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ก่อสร้างถนน พร้อมบ่อพัก(สะพาน2)หมู่ที่6\"/>
    </mc:Choice>
  </mc:AlternateContent>
  <xr:revisionPtr revIDLastSave="0" documentId="13_ncr:1_{DC91218E-C1B0-4187-B2F3-56641A3AC0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สรุปราคากลาง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6" l="1"/>
  <c r="H46" i="6"/>
  <c r="J46" i="6" s="1"/>
  <c r="F28" i="6"/>
  <c r="D63" i="6" l="1"/>
  <c r="F35" i="6"/>
  <c r="F33" i="6"/>
  <c r="F29" i="6"/>
  <c r="H33" i="6" l="1"/>
  <c r="J33" i="6" s="1"/>
  <c r="K33" i="6" s="1"/>
  <c r="K46" i="6" l="1"/>
  <c r="H28" i="6" l="1"/>
  <c r="H40" i="6" l="1"/>
  <c r="J40" i="6" s="1"/>
  <c r="K40" i="6" s="1"/>
  <c r="J28" i="6"/>
  <c r="K28" i="6" s="1"/>
  <c r="H38" i="6" l="1"/>
  <c r="J38" i="6" s="1"/>
  <c r="K38" i="6" s="1"/>
  <c r="H29" i="6"/>
  <c r="J29" i="6" l="1"/>
  <c r="K29" i="6" s="1"/>
  <c r="H43" i="6" l="1"/>
  <c r="J43" i="6" s="1"/>
  <c r="K43" i="6" l="1"/>
  <c r="H37" i="6"/>
  <c r="J37" i="6" s="1"/>
  <c r="K37" i="6" s="1"/>
  <c r="H35" i="6" l="1"/>
  <c r="J35" i="6" l="1"/>
  <c r="K35" i="6" s="1"/>
  <c r="D64" i="6" s="1"/>
  <c r="H54" i="6"/>
  <c r="H5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37" authorId="0" shapeId="0" xr:uid="{AE9F942F-1A84-4126-BDCD-3D97C6B2FD5E}">
      <text>
        <r>
          <rPr>
            <b/>
            <sz val="14"/>
            <color indexed="81"/>
            <rFont val="TH SarabunPSK"/>
            <family val="2"/>
          </rPr>
          <t>คิดที่ 50 ม.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8" authorId="0" shapeId="0" xr:uid="{7FE6029D-F9BE-4F06-A316-EE21775A2F2D}">
      <text>
        <r>
          <rPr>
            <b/>
            <sz val="14"/>
            <color indexed="81"/>
            <rFont val="TH SarabunPSK"/>
            <family val="2"/>
          </rPr>
          <t>คิดที่ 10 ม.</t>
        </r>
      </text>
    </comment>
  </commentList>
</comments>
</file>

<file path=xl/sharedStrings.xml><?xml version="1.0" encoding="utf-8"?>
<sst xmlns="http://schemas.openxmlformats.org/spreadsheetml/2006/main" count="130" uniqueCount="101">
  <si>
    <t>หน่วย</t>
  </si>
  <si>
    <t>ลบ.ม.</t>
  </si>
  <si>
    <t>ตร.ม.</t>
  </si>
  <si>
    <t>ลำดับ</t>
  </si>
  <si>
    <t>ราคาต่อหน่วย</t>
  </si>
  <si>
    <t>ราคาทุน</t>
  </si>
  <si>
    <t>ราคากลาง</t>
  </si>
  <si>
    <t>(  บาท  )</t>
  </si>
  <si>
    <t>TOTAL</t>
  </si>
  <si>
    <t>=</t>
  </si>
  <si>
    <t>แบบสรุปราคากลางงานก่อสร้างทาง สะพาน และท่อเหลี่ยม</t>
  </si>
  <si>
    <t>บาท/ตร.ม.</t>
  </si>
  <si>
    <t>ชุด</t>
  </si>
  <si>
    <t>ม.</t>
  </si>
  <si>
    <t>สถานที่ก่อสร้าง</t>
  </si>
  <si>
    <t>ชื่อโครงการก่อสร้าง</t>
  </si>
  <si>
    <t>หน่วยงานเจ้าของโครงการ</t>
  </si>
  <si>
    <t>1/2</t>
  </si>
  <si>
    <t>2/2</t>
  </si>
  <si>
    <t>คำนวณราคากลางเมื่อวันที่</t>
  </si>
  <si>
    <t>ท่อน</t>
  </si>
  <si>
    <t>งานผิวทาง</t>
  </si>
  <si>
    <t>งานดินถมคันทาง</t>
  </si>
  <si>
    <t>แบบเลขที่</t>
  </si>
  <si>
    <t>แผ่นที่</t>
  </si>
  <si>
    <t>ขนาดหรือเนื้อที่</t>
  </si>
  <si>
    <t>เฉลี่ยราคา</t>
  </si>
  <si>
    <t>งานรื้อผิวลาดยางเดิม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</si>
  <si>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</si>
  <si>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</si>
  <si>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</si>
  <si>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</si>
  <si>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</si>
  <si>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งานดิน</t>
  </si>
  <si>
    <t>งานรื้อโครงสร้างถนนเดิม</t>
  </si>
  <si>
    <t>งานรื้อผิวคอนกรีตเดิม</t>
  </si>
  <si>
    <t>งานถางป่าและขุดตอ</t>
  </si>
  <si>
    <t>งานทรายถมคันทาง</t>
  </si>
  <si>
    <t>งานวัสดุคัดเลือกประเภท ก</t>
  </si>
  <si>
    <t>งานรองพื้นทางและพื้นทาง</t>
  </si>
  <si>
    <t>งานรองพื้นทางวัสดุมวลรวม</t>
  </si>
  <si>
    <t>งานรื้อชั้นทางเดิมและก่อสร้างใหม่</t>
  </si>
  <si>
    <t>งานไหล่ทางวัสดุมวลรวม</t>
  </si>
  <si>
    <t>งานโครงสร้าง</t>
  </si>
  <si>
    <t xml:space="preserve">งานท่อกลมคสล.ขนาด Ø  0.60 ม.  </t>
  </si>
  <si>
    <t>งานเบ็ดเตล็ด</t>
  </si>
  <si>
    <t xml:space="preserve">งานตีเส้นจราจร THERMOPLASTIC  PANT </t>
  </si>
  <si>
    <t>(สีเหลืองและสีขาว)</t>
  </si>
  <si>
    <t>งานจัดการเครื่องหมายจราจรระหว่างการก่อสร้าง</t>
  </si>
  <si>
    <t>L.S.</t>
  </si>
  <si>
    <t>รายการ</t>
  </si>
  <si>
    <t>ปริมาณ</t>
  </si>
  <si>
    <t>งาน</t>
  </si>
  <si>
    <t>Factor</t>
  </si>
  <si>
    <t>F</t>
  </si>
  <si>
    <t xml:space="preserve">ราคาต่อหน่วย </t>
  </si>
  <si>
    <t>x FF</t>
  </si>
  <si>
    <t>หนา 10 ซม. ชั้นพื้นทางหินคลุก/กรวดโม่</t>
  </si>
  <si>
    <t xml:space="preserve">งานปรับปรุงชั้นทางเดิมในที่ ขุดลึกเฉลี่ย </t>
  </si>
  <si>
    <t>20 ซม. ชั้นพื้นทางหินคลุก/กรวดโม่</t>
  </si>
  <si>
    <t>ผิวทางปอร์ตแลนด์ซีเมนต์คอนกรีต หนา</t>
  </si>
  <si>
    <t>0.15 เมตร (ใช้ตะแกรงเหล็ก)</t>
  </si>
  <si>
    <t>รอยต่อเผื่อขยายตามขวาง (Expansion Joint)</t>
  </si>
  <si>
    <t>รอยต่อเผื่อหดตามขวาง(Contraction Joint)</t>
  </si>
  <si>
    <t>รอยต่อตามยาว (Longitudinal Joint)</t>
  </si>
  <si>
    <t>ท่อพีวีซีØ8" ชั้น 8.5 ยาว 4 เมตร</t>
  </si>
  <si>
    <t>งานไหล่ทางหินคลุก(ปรับเกลี่ย)</t>
  </si>
  <si>
    <t xml:space="preserve">  (ลงชื่อ)……………………………………………</t>
  </si>
  <si>
    <t xml:space="preserve">งานท่อกลมคสล.ขนาด Ø  0.40 ม.  </t>
  </si>
  <si>
    <t xml:space="preserve">งานท่อกลมคสล.ขนาด Ø  1.00 ม.  </t>
  </si>
  <si>
    <t>งานรางวี ค.ส.ล. กว้าง 0.60 เมตร</t>
  </si>
  <si>
    <t>อนุมัติ</t>
  </si>
  <si>
    <t>ตรวจ</t>
  </si>
  <si>
    <t>อบต.ทรงคนอง อ.สามพราน จ.นครปฐม</t>
  </si>
  <si>
    <t>(นายบุญสม  ประเสริฐมรรก)</t>
  </si>
  <si>
    <t>นายกองค์การบริหารส่วนตำบลทรงคนอง</t>
  </si>
  <si>
    <t>งานรื้อผิวทางเดิม</t>
  </si>
  <si>
    <t>(ลงชื่อ)……………………………………………</t>
  </si>
  <si>
    <t>งานบ่อพัก คสล. ขนาด 1.20 ม.</t>
  </si>
  <si>
    <t>โครงการก่อสร้างถนน คสล.พร้อมบ่อพักและท่อระบายน้ำต่อจากถนนเดิม (สะพาน2)ไปสิ้นสุดแท็งก์น้ำบาดาล หมู่ที่6</t>
  </si>
  <si>
    <t>รายละเอียดโครงการ</t>
  </si>
  <si>
    <t>งานพื้นทางหินคลุก (หนาเฉลี่ย0.20ม.)</t>
  </si>
  <si>
    <t>บ่อ</t>
  </si>
  <si>
    <t>งานป้ายประชาสัมพันธ์โครงการ</t>
  </si>
  <si>
    <t xml:space="preserve">งานท่อกลมคสล.ขนาด Ø  0.80 ม.  </t>
  </si>
  <si>
    <t>ต่อจากถนนเดิม (สะพาน 2) ไปสิ้นสุดแท็งก์น้ำบาดาล หมู่ที่ 6 ต.ทรงคนอง</t>
  </si>
  <si>
    <t xml:space="preserve">ระบายน้ำ คสล. ขนาด 0.80 เมตร จำนวน 78 ท่อน และบ่อพักสำเร็จรูป ขนาด 1.20 x 1.20 เมตร จำนวน 6 บ่อ </t>
  </si>
  <si>
    <t xml:space="preserve">รายละเอียดตามแบบและประมาณการของอบต.ทรงคนอง </t>
  </si>
  <si>
    <t>ตร.ม. ชั้นรองพื้นทางหินคลุก หนาเฉลี่ย 0.20 เมตร ไหล่ทางข้างละ 0.50 เมตร หรือตามสภาพ พร้อมงานวางท่อ</t>
  </si>
  <si>
    <t xml:space="preserve">   ปลัดองค์การบริหารส่วนตำบลทรงคนอง</t>
  </si>
  <si>
    <t xml:space="preserve">           (นางสาวอัจฉรา  วงศ์สุกฤต)</t>
  </si>
  <si>
    <t xml:space="preserve">             (นางสาวภัทรภรณ์ วราสินธุ์)</t>
  </si>
  <si>
    <t xml:space="preserve">      (นายนพพล  สิงหนาท)</t>
  </si>
  <si>
    <t xml:space="preserve">      ผู้อำนวยการกองช่าง</t>
  </si>
  <si>
    <t xml:space="preserve">                  ผู้ช่วยนายช่างโยธา</t>
  </si>
  <si>
    <t xml:space="preserve">                        เห็นชอบ</t>
  </si>
  <si>
    <t xml:space="preserve">   ประมาณราคา</t>
  </si>
  <si>
    <t>งานทรายรองใต้ผิวทางคอนกรีต(หนา0.05ม.)</t>
  </si>
  <si>
    <t>ก่อสร้างถนน คสล. กว้าง 5.00 เมตร หนา 0.15 เมตร ระยะทางยาว 122 เมตรหรือมีพื้นที่ผิวจราจรไม่น้อยกว่า 610</t>
  </si>
  <si>
    <t>15/25968</t>
  </si>
  <si>
    <t>คิดเป็นราคากลางค่าก่อสร้าง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</si>
</sst>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##."/>
    <numFmt numFmtId="188" formatCode="#,##0.0000"/>
    <numFmt numFmtId="189" formatCode="[$-187041E]d\ mmmm\ yyyy;@"/>
  </numFmts>
  <fonts count="17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0"/>
      <name val="Arial"/>
      <family val="2"/>
    </font>
    <font>
      <sz val="9"/>
      <color indexed="81"/>
      <name val="Tahoma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b/>
      <sz val="14"/>
      <name val="TH SarabunPSK"/>
      <family val="2"/>
    </font>
    <font>
      <b/>
      <u/>
      <sz val="14"/>
      <name val="TH SarabunPSK"/>
      <family val="2"/>
    </font>
    <font>
      <b/>
      <sz val="11"/>
      <name val="TH SarabunPSK"/>
      <family val="2"/>
    </font>
    <font>
      <b/>
      <sz val="12"/>
      <name val="TH SarabunPSK"/>
      <family val="2"/>
    </font>
    <font>
      <b/>
      <sz val="14"/>
      <color theme="1"/>
      <name val="TH SarabunPSK"/>
      <family val="2"/>
    </font>
    <font>
      <b/>
      <sz val="13.5"/>
      <name val="TH SarabunPSK"/>
      <family val="2"/>
    </font>
    <font>
      <b/>
      <sz val="14"/>
      <color indexed="81"/>
      <name val="TH SarabunPSK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5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7" fillId="0" borderId="0"/>
    <xf numFmtId="0" fontId="8" fillId="0" borderId="0"/>
    <xf numFmtId="43" fontId="9" fillId="0" borderId="0" applyFont="0" applyFill="0" applyBorder="0" applyAlignment="0" applyProtection="0"/>
    <xf numFmtId="0" fontId="1" fillId="0" borderId="0"/>
    <xf numFmtId="187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4" fontId="10" fillId="0" borderId="1" xfId="6" applyNumberFormat="1" applyFont="1" applyBorder="1" applyAlignment="1">
      <alignment horizontal="center" vertical="center"/>
    </xf>
    <xf numFmtId="4" fontId="12" fillId="0" borderId="1" xfId="6" applyNumberFormat="1" applyFont="1" applyBorder="1" applyAlignment="1">
      <alignment horizontal="center" vertical="center"/>
    </xf>
    <xf numFmtId="4" fontId="13" fillId="0" borderId="1" xfId="6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" fontId="10" fillId="0" borderId="2" xfId="6" applyNumberFormat="1" applyFont="1" applyBorder="1" applyAlignment="1">
      <alignment horizontal="center" vertical="center"/>
    </xf>
    <xf numFmtId="4" fontId="13" fillId="0" borderId="2" xfId="6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43" fontId="10" fillId="0" borderId="0" xfId="1" applyFont="1" applyFill="1" applyAlignment="1">
      <alignment horizontal="right"/>
    </xf>
    <xf numFmtId="4" fontId="10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10" fillId="0" borderId="0" xfId="6" applyFont="1" applyAlignment="1">
      <alignment horizontal="left" vertical="center"/>
    </xf>
    <xf numFmtId="0" fontId="10" fillId="0" borderId="0" xfId="0" applyFont="1"/>
    <xf numFmtId="4" fontId="10" fillId="0" borderId="0" xfId="0" applyNumberFormat="1" applyFont="1"/>
    <xf numFmtId="49" fontId="10" fillId="0" borderId="0" xfId="0" applyNumberFormat="1" applyFont="1" applyAlignment="1">
      <alignment horizontal="right"/>
    </xf>
    <xf numFmtId="0" fontId="10" fillId="0" borderId="0" xfId="6" applyFont="1" applyAlignment="1">
      <alignment horizontal="center" vertical="center"/>
    </xf>
    <xf numFmtId="0" fontId="10" fillId="0" borderId="0" xfId="6" applyFont="1" applyAlignment="1">
      <alignment vertical="center"/>
    </xf>
    <xf numFmtId="0" fontId="10" fillId="0" borderId="0" xfId="0" applyFont="1" applyAlignment="1">
      <alignment vertical="center"/>
    </xf>
    <xf numFmtId="43" fontId="10" fillId="0" borderId="0" xfId="1" applyFont="1" applyFill="1" applyAlignment="1">
      <alignment vertical="center"/>
    </xf>
    <xf numFmtId="0" fontId="10" fillId="0" borderId="7" xfId="0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43" fontId="10" fillId="0" borderId="7" xfId="1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43" fontId="10" fillId="0" borderId="3" xfId="1" applyFont="1" applyFill="1" applyBorder="1" applyAlignment="1">
      <alignment horizontal="right" vertical="center"/>
    </xf>
    <xf numFmtId="2" fontId="10" fillId="0" borderId="3" xfId="0" applyNumberFormat="1" applyFont="1" applyBorder="1" applyAlignment="1">
      <alignment horizontal="center"/>
    </xf>
    <xf numFmtId="188" fontId="10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left"/>
    </xf>
    <xf numFmtId="2" fontId="10" fillId="0" borderId="4" xfId="0" applyNumberFormat="1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4" fontId="10" fillId="0" borderId="5" xfId="0" applyNumberFormat="1" applyFont="1" applyBorder="1" applyAlignment="1">
      <alignment horizontal="right" vertical="center"/>
    </xf>
    <xf numFmtId="188" fontId="10" fillId="0" borderId="2" xfId="0" applyNumberFormat="1" applyFont="1" applyBorder="1" applyAlignment="1">
      <alignment horizontal="right" vertical="center"/>
    </xf>
    <xf numFmtId="43" fontId="10" fillId="0" borderId="2" xfId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2" fontId="11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right" vertical="center"/>
    </xf>
    <xf numFmtId="188" fontId="11" fillId="0" borderId="0" xfId="0" applyNumberFormat="1" applyFont="1" applyAlignment="1">
      <alignment horizontal="right" vertical="center"/>
    </xf>
    <xf numFmtId="0" fontId="10" fillId="0" borderId="9" xfId="0" applyFont="1" applyBorder="1" applyAlignment="1">
      <alignment horizontal="center"/>
    </xf>
    <xf numFmtId="4" fontId="10" fillId="0" borderId="11" xfId="0" applyNumberFormat="1" applyFont="1" applyBorder="1" applyAlignment="1">
      <alignment horizontal="right" vertical="center"/>
    </xf>
    <xf numFmtId="188" fontId="10" fillId="0" borderId="1" xfId="0" applyNumberFormat="1" applyFont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43" fontId="10" fillId="0" borderId="0" xfId="0" applyNumberFormat="1" applyFont="1"/>
    <xf numFmtId="0" fontId="10" fillId="0" borderId="12" xfId="0" applyFont="1" applyBorder="1"/>
    <xf numFmtId="43" fontId="10" fillId="0" borderId="3" xfId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3" fontId="10" fillId="0" borderId="0" xfId="1" applyFont="1" applyFill="1"/>
    <xf numFmtId="3" fontId="10" fillId="0" borderId="0" xfId="0" applyNumberFormat="1" applyFont="1" applyAlignment="1">
      <alignment horizontal="center" vertical="center"/>
    </xf>
    <xf numFmtId="43" fontId="10" fillId="0" borderId="0" xfId="1" applyFont="1" applyFill="1" applyBorder="1" applyAlignment="1">
      <alignment vertical="center"/>
    </xf>
    <xf numFmtId="0" fontId="10" fillId="0" borderId="0" xfId="7" applyFont="1"/>
    <xf numFmtId="2" fontId="10" fillId="0" borderId="0" xfId="0" applyNumberFormat="1" applyFont="1" applyAlignment="1">
      <alignment horizontal="center" vertical="top"/>
    </xf>
    <xf numFmtId="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2"/>
    </xf>
    <xf numFmtId="43" fontId="10" fillId="0" borderId="0" xfId="1" applyFont="1" applyAlignment="1">
      <alignment horizontal="left" indent="2"/>
    </xf>
    <xf numFmtId="4" fontId="10" fillId="0" borderId="0" xfId="0" applyNumberFormat="1" applyFont="1" applyAlignment="1">
      <alignment horizontal="center" vertical="top"/>
    </xf>
    <xf numFmtId="43" fontId="10" fillId="0" borderId="0" xfId="1" applyFont="1"/>
    <xf numFmtId="2" fontId="10" fillId="0" borderId="0" xfId="0" applyNumberFormat="1" applyFont="1" applyAlignment="1">
      <alignment horizontal="center"/>
    </xf>
    <xf numFmtId="43" fontId="10" fillId="0" borderId="0" xfId="1" applyFont="1" applyFill="1" applyAlignment="1">
      <alignment horizontal="center"/>
    </xf>
    <xf numFmtId="2" fontId="10" fillId="0" borderId="0" xfId="0" applyNumberFormat="1" applyFont="1"/>
    <xf numFmtId="0" fontId="10" fillId="0" borderId="0" xfId="0" applyFont="1" applyAlignment="1">
      <alignment horizontal="left"/>
    </xf>
    <xf numFmtId="43" fontId="10" fillId="0" borderId="0" xfId="1" applyFont="1" applyFill="1" applyAlignment="1">
      <alignment horizontal="center" vertical="top"/>
    </xf>
    <xf numFmtId="43" fontId="10" fillId="0" borderId="0" xfId="1" applyFont="1" applyFill="1" applyAlignment="1">
      <alignment horizontal="left" indent="2"/>
    </xf>
    <xf numFmtId="189" fontId="10" fillId="0" borderId="7" xfId="6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left"/>
    </xf>
    <xf numFmtId="2" fontId="10" fillId="0" borderId="4" xfId="0" applyNumberFormat="1" applyFont="1" applyBorder="1" applyAlignment="1">
      <alignment horizontal="left"/>
    </xf>
    <xf numFmtId="2" fontId="10" fillId="0" borderId="7" xfId="0" applyNumberFormat="1" applyFont="1" applyBorder="1" applyAlignment="1">
      <alignment horizontal="left"/>
    </xf>
    <xf numFmtId="2" fontId="10" fillId="0" borderId="5" xfId="0" applyNumberFormat="1" applyFont="1" applyBorder="1" applyAlignment="1">
      <alignment horizontal="left"/>
    </xf>
    <xf numFmtId="2" fontId="15" fillId="0" borderId="0" xfId="0" applyNumberFormat="1" applyFont="1" applyAlignment="1">
      <alignment horizontal="left"/>
    </xf>
    <xf numFmtId="2" fontId="15" fillId="0" borderId="4" xfId="0" applyNumberFormat="1" applyFont="1" applyBorder="1" applyAlignment="1">
      <alignment horizontal="left"/>
    </xf>
    <xf numFmtId="0" fontId="10" fillId="0" borderId="0" xfId="6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0" fontId="10" fillId="0" borderId="2" xfId="6" applyFont="1" applyBorder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4" xfId="0" applyFont="1" applyBorder="1" applyAlignment="1">
      <alignment horizontal="left"/>
    </xf>
    <xf numFmtId="2" fontId="10" fillId="0" borderId="9" xfId="0" applyNumberFormat="1" applyFont="1" applyBorder="1" applyAlignment="1">
      <alignment horizontal="left"/>
    </xf>
    <xf numFmtId="2" fontId="10" fillId="0" borderId="11" xfId="0" applyNumberFormat="1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4" fontId="10" fillId="0" borderId="13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left"/>
    </xf>
    <xf numFmtId="0" fontId="14" fillId="0" borderId="0" xfId="6" applyFont="1" applyAlignment="1">
      <alignment horizontal="left" vertical="center"/>
    </xf>
    <xf numFmtId="188" fontId="10" fillId="0" borderId="13" xfId="0" applyNumberFormat="1" applyFont="1" applyBorder="1" applyAlignment="1">
      <alignment horizontal="right" vertical="center"/>
    </xf>
    <xf numFmtId="188" fontId="10" fillId="0" borderId="14" xfId="0" applyNumberFormat="1" applyFont="1" applyBorder="1" applyAlignment="1">
      <alignment horizontal="right" vertical="center"/>
    </xf>
  </cellXfs>
  <cellStyles count="15">
    <cellStyle name="Comma 6" xfId="11" xr:uid="{00000000-0005-0000-0000-000000000000}"/>
    <cellStyle name="Normal 2" xfId="8" xr:uid="{00000000-0005-0000-0000-000001000000}"/>
    <cellStyle name="Normal 3" xfId="12" xr:uid="{00000000-0005-0000-0000-000002000000}"/>
    <cellStyle name="Normal 5" xfId="9" xr:uid="{00000000-0005-0000-0000-000003000000}"/>
    <cellStyle name="เครื่องหมายจุลภาค 4" xfId="2" xr:uid="{00000000-0005-0000-0000-000005000000}"/>
    <cellStyle name="เครื่องหมายจุลภาค 5" xfId="3" xr:uid="{00000000-0005-0000-0000-000006000000}"/>
    <cellStyle name="เครื่องหมายจุลภาค 5 2" xfId="13" xr:uid="{00000000-0005-0000-0000-000007000000}"/>
    <cellStyle name="จุลภาค" xfId="1" builtinId="3"/>
    <cellStyle name="ปกติ" xfId="0" builtinId="0"/>
    <cellStyle name="ปกติ 2" xfId="4" xr:uid="{00000000-0005-0000-0000-000009000000}"/>
    <cellStyle name="ปกติ 3" xfId="5" xr:uid="{00000000-0005-0000-0000-00000A000000}"/>
    <cellStyle name="ปกติ 3 2" xfId="10" xr:uid="{00000000-0005-0000-0000-00000B000000}"/>
    <cellStyle name="ปกติ 3 3" xfId="14" xr:uid="{00000000-0005-0000-0000-00000C000000}"/>
    <cellStyle name="ปกติ_BOQ-BANG-NGA 2" xfId="6" xr:uid="{00000000-0005-0000-0000-00000E000000}"/>
    <cellStyle name="ปกติ_ค่า Fบางนา" xfId="7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N84"/>
  <sheetViews>
    <sheetView tabSelected="1" topLeftCell="B1" zoomScaleNormal="100" workbookViewId="0">
      <selection activeCell="K56" sqref="K56"/>
    </sheetView>
  </sheetViews>
  <sheetFormatPr defaultColWidth="9.140625" defaultRowHeight="21.75" x14ac:dyDescent="0.5"/>
  <cols>
    <col min="1" max="1" width="4.7109375" style="17" customWidth="1"/>
    <col min="2" max="2" width="3.7109375" style="17" customWidth="1"/>
    <col min="3" max="3" width="11.5703125" style="17" customWidth="1"/>
    <col min="4" max="4" width="23.28515625" style="17" customWidth="1"/>
    <col min="5" max="5" width="4.85546875" style="17" customWidth="1"/>
    <col min="6" max="6" width="7.7109375" style="18" customWidth="1"/>
    <col min="7" max="7" width="9.140625" style="17" customWidth="1"/>
    <col min="8" max="8" width="10.5703125" style="17" customWidth="1"/>
    <col min="9" max="9" width="6.28515625" style="17" customWidth="1"/>
    <col min="10" max="10" width="11.5703125" style="59" customWidth="1"/>
    <col min="11" max="11" width="16.85546875" style="17" customWidth="1"/>
    <col min="12" max="12" width="9.140625" style="17"/>
    <col min="13" max="13" width="11.140625" style="17" bestFit="1" customWidth="1"/>
    <col min="14" max="14" width="12.42578125" style="17" bestFit="1" customWidth="1"/>
    <col min="15" max="15" width="11" style="17" bestFit="1" customWidth="1"/>
    <col min="16" max="16384" width="9.140625" style="17"/>
  </cols>
  <sheetData>
    <row r="1" spans="1:11" x14ac:dyDescent="0.5">
      <c r="J1" s="10" t="s">
        <v>24</v>
      </c>
      <c r="K1" s="19" t="s">
        <v>17</v>
      </c>
    </row>
    <row r="2" spans="1:11" x14ac:dyDescent="0.5">
      <c r="A2" s="88" t="s">
        <v>10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x14ac:dyDescent="0.5">
      <c r="A3" s="16" t="s">
        <v>15</v>
      </c>
      <c r="B3" s="20"/>
      <c r="C3" s="20"/>
      <c r="D3" s="108" t="s">
        <v>79</v>
      </c>
      <c r="E3" s="108"/>
      <c r="F3" s="108"/>
      <c r="G3" s="108"/>
      <c r="H3" s="108"/>
      <c r="I3" s="108"/>
      <c r="J3" s="108"/>
      <c r="K3" s="108"/>
    </row>
    <row r="4" spans="1:11" x14ac:dyDescent="0.5">
      <c r="A4" s="16" t="s">
        <v>80</v>
      </c>
      <c r="B4" s="20"/>
      <c r="C4" s="20"/>
      <c r="D4" s="108" t="s">
        <v>98</v>
      </c>
      <c r="E4" s="108"/>
      <c r="F4" s="108"/>
      <c r="G4" s="108"/>
      <c r="H4" s="108"/>
      <c r="I4" s="108"/>
      <c r="J4" s="108"/>
      <c r="K4" s="108"/>
    </row>
    <row r="5" spans="1:11" ht="18.75" customHeight="1" x14ac:dyDescent="0.5">
      <c r="A5" s="16"/>
      <c r="B5" s="20"/>
      <c r="C5" s="20"/>
      <c r="D5" s="83" t="s">
        <v>88</v>
      </c>
      <c r="E5" s="83"/>
      <c r="F5" s="83"/>
      <c r="G5" s="83"/>
      <c r="H5" s="83"/>
      <c r="I5" s="83"/>
      <c r="J5" s="83"/>
      <c r="K5" s="83"/>
    </row>
    <row r="6" spans="1:11" ht="18.75" customHeight="1" x14ac:dyDescent="0.5">
      <c r="A6" s="16"/>
      <c r="B6" s="20"/>
      <c r="C6" s="20"/>
      <c r="D6" s="16" t="s">
        <v>86</v>
      </c>
      <c r="E6" s="16"/>
      <c r="F6" s="16"/>
      <c r="G6" s="16"/>
      <c r="H6" s="16"/>
      <c r="I6" s="16"/>
      <c r="J6" s="16"/>
      <c r="K6" s="16"/>
    </row>
    <row r="7" spans="1:11" ht="18.75" customHeight="1" x14ac:dyDescent="0.5">
      <c r="A7" s="16"/>
      <c r="B7" s="20"/>
      <c r="C7" s="20"/>
      <c r="D7" s="16" t="s">
        <v>87</v>
      </c>
      <c r="E7" s="16"/>
      <c r="F7" s="16"/>
      <c r="G7" s="16"/>
      <c r="H7" s="16"/>
      <c r="I7" s="16"/>
      <c r="J7" s="16"/>
      <c r="K7" s="16"/>
    </row>
    <row r="8" spans="1:11" ht="18.75" customHeight="1" x14ac:dyDescent="0.5">
      <c r="A8" s="16" t="s">
        <v>14</v>
      </c>
      <c r="B8" s="20"/>
      <c r="C8" s="20"/>
      <c r="D8" s="83" t="s">
        <v>85</v>
      </c>
      <c r="E8" s="83"/>
      <c r="F8" s="83"/>
      <c r="G8" s="83"/>
      <c r="H8" s="83"/>
      <c r="I8" s="83"/>
      <c r="J8" s="83"/>
      <c r="K8" s="83"/>
    </row>
    <row r="9" spans="1:11" ht="18.75" customHeight="1" x14ac:dyDescent="0.5">
      <c r="A9" s="16" t="s">
        <v>16</v>
      </c>
      <c r="B9" s="20"/>
      <c r="C9" s="20"/>
      <c r="D9" s="83" t="s">
        <v>73</v>
      </c>
      <c r="E9" s="83"/>
      <c r="F9" s="83"/>
      <c r="G9" s="83"/>
      <c r="H9" s="83"/>
      <c r="I9" s="83"/>
      <c r="J9" s="83"/>
      <c r="K9" s="83"/>
    </row>
    <row r="10" spans="1:11" x14ac:dyDescent="0.5">
      <c r="A10" s="83" t="s">
        <v>23</v>
      </c>
      <c r="B10" s="83"/>
      <c r="C10" s="83"/>
      <c r="D10" s="21" t="s">
        <v>99</v>
      </c>
      <c r="E10" s="84"/>
      <c r="F10" s="84"/>
      <c r="G10" s="84"/>
      <c r="H10" s="22"/>
      <c r="I10" s="22"/>
      <c r="J10" s="23"/>
      <c r="K10" s="22"/>
    </row>
    <row r="11" spans="1:11" x14ac:dyDescent="0.5">
      <c r="A11" s="16" t="s">
        <v>19</v>
      </c>
      <c r="B11" s="20"/>
      <c r="C11" s="20"/>
      <c r="D11" s="76">
        <v>45895</v>
      </c>
      <c r="E11" s="24"/>
      <c r="F11" s="25"/>
      <c r="G11" s="24"/>
      <c r="H11" s="24"/>
      <c r="I11" s="24"/>
      <c r="J11" s="26"/>
      <c r="K11" s="16"/>
    </row>
    <row r="12" spans="1:11" x14ac:dyDescent="0.5">
      <c r="A12" s="85" t="s">
        <v>3</v>
      </c>
      <c r="B12" s="100" t="s">
        <v>50</v>
      </c>
      <c r="C12" s="101"/>
      <c r="D12" s="102"/>
      <c r="E12" s="85" t="s">
        <v>0</v>
      </c>
      <c r="F12" s="1" t="s">
        <v>51</v>
      </c>
      <c r="G12" s="2" t="s">
        <v>4</v>
      </c>
      <c r="H12" s="3" t="s">
        <v>5</v>
      </c>
      <c r="I12" s="4" t="s">
        <v>53</v>
      </c>
      <c r="J12" s="5" t="s">
        <v>55</v>
      </c>
      <c r="K12" s="4" t="s">
        <v>6</v>
      </c>
    </row>
    <row r="13" spans="1:11" x14ac:dyDescent="0.5">
      <c r="A13" s="86"/>
      <c r="B13" s="103"/>
      <c r="C13" s="104"/>
      <c r="D13" s="105"/>
      <c r="E13" s="106"/>
      <c r="F13" s="6" t="s">
        <v>52</v>
      </c>
      <c r="G13" s="6"/>
      <c r="H13" s="7" t="s">
        <v>7</v>
      </c>
      <c r="I13" s="8" t="s">
        <v>54</v>
      </c>
      <c r="J13" s="9" t="s">
        <v>56</v>
      </c>
      <c r="K13" s="8"/>
    </row>
    <row r="14" spans="1:11" x14ac:dyDescent="0.5">
      <c r="A14" s="27">
        <v>1</v>
      </c>
      <c r="B14" s="107" t="s">
        <v>34</v>
      </c>
      <c r="C14" s="95"/>
      <c r="D14" s="96"/>
      <c r="E14" s="28"/>
      <c r="F14" s="29"/>
      <c r="G14" s="30"/>
      <c r="H14" s="31"/>
      <c r="I14" s="32"/>
      <c r="J14" s="33"/>
      <c r="K14" s="33"/>
    </row>
    <row r="15" spans="1:11" x14ac:dyDescent="0.5">
      <c r="A15" s="27"/>
      <c r="B15" s="15">
        <v>1.1000000000000001</v>
      </c>
      <c r="C15" s="77" t="s">
        <v>27</v>
      </c>
      <c r="D15" s="78"/>
      <c r="E15" s="34" t="s">
        <v>2</v>
      </c>
      <c r="F15" s="29"/>
      <c r="G15" s="30"/>
      <c r="H15" s="30"/>
      <c r="I15" s="35"/>
      <c r="J15" s="33"/>
      <c r="K15" s="33"/>
    </row>
    <row r="16" spans="1:11" x14ac:dyDescent="0.5">
      <c r="A16" s="27"/>
      <c r="B16" s="15">
        <v>1.2</v>
      </c>
      <c r="C16" s="77" t="s">
        <v>35</v>
      </c>
      <c r="D16" s="78"/>
      <c r="E16" s="34" t="s">
        <v>2</v>
      </c>
      <c r="F16" s="29"/>
      <c r="G16" s="30"/>
      <c r="H16" s="30"/>
      <c r="I16" s="35"/>
      <c r="J16" s="33"/>
      <c r="K16" s="33"/>
    </row>
    <row r="17" spans="1:11" x14ac:dyDescent="0.5">
      <c r="A17" s="27">
        <v>2</v>
      </c>
      <c r="B17" s="92" t="s">
        <v>33</v>
      </c>
      <c r="C17" s="93"/>
      <c r="D17" s="94"/>
      <c r="E17" s="34"/>
      <c r="F17" s="29"/>
      <c r="G17" s="30"/>
      <c r="H17" s="30"/>
      <c r="I17" s="35"/>
      <c r="J17" s="33"/>
      <c r="K17" s="33"/>
    </row>
    <row r="18" spans="1:11" x14ac:dyDescent="0.5">
      <c r="A18" s="27"/>
      <c r="B18" s="15">
        <v>2.1</v>
      </c>
      <c r="C18" s="77" t="s">
        <v>36</v>
      </c>
      <c r="D18" s="78"/>
      <c r="E18" s="34" t="s">
        <v>2</v>
      </c>
      <c r="F18" s="36"/>
      <c r="G18" s="30"/>
      <c r="H18" s="30"/>
      <c r="I18" s="35"/>
      <c r="J18" s="33"/>
      <c r="K18" s="33"/>
    </row>
    <row r="19" spans="1:11" x14ac:dyDescent="0.5">
      <c r="A19" s="27"/>
      <c r="B19" s="15">
        <v>2.2000000000000002</v>
      </c>
      <c r="C19" s="77" t="s">
        <v>22</v>
      </c>
      <c r="D19" s="78"/>
      <c r="E19" s="34" t="s">
        <v>1</v>
      </c>
      <c r="F19" s="29"/>
      <c r="G19" s="30"/>
      <c r="H19" s="30"/>
      <c r="I19" s="35"/>
      <c r="J19" s="33"/>
      <c r="K19" s="33"/>
    </row>
    <row r="20" spans="1:11" x14ac:dyDescent="0.5">
      <c r="A20" s="27"/>
      <c r="B20" s="15">
        <v>2.2999999999999998</v>
      </c>
      <c r="C20" s="77" t="s">
        <v>37</v>
      </c>
      <c r="D20" s="78"/>
      <c r="E20" s="34" t="s">
        <v>1</v>
      </c>
      <c r="F20" s="29"/>
      <c r="G20" s="30"/>
      <c r="H20" s="30"/>
      <c r="I20" s="35"/>
      <c r="J20" s="33"/>
      <c r="K20" s="33"/>
    </row>
    <row r="21" spans="1:11" x14ac:dyDescent="0.5">
      <c r="A21" s="27"/>
      <c r="B21" s="15">
        <v>2.4</v>
      </c>
      <c r="C21" s="77" t="s">
        <v>38</v>
      </c>
      <c r="D21" s="78"/>
      <c r="E21" s="34" t="s">
        <v>1</v>
      </c>
      <c r="F21" s="29"/>
      <c r="G21" s="30"/>
      <c r="H21" s="30"/>
      <c r="I21" s="35"/>
      <c r="J21" s="33"/>
      <c r="K21" s="33"/>
    </row>
    <row r="22" spans="1:11" x14ac:dyDescent="0.5">
      <c r="A22" s="27">
        <v>3</v>
      </c>
      <c r="B22" s="92" t="s">
        <v>39</v>
      </c>
      <c r="C22" s="93"/>
      <c r="D22" s="94"/>
      <c r="E22" s="34"/>
      <c r="F22" s="29"/>
      <c r="G22" s="30"/>
      <c r="H22" s="30"/>
      <c r="I22" s="35"/>
      <c r="J22" s="33"/>
      <c r="K22" s="33"/>
    </row>
    <row r="23" spans="1:11" x14ac:dyDescent="0.5">
      <c r="A23" s="27"/>
      <c r="B23" s="15">
        <v>3.1</v>
      </c>
      <c r="C23" s="77" t="s">
        <v>41</v>
      </c>
      <c r="D23" s="78"/>
      <c r="E23" s="34" t="s">
        <v>2</v>
      </c>
      <c r="F23" s="36"/>
      <c r="G23" s="30"/>
      <c r="H23" s="30"/>
      <c r="I23" s="35"/>
      <c r="J23" s="33"/>
      <c r="K23" s="33"/>
    </row>
    <row r="24" spans="1:11" x14ac:dyDescent="0.5">
      <c r="A24" s="27"/>
      <c r="B24" s="15"/>
      <c r="C24" s="37" t="s">
        <v>57</v>
      </c>
      <c r="D24" s="38"/>
      <c r="E24" s="34"/>
      <c r="F24" s="29"/>
      <c r="G24" s="30"/>
      <c r="H24" s="30"/>
      <c r="I24" s="35"/>
      <c r="J24" s="33"/>
      <c r="K24" s="33"/>
    </row>
    <row r="25" spans="1:11" x14ac:dyDescent="0.5">
      <c r="A25" s="27"/>
      <c r="B25" s="15">
        <v>3.2</v>
      </c>
      <c r="C25" s="77" t="s">
        <v>76</v>
      </c>
      <c r="D25" s="78"/>
      <c r="E25" s="34" t="s">
        <v>2</v>
      </c>
      <c r="F25" s="36"/>
      <c r="G25" s="30"/>
      <c r="H25" s="30"/>
      <c r="I25" s="35"/>
      <c r="J25" s="33"/>
      <c r="K25" s="33"/>
    </row>
    <row r="26" spans="1:11" x14ac:dyDescent="0.5">
      <c r="A26" s="27"/>
      <c r="B26" s="15"/>
      <c r="C26" s="37"/>
      <c r="D26" s="38"/>
      <c r="E26" s="34"/>
      <c r="F26" s="29"/>
      <c r="G26" s="30"/>
      <c r="H26" s="30"/>
      <c r="I26" s="35"/>
      <c r="J26" s="33"/>
      <c r="K26" s="33"/>
    </row>
    <row r="27" spans="1:11" x14ac:dyDescent="0.5">
      <c r="A27" s="27"/>
      <c r="B27" s="15">
        <v>3.3</v>
      </c>
      <c r="C27" s="77" t="s">
        <v>40</v>
      </c>
      <c r="D27" s="78"/>
      <c r="E27" s="34" t="s">
        <v>1</v>
      </c>
      <c r="F27" s="36"/>
      <c r="G27" s="30"/>
      <c r="H27" s="30"/>
      <c r="I27" s="35"/>
      <c r="J27" s="33"/>
      <c r="K27" s="33"/>
    </row>
    <row r="28" spans="1:11" x14ac:dyDescent="0.5">
      <c r="A28" s="27"/>
      <c r="B28" s="15">
        <v>3.4</v>
      </c>
      <c r="C28" s="77" t="s">
        <v>81</v>
      </c>
      <c r="D28" s="78"/>
      <c r="E28" s="34" t="s">
        <v>1</v>
      </c>
      <c r="F28" s="29">
        <f>(5*122*0.2*1.3)</f>
        <v>158.6</v>
      </c>
      <c r="G28" s="30">
        <v>746.55</v>
      </c>
      <c r="H28" s="30">
        <f>ROUNDDOWN(G28*F28,2)</f>
        <v>118402.83</v>
      </c>
      <c r="I28" s="35">
        <v>1.3642000000000001</v>
      </c>
      <c r="J28" s="33">
        <f>H28*I28</f>
        <v>161525.140686</v>
      </c>
      <c r="K28" s="33">
        <f>J28</f>
        <v>161525.140686</v>
      </c>
    </row>
    <row r="29" spans="1:11" x14ac:dyDescent="0.5">
      <c r="A29" s="27"/>
      <c r="B29" s="15">
        <v>3.5</v>
      </c>
      <c r="C29" s="77" t="s">
        <v>97</v>
      </c>
      <c r="D29" s="78"/>
      <c r="E29" s="34" t="s">
        <v>1</v>
      </c>
      <c r="F29" s="29">
        <f>(0.05*122*5)</f>
        <v>30.500000000000004</v>
      </c>
      <c r="G29" s="30">
        <v>455.53</v>
      </c>
      <c r="H29" s="30">
        <f>ROUNDDOWN(G29*F29,2)</f>
        <v>13893.66</v>
      </c>
      <c r="I29" s="35">
        <v>1.3642000000000001</v>
      </c>
      <c r="J29" s="33">
        <f>H29*I29</f>
        <v>18953.730972000001</v>
      </c>
      <c r="K29" s="33">
        <f>J29</f>
        <v>18953.730972000001</v>
      </c>
    </row>
    <row r="30" spans="1:11" x14ac:dyDescent="0.5">
      <c r="A30" s="27"/>
      <c r="B30" s="15">
        <v>3.6</v>
      </c>
      <c r="C30" s="77" t="s">
        <v>58</v>
      </c>
      <c r="D30" s="78"/>
      <c r="E30" s="34" t="s">
        <v>2</v>
      </c>
      <c r="F30" s="29"/>
      <c r="G30" s="30"/>
      <c r="H30" s="30"/>
      <c r="I30" s="35"/>
      <c r="J30" s="33"/>
      <c r="K30" s="33"/>
    </row>
    <row r="31" spans="1:11" x14ac:dyDescent="0.5">
      <c r="A31" s="27"/>
      <c r="B31" s="15"/>
      <c r="C31" s="77" t="s">
        <v>59</v>
      </c>
      <c r="D31" s="78"/>
      <c r="E31" s="34"/>
      <c r="F31" s="29"/>
      <c r="G31" s="30"/>
      <c r="H31" s="30"/>
      <c r="I31" s="35"/>
      <c r="J31" s="33"/>
      <c r="K31" s="33"/>
    </row>
    <row r="32" spans="1:11" x14ac:dyDescent="0.5">
      <c r="A32" s="27"/>
      <c r="B32" s="15">
        <v>3.7</v>
      </c>
      <c r="C32" s="77" t="s">
        <v>42</v>
      </c>
      <c r="D32" s="78"/>
      <c r="E32" s="34" t="s">
        <v>1</v>
      </c>
      <c r="F32" s="36"/>
      <c r="G32" s="30"/>
      <c r="H32" s="30"/>
      <c r="I32" s="35"/>
      <c r="J32" s="33"/>
      <c r="K32" s="33"/>
    </row>
    <row r="33" spans="1:13" x14ac:dyDescent="0.5">
      <c r="A33" s="27"/>
      <c r="B33" s="15">
        <v>3.8</v>
      </c>
      <c r="C33" s="77" t="s">
        <v>66</v>
      </c>
      <c r="D33" s="78"/>
      <c r="E33" s="34" t="s">
        <v>1</v>
      </c>
      <c r="F33" s="29">
        <f>(0.5*122*0.2)*2</f>
        <v>24.400000000000002</v>
      </c>
      <c r="G33" s="30">
        <v>420.56</v>
      </c>
      <c r="H33" s="30">
        <f>ROUNDDOWN(G33*F33,2)</f>
        <v>10261.66</v>
      </c>
      <c r="I33" s="35">
        <v>1.3642000000000001</v>
      </c>
      <c r="J33" s="33">
        <f>H33*I33</f>
        <v>13998.956572000001</v>
      </c>
      <c r="K33" s="33">
        <f>J33</f>
        <v>13998.956572000001</v>
      </c>
    </row>
    <row r="34" spans="1:13" x14ac:dyDescent="0.5">
      <c r="A34" s="27">
        <v>4</v>
      </c>
      <c r="B34" s="92" t="s">
        <v>21</v>
      </c>
      <c r="C34" s="93"/>
      <c r="D34" s="94"/>
      <c r="E34" s="34"/>
      <c r="F34" s="29"/>
      <c r="G34" s="30"/>
      <c r="H34" s="30"/>
      <c r="I34" s="35"/>
      <c r="J34" s="33"/>
      <c r="K34" s="33"/>
    </row>
    <row r="35" spans="1:13" x14ac:dyDescent="0.5">
      <c r="A35" s="27"/>
      <c r="B35" s="15">
        <v>4.0999999999999996</v>
      </c>
      <c r="C35" s="77" t="s">
        <v>60</v>
      </c>
      <c r="D35" s="78"/>
      <c r="E35" s="34" t="s">
        <v>2</v>
      </c>
      <c r="F35" s="29">
        <f>(122*5)</f>
        <v>610</v>
      </c>
      <c r="G35" s="30">
        <v>407.62</v>
      </c>
      <c r="H35" s="30">
        <f>ROUNDDOWN(G35*F35,2)</f>
        <v>248648.2</v>
      </c>
      <c r="I35" s="35">
        <v>1.3642000000000001</v>
      </c>
      <c r="J35" s="33">
        <f>H35*I35</f>
        <v>339205.87444000004</v>
      </c>
      <c r="K35" s="33">
        <f>J35</f>
        <v>339205.87444000004</v>
      </c>
    </row>
    <row r="36" spans="1:13" x14ac:dyDescent="0.5">
      <c r="A36" s="27"/>
      <c r="B36" s="15"/>
      <c r="C36" s="77" t="s">
        <v>61</v>
      </c>
      <c r="D36" s="78"/>
      <c r="E36" s="34"/>
      <c r="F36" s="29"/>
      <c r="G36" s="30"/>
      <c r="H36" s="30"/>
      <c r="I36" s="32"/>
      <c r="J36" s="33"/>
      <c r="K36" s="33"/>
    </row>
    <row r="37" spans="1:13" x14ac:dyDescent="0.5">
      <c r="A37" s="27"/>
      <c r="B37" s="15">
        <v>4.2</v>
      </c>
      <c r="C37" s="81" t="s">
        <v>62</v>
      </c>
      <c r="D37" s="82"/>
      <c r="E37" s="34" t="s">
        <v>13</v>
      </c>
      <c r="F37" s="29">
        <v>5</v>
      </c>
      <c r="G37" s="30">
        <v>233.53</v>
      </c>
      <c r="H37" s="30">
        <f>ROUNDDOWN(G37*F37,2)</f>
        <v>1167.6500000000001</v>
      </c>
      <c r="I37" s="35">
        <v>1.3642000000000001</v>
      </c>
      <c r="J37" s="33">
        <f>H37*I37</f>
        <v>1592.9081300000003</v>
      </c>
      <c r="K37" s="33">
        <f>J37</f>
        <v>1592.9081300000003</v>
      </c>
    </row>
    <row r="38" spans="1:13" x14ac:dyDescent="0.5">
      <c r="A38" s="8"/>
      <c r="B38" s="39">
        <v>4.3</v>
      </c>
      <c r="C38" s="79" t="s">
        <v>63</v>
      </c>
      <c r="D38" s="80"/>
      <c r="E38" s="40" t="s">
        <v>13</v>
      </c>
      <c r="F38" s="41">
        <v>61</v>
      </c>
      <c r="G38" s="11">
        <v>113.51</v>
      </c>
      <c r="H38" s="11">
        <f>ROUNDDOWN(G38*F38,2)</f>
        <v>6924.11</v>
      </c>
      <c r="I38" s="42">
        <v>1.3642000000000001</v>
      </c>
      <c r="J38" s="43">
        <f>H38*I38</f>
        <v>9445.8708619999998</v>
      </c>
      <c r="K38" s="43">
        <f>J38</f>
        <v>9445.8708619999998</v>
      </c>
    </row>
    <row r="39" spans="1:13" x14ac:dyDescent="0.5">
      <c r="A39" s="44"/>
      <c r="B39" s="45"/>
      <c r="C39" s="46"/>
      <c r="D39" s="46"/>
      <c r="E39" s="47"/>
      <c r="F39" s="48"/>
      <c r="G39" s="48"/>
      <c r="H39" s="48"/>
      <c r="I39" s="49"/>
      <c r="J39" s="10" t="s">
        <v>24</v>
      </c>
      <c r="K39" s="19" t="s">
        <v>18</v>
      </c>
    </row>
    <row r="40" spans="1:13" x14ac:dyDescent="0.5">
      <c r="A40" s="4"/>
      <c r="B40" s="50">
        <v>4.4000000000000004</v>
      </c>
      <c r="C40" s="95" t="s">
        <v>64</v>
      </c>
      <c r="D40" s="96"/>
      <c r="E40" s="28" t="s">
        <v>13</v>
      </c>
      <c r="F40" s="51">
        <v>122</v>
      </c>
      <c r="G40" s="31">
        <v>20.239999999999998</v>
      </c>
      <c r="H40" s="31">
        <f>ROUNDDOWN(G40*F40,2)</f>
        <v>2469.2800000000002</v>
      </c>
      <c r="I40" s="52">
        <v>1.3642000000000001</v>
      </c>
      <c r="J40" s="53">
        <f>H40*I40</f>
        <v>3368.5917760000007</v>
      </c>
      <c r="K40" s="53">
        <f>J40</f>
        <v>3368.5917760000007</v>
      </c>
    </row>
    <row r="41" spans="1:13" x14ac:dyDescent="0.5">
      <c r="A41" s="27"/>
      <c r="B41" s="15">
        <v>4.5</v>
      </c>
      <c r="C41" s="77" t="s">
        <v>70</v>
      </c>
      <c r="D41" s="78"/>
      <c r="E41" s="34" t="s">
        <v>13</v>
      </c>
      <c r="F41" s="29"/>
      <c r="G41" s="30"/>
      <c r="H41" s="30"/>
      <c r="I41" s="35"/>
      <c r="J41" s="33"/>
      <c r="K41" s="33"/>
    </row>
    <row r="42" spans="1:13" x14ac:dyDescent="0.5">
      <c r="A42" s="27">
        <v>5</v>
      </c>
      <c r="B42" s="92" t="s">
        <v>43</v>
      </c>
      <c r="C42" s="93"/>
      <c r="D42" s="94"/>
      <c r="E42" s="34"/>
      <c r="F42" s="30"/>
      <c r="G42" s="30"/>
      <c r="H42" s="30"/>
      <c r="I42" s="35"/>
      <c r="J42" s="33"/>
      <c r="K42" s="33"/>
    </row>
    <row r="43" spans="1:13" x14ac:dyDescent="0.5">
      <c r="A43" s="27"/>
      <c r="B43" s="15">
        <v>5.0999999999999996</v>
      </c>
      <c r="C43" s="77" t="s">
        <v>78</v>
      </c>
      <c r="D43" s="78"/>
      <c r="E43" s="34" t="s">
        <v>82</v>
      </c>
      <c r="F43" s="30">
        <v>6</v>
      </c>
      <c r="G43" s="30">
        <v>5695.7</v>
      </c>
      <c r="H43" s="30">
        <f>ROUNDDOWN(G43*F43,2)</f>
        <v>34174.199999999997</v>
      </c>
      <c r="I43" s="35">
        <v>1.3642000000000001</v>
      </c>
      <c r="J43" s="33">
        <f>H43*I43</f>
        <v>46620.443639999998</v>
      </c>
      <c r="K43" s="33">
        <f>J43</f>
        <v>46620.443639999998</v>
      </c>
      <c r="M43" s="54"/>
    </row>
    <row r="44" spans="1:13" x14ac:dyDescent="0.5">
      <c r="A44" s="27"/>
      <c r="B44" s="15">
        <v>5.2</v>
      </c>
      <c r="C44" s="77" t="s">
        <v>68</v>
      </c>
      <c r="D44" s="78"/>
      <c r="E44" s="34" t="s">
        <v>13</v>
      </c>
      <c r="F44" s="30"/>
      <c r="G44" s="30"/>
      <c r="H44" s="30"/>
      <c r="I44" s="35"/>
      <c r="J44" s="33"/>
      <c r="K44" s="33"/>
    </row>
    <row r="45" spans="1:13" x14ac:dyDescent="0.5">
      <c r="A45" s="27"/>
      <c r="B45" s="15">
        <v>5.3</v>
      </c>
      <c r="C45" s="77" t="s">
        <v>44</v>
      </c>
      <c r="D45" s="78"/>
      <c r="E45" s="34" t="s">
        <v>13</v>
      </c>
      <c r="F45" s="30"/>
      <c r="G45" s="30"/>
      <c r="H45" s="30"/>
      <c r="I45" s="35"/>
      <c r="J45" s="33"/>
      <c r="K45" s="33"/>
      <c r="M45" s="54"/>
    </row>
    <row r="46" spans="1:13" x14ac:dyDescent="0.5">
      <c r="A46" s="27"/>
      <c r="B46" s="15">
        <v>5.4</v>
      </c>
      <c r="C46" s="77" t="s">
        <v>84</v>
      </c>
      <c r="D46" s="78"/>
      <c r="E46" s="34" t="s">
        <v>13</v>
      </c>
      <c r="F46" s="30">
        <v>78</v>
      </c>
      <c r="G46" s="30">
        <v>1612.43</v>
      </c>
      <c r="H46" s="30">
        <f>ROUNDDOWN(G46*F46,2)</f>
        <v>125769.54</v>
      </c>
      <c r="I46" s="35">
        <v>1.3642000000000001</v>
      </c>
      <c r="J46" s="33">
        <f>H46*I46</f>
        <v>171574.806468</v>
      </c>
      <c r="K46" s="33">
        <f>J46</f>
        <v>171574.806468</v>
      </c>
      <c r="M46" s="54"/>
    </row>
    <row r="47" spans="1:13" x14ac:dyDescent="0.5">
      <c r="A47" s="27"/>
      <c r="B47" s="15">
        <v>5.5</v>
      </c>
      <c r="C47" s="77" t="s">
        <v>69</v>
      </c>
      <c r="D47" s="78"/>
      <c r="E47" s="34" t="s">
        <v>13</v>
      </c>
      <c r="F47" s="30"/>
      <c r="G47" s="30"/>
      <c r="H47" s="30"/>
      <c r="I47" s="35"/>
      <c r="J47" s="33"/>
      <c r="K47" s="33"/>
      <c r="L47" s="55"/>
    </row>
    <row r="48" spans="1:13" x14ac:dyDescent="0.5">
      <c r="A48" s="27">
        <v>6</v>
      </c>
      <c r="B48" s="92" t="s">
        <v>45</v>
      </c>
      <c r="C48" s="93"/>
      <c r="D48" s="94"/>
      <c r="E48" s="34"/>
      <c r="F48" s="29"/>
      <c r="G48" s="30"/>
      <c r="H48" s="30"/>
      <c r="I48" s="35"/>
      <c r="J48" s="33"/>
      <c r="K48" s="33"/>
    </row>
    <row r="49" spans="1:14" x14ac:dyDescent="0.5">
      <c r="A49" s="27"/>
      <c r="B49" s="15">
        <v>6.1</v>
      </c>
      <c r="C49" s="77" t="s">
        <v>65</v>
      </c>
      <c r="D49" s="78"/>
      <c r="E49" s="34" t="s">
        <v>20</v>
      </c>
      <c r="F49" s="29"/>
      <c r="G49" s="30"/>
      <c r="H49" s="30"/>
      <c r="I49" s="35"/>
      <c r="J49" s="33"/>
      <c r="K49" s="33"/>
    </row>
    <row r="50" spans="1:14" x14ac:dyDescent="0.5">
      <c r="A50" s="27"/>
      <c r="B50" s="15">
        <v>6.2</v>
      </c>
      <c r="C50" s="77" t="s">
        <v>83</v>
      </c>
      <c r="D50" s="78"/>
      <c r="E50" s="34" t="s">
        <v>12</v>
      </c>
      <c r="F50" s="29"/>
      <c r="G50" s="30"/>
      <c r="H50" s="30"/>
      <c r="I50" s="35"/>
      <c r="J50" s="33"/>
      <c r="K50" s="33"/>
      <c r="M50" s="54"/>
    </row>
    <row r="51" spans="1:14" x14ac:dyDescent="0.5">
      <c r="A51" s="27"/>
      <c r="B51" s="15">
        <v>6.2</v>
      </c>
      <c r="C51" s="77" t="s">
        <v>46</v>
      </c>
      <c r="D51" s="78"/>
      <c r="E51" s="34" t="s">
        <v>2</v>
      </c>
      <c r="F51" s="29"/>
      <c r="G51" s="30"/>
      <c r="H51" s="30"/>
      <c r="I51" s="35"/>
      <c r="J51" s="56"/>
      <c r="K51" s="56"/>
    </row>
    <row r="52" spans="1:14" x14ac:dyDescent="0.5">
      <c r="A52" s="27"/>
      <c r="B52" s="15"/>
      <c r="C52" s="37" t="s">
        <v>47</v>
      </c>
      <c r="D52" s="38"/>
      <c r="E52" s="34"/>
      <c r="F52" s="29"/>
      <c r="G52" s="30"/>
      <c r="H52" s="30"/>
      <c r="I52" s="32"/>
      <c r="J52" s="33"/>
      <c r="K52" s="33"/>
    </row>
    <row r="53" spans="1:14" x14ac:dyDescent="0.5">
      <c r="A53" s="8">
        <v>7</v>
      </c>
      <c r="B53" s="89" t="s">
        <v>48</v>
      </c>
      <c r="C53" s="90"/>
      <c r="D53" s="91"/>
      <c r="E53" s="40" t="s">
        <v>49</v>
      </c>
      <c r="F53" s="41"/>
      <c r="G53" s="11"/>
      <c r="H53" s="11"/>
      <c r="I53" s="42"/>
      <c r="J53" s="43"/>
      <c r="K53" s="43"/>
    </row>
    <row r="54" spans="1:14" x14ac:dyDescent="0.5">
      <c r="A54" s="57"/>
      <c r="B54" s="57"/>
      <c r="C54" s="58"/>
      <c r="D54" s="22"/>
      <c r="E54" s="57"/>
      <c r="F54" s="12"/>
      <c r="G54" s="12"/>
      <c r="H54" s="11">
        <f>SUM(H14:H53)</f>
        <v>561711.13</v>
      </c>
      <c r="I54" s="13"/>
      <c r="J54" s="10" t="s">
        <v>8</v>
      </c>
      <c r="K54" s="11">
        <f>SUM(K14:K53)</f>
        <v>766286.32354600006</v>
      </c>
    </row>
    <row r="55" spans="1:14" x14ac:dyDescent="0.5">
      <c r="A55" s="57"/>
      <c r="B55" s="57"/>
      <c r="C55" s="58"/>
      <c r="D55" s="22"/>
      <c r="E55" s="57"/>
      <c r="F55" s="12"/>
      <c r="G55" s="12"/>
      <c r="J55" s="12" t="s">
        <v>100</v>
      </c>
      <c r="K55" s="14">
        <v>766000</v>
      </c>
    </row>
    <row r="56" spans="1:14" x14ac:dyDescent="0.5">
      <c r="A56" s="15"/>
      <c r="B56" s="17" t="s">
        <v>28</v>
      </c>
      <c r="D56" s="15"/>
      <c r="G56" s="17" t="s">
        <v>9</v>
      </c>
      <c r="H56" s="98">
        <f>K54</f>
        <v>766286.32354600006</v>
      </c>
      <c r="I56" s="99"/>
      <c r="N56" s="54"/>
    </row>
    <row r="57" spans="1:14" x14ac:dyDescent="0.5">
      <c r="A57" s="15"/>
      <c r="B57" s="17" t="s">
        <v>29</v>
      </c>
      <c r="D57" s="15"/>
      <c r="G57" s="17" t="s">
        <v>9</v>
      </c>
      <c r="H57" s="98"/>
      <c r="I57" s="99"/>
    </row>
    <row r="58" spans="1:14" x14ac:dyDescent="0.5">
      <c r="A58" s="15"/>
      <c r="B58" s="17" t="s">
        <v>30</v>
      </c>
      <c r="D58" s="15"/>
      <c r="G58" s="17" t="s">
        <v>9</v>
      </c>
      <c r="H58" s="98"/>
      <c r="I58" s="99"/>
    </row>
    <row r="59" spans="1:14" ht="8.25" customHeight="1" x14ac:dyDescent="0.5">
      <c r="A59" s="15"/>
      <c r="D59" s="15"/>
      <c r="H59" s="60"/>
    </row>
    <row r="60" spans="1:14" x14ac:dyDescent="0.5">
      <c r="A60" s="15"/>
      <c r="B60" s="17" t="s">
        <v>31</v>
      </c>
      <c r="D60" s="15"/>
      <c r="G60" s="17" t="s">
        <v>9</v>
      </c>
      <c r="H60" s="109">
        <v>1.3642000000000001</v>
      </c>
      <c r="I60" s="110"/>
      <c r="J60" s="61"/>
      <c r="K60" s="62"/>
    </row>
    <row r="61" spans="1:14" x14ac:dyDescent="0.5">
      <c r="A61" s="15"/>
      <c r="B61" s="17" t="s">
        <v>32</v>
      </c>
      <c r="D61" s="15"/>
      <c r="G61" s="17" t="s">
        <v>9</v>
      </c>
      <c r="H61" s="98"/>
      <c r="I61" s="99"/>
      <c r="J61" s="61"/>
      <c r="K61" s="62"/>
    </row>
    <row r="62" spans="1:14" ht="6.75" customHeight="1" x14ac:dyDescent="0.5">
      <c r="A62" s="15"/>
      <c r="D62" s="15"/>
      <c r="H62" s="60"/>
      <c r="J62" s="61"/>
      <c r="K62" s="22"/>
    </row>
    <row r="63" spans="1:14" ht="24" customHeight="1" x14ac:dyDescent="0.5">
      <c r="B63" s="97" t="s">
        <v>25</v>
      </c>
      <c r="C63" s="97"/>
      <c r="D63" s="63">
        <f>122*5</f>
        <v>610</v>
      </c>
      <c r="E63" s="37" t="s">
        <v>2</v>
      </c>
      <c r="F63" s="64"/>
      <c r="G63" s="65"/>
      <c r="H63" s="66"/>
      <c r="I63" s="66"/>
      <c r="J63" s="67"/>
      <c r="N63" s="54"/>
    </row>
    <row r="64" spans="1:14" x14ac:dyDescent="0.5">
      <c r="B64" s="88" t="s">
        <v>26</v>
      </c>
      <c r="C64" s="88"/>
      <c r="D64" s="68">
        <f>ROUNDDOWN(K54/D63,2)</f>
        <v>1256.2</v>
      </c>
      <c r="E64" s="17" t="s">
        <v>11</v>
      </c>
      <c r="J64" s="69"/>
    </row>
    <row r="65" spans="1:11" x14ac:dyDescent="0.5">
      <c r="B65" s="15"/>
      <c r="C65" s="15"/>
      <c r="D65" s="63"/>
      <c r="J65" s="69"/>
    </row>
    <row r="66" spans="1:11" ht="19.5" customHeight="1" x14ac:dyDescent="0.5">
      <c r="D66" s="70"/>
      <c r="E66" s="88"/>
      <c r="F66" s="88"/>
      <c r="G66" s="88"/>
      <c r="H66" s="88"/>
      <c r="J66" s="71"/>
    </row>
    <row r="67" spans="1:11" x14ac:dyDescent="0.5">
      <c r="B67" s="72"/>
      <c r="C67" s="15"/>
      <c r="D67" s="17" t="s">
        <v>96</v>
      </c>
      <c r="F67" s="15"/>
      <c r="G67" s="70"/>
      <c r="H67" s="88" t="s">
        <v>72</v>
      </c>
      <c r="I67" s="88"/>
      <c r="J67" s="88"/>
      <c r="K67" s="88"/>
    </row>
    <row r="68" spans="1:11" x14ac:dyDescent="0.5">
      <c r="B68" s="72"/>
      <c r="C68" s="17" t="s">
        <v>77</v>
      </c>
      <c r="F68" s="70"/>
      <c r="G68" s="72"/>
      <c r="H68" s="88" t="s">
        <v>67</v>
      </c>
      <c r="I68" s="88"/>
      <c r="J68" s="88"/>
      <c r="K68" s="88"/>
    </row>
    <row r="69" spans="1:11" x14ac:dyDescent="0.5">
      <c r="B69" s="72"/>
      <c r="C69" s="72" t="s">
        <v>91</v>
      </c>
      <c r="E69" s="72"/>
      <c r="F69" s="70"/>
      <c r="G69" s="72"/>
      <c r="H69" s="87" t="s">
        <v>92</v>
      </c>
      <c r="I69" s="87"/>
      <c r="J69" s="87"/>
      <c r="K69" s="87"/>
    </row>
    <row r="70" spans="1:11" ht="20.25" customHeight="1" x14ac:dyDescent="0.5">
      <c r="C70" s="72" t="s">
        <v>94</v>
      </c>
      <c r="E70" s="72"/>
      <c r="F70" s="72"/>
      <c r="G70" s="72"/>
      <c r="H70" s="87" t="s">
        <v>93</v>
      </c>
      <c r="I70" s="87"/>
      <c r="J70" s="87"/>
      <c r="K70" s="87"/>
    </row>
    <row r="71" spans="1:11" x14ac:dyDescent="0.5">
      <c r="B71" s="73"/>
      <c r="C71" s="73"/>
      <c r="D71" s="72"/>
      <c r="E71" s="72"/>
      <c r="F71" s="72"/>
      <c r="G71" s="72"/>
      <c r="H71" s="72"/>
      <c r="J71" s="74"/>
    </row>
    <row r="72" spans="1:11" x14ac:dyDescent="0.5">
      <c r="C72" s="72" t="s">
        <v>95</v>
      </c>
      <c r="E72" s="72"/>
      <c r="F72" s="72"/>
      <c r="G72" s="72"/>
      <c r="H72" s="88" t="s">
        <v>71</v>
      </c>
      <c r="I72" s="88"/>
      <c r="J72" s="88"/>
      <c r="K72" s="88"/>
    </row>
    <row r="73" spans="1:11" x14ac:dyDescent="0.5">
      <c r="C73" s="73" t="s">
        <v>77</v>
      </c>
      <c r="E73" s="15"/>
      <c r="F73" s="15"/>
      <c r="G73" s="15"/>
      <c r="H73" s="88" t="s">
        <v>67</v>
      </c>
      <c r="I73" s="88"/>
      <c r="J73" s="88"/>
      <c r="K73" s="88"/>
    </row>
    <row r="74" spans="1:11" ht="24" customHeight="1" x14ac:dyDescent="0.5">
      <c r="C74" s="37" t="s">
        <v>90</v>
      </c>
      <c r="E74" s="70"/>
      <c r="F74" s="70"/>
      <c r="G74" s="15"/>
      <c r="H74" s="87" t="s">
        <v>74</v>
      </c>
      <c r="I74" s="87"/>
      <c r="J74" s="87"/>
      <c r="K74" s="87"/>
    </row>
    <row r="75" spans="1:11" x14ac:dyDescent="0.5">
      <c r="B75" s="73"/>
      <c r="C75" s="72" t="s">
        <v>89</v>
      </c>
      <c r="E75" s="72"/>
      <c r="F75" s="72"/>
      <c r="H75" s="87" t="s">
        <v>75</v>
      </c>
      <c r="I75" s="87"/>
      <c r="J75" s="87"/>
      <c r="K75" s="87"/>
    </row>
    <row r="76" spans="1:11" x14ac:dyDescent="0.5">
      <c r="A76" s="15"/>
      <c r="B76" s="15"/>
      <c r="C76" s="15"/>
      <c r="D76" s="72"/>
      <c r="E76" s="72"/>
      <c r="F76" s="72"/>
    </row>
    <row r="77" spans="1:11" x14ac:dyDescent="0.5">
      <c r="F77" s="17"/>
    </row>
    <row r="78" spans="1:11" ht="24" customHeight="1" x14ac:dyDescent="0.5">
      <c r="E78" s="88"/>
      <c r="F78" s="88"/>
      <c r="G78" s="88"/>
      <c r="H78" s="88"/>
      <c r="I78" s="88"/>
      <c r="J78" s="71"/>
    </row>
    <row r="79" spans="1:11" x14ac:dyDescent="0.5">
      <c r="E79" s="88"/>
      <c r="F79" s="88"/>
      <c r="G79" s="88"/>
      <c r="H79" s="88"/>
      <c r="J79" s="74"/>
    </row>
    <row r="80" spans="1:11" x14ac:dyDescent="0.5">
      <c r="D80" s="15"/>
      <c r="E80" s="87"/>
      <c r="F80" s="87"/>
      <c r="G80" s="87"/>
      <c r="H80" s="87"/>
    </row>
    <row r="81" spans="5:10" x14ac:dyDescent="0.5">
      <c r="E81" s="87"/>
      <c r="F81" s="87"/>
      <c r="G81" s="87"/>
      <c r="H81" s="87"/>
    </row>
    <row r="82" spans="5:10" x14ac:dyDescent="0.5">
      <c r="E82" s="72"/>
      <c r="F82" s="72"/>
      <c r="G82" s="72"/>
      <c r="H82" s="72"/>
      <c r="I82" s="72"/>
      <c r="J82" s="75"/>
    </row>
    <row r="83" spans="5:10" x14ac:dyDescent="0.5">
      <c r="E83" s="88"/>
      <c r="F83" s="88"/>
      <c r="G83" s="88"/>
      <c r="H83" s="88"/>
      <c r="I83" s="88"/>
    </row>
    <row r="84" spans="5:10" x14ac:dyDescent="0.5">
      <c r="E84" s="88"/>
      <c r="F84" s="88"/>
      <c r="G84" s="88"/>
      <c r="H84" s="88"/>
      <c r="I84" s="88"/>
    </row>
  </sheetData>
  <mergeCells count="69">
    <mergeCell ref="C46:D46"/>
    <mergeCell ref="H57:I57"/>
    <mergeCell ref="H58:I58"/>
    <mergeCell ref="H60:I60"/>
    <mergeCell ref="H61:I61"/>
    <mergeCell ref="E66:H66"/>
    <mergeCell ref="A2:K2"/>
    <mergeCell ref="D3:K3"/>
    <mergeCell ref="D5:K5"/>
    <mergeCell ref="D4:K4"/>
    <mergeCell ref="C29:D29"/>
    <mergeCell ref="B17:D17"/>
    <mergeCell ref="C18:D18"/>
    <mergeCell ref="C19:D19"/>
    <mergeCell ref="C20:D20"/>
    <mergeCell ref="C21:D21"/>
    <mergeCell ref="C23:D23"/>
    <mergeCell ref="C25:D25"/>
    <mergeCell ref="B22:D22"/>
    <mergeCell ref="C27:D27"/>
    <mergeCell ref="C28:D28"/>
    <mergeCell ref="E78:I78"/>
    <mergeCell ref="C51:D51"/>
    <mergeCell ref="B53:D53"/>
    <mergeCell ref="B42:D42"/>
    <mergeCell ref="B34:D34"/>
    <mergeCell ref="B48:D48"/>
    <mergeCell ref="C49:D49"/>
    <mergeCell ref="C47:D47"/>
    <mergeCell ref="C44:D44"/>
    <mergeCell ref="C50:D50"/>
    <mergeCell ref="C45:D45"/>
    <mergeCell ref="C40:D40"/>
    <mergeCell ref="C41:D41"/>
    <mergeCell ref="B64:C64"/>
    <mergeCell ref="B63:C63"/>
    <mergeCell ref="H56:I56"/>
    <mergeCell ref="E84:I84"/>
    <mergeCell ref="E79:H79"/>
    <mergeCell ref="E83:I83"/>
    <mergeCell ref="E81:H81"/>
    <mergeCell ref="E80:H80"/>
    <mergeCell ref="H75:K75"/>
    <mergeCell ref="H67:K67"/>
    <mergeCell ref="H68:K68"/>
    <mergeCell ref="H69:K69"/>
    <mergeCell ref="H70:K70"/>
    <mergeCell ref="H72:K72"/>
    <mergeCell ref="H73:K73"/>
    <mergeCell ref="H74:K74"/>
    <mergeCell ref="D8:K8"/>
    <mergeCell ref="D9:K9"/>
    <mergeCell ref="A10:C10"/>
    <mergeCell ref="E10:G10"/>
    <mergeCell ref="C30:D30"/>
    <mergeCell ref="A12:A13"/>
    <mergeCell ref="B12:D13"/>
    <mergeCell ref="E12:E13"/>
    <mergeCell ref="C16:D16"/>
    <mergeCell ref="B14:D14"/>
    <mergeCell ref="C15:D15"/>
    <mergeCell ref="C31:D31"/>
    <mergeCell ref="C35:D35"/>
    <mergeCell ref="C43:D43"/>
    <mergeCell ref="C32:D32"/>
    <mergeCell ref="C36:D36"/>
    <mergeCell ref="C38:D38"/>
    <mergeCell ref="C37:D37"/>
    <mergeCell ref="C33:D33"/>
  </mergeCells>
  <phoneticPr fontId="0" type="noConversion"/>
  <printOptions horizontalCentered="1"/>
  <pageMargins left="0" right="0" top="0.55118110236220474" bottom="0.35433070866141736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สรุปราคากลาง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USER</cp:lastModifiedBy>
  <cp:lastPrinted>2025-08-26T08:43:09Z</cp:lastPrinted>
  <dcterms:created xsi:type="dcterms:W3CDTF">2005-03-05T09:54:06Z</dcterms:created>
  <dcterms:modified xsi:type="dcterms:W3CDTF">2025-09-02T08:26:26Z</dcterms:modified>
</cp:coreProperties>
</file>