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ปาหนัน อัฟเดท\ปีงบประมาณ 2567\โคก หนอง นา\กรรมการราคากลาง\"/>
    </mc:Choice>
  </mc:AlternateContent>
  <xr:revisionPtr revIDLastSave="0" documentId="13_ncr:1_{55264871-5553-45A1-9989-E8643302082E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ปร.4ก" sheetId="5" r:id="rId1"/>
    <sheet name="ปร.4ข" sheetId="1" state="hidden" r:id="rId2"/>
    <sheet name="ปร.5 (ก)" sheetId="2" r:id="rId3"/>
    <sheet name="ปร.5 (ข)" sheetId="4" state="hidden" r:id="rId4"/>
    <sheet name="ปร.6" sheetId="3" r:id="rId5"/>
  </sheets>
  <definedNames>
    <definedName name="_xlnm.Print_Area" localSheetId="0">ปร.4ก!$A$1:$J$294</definedName>
    <definedName name="_xlnm.Print_Area" localSheetId="1">ปร.4ข!$A$1:$J$117</definedName>
    <definedName name="_xlnm.Print_Area" localSheetId="2">'ปร.5 (ก)'!$A$1:$F$30</definedName>
    <definedName name="_xlnm.Print_Area" localSheetId="3">'ปร.5 (ข)'!$A$1:$F$36</definedName>
    <definedName name="_xlnm.Print_Area" localSheetId="4">ปร.6!$A$1:$F$30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5" l="1"/>
  <c r="I145" i="5"/>
  <c r="C13" i="2" s="1"/>
  <c r="E13" i="2" s="1"/>
  <c r="I234" i="5"/>
  <c r="I203" i="5"/>
  <c r="I175" i="5"/>
  <c r="C14" i="2" s="1"/>
  <c r="E14" i="2" s="1"/>
  <c r="F162" i="5"/>
  <c r="I162" i="5" s="1"/>
  <c r="H190" i="5" l="1"/>
  <c r="F194" i="5"/>
  <c r="F195" i="5"/>
  <c r="F196" i="5"/>
  <c r="F197" i="5"/>
  <c r="F198" i="5"/>
  <c r="F199" i="5"/>
  <c r="F200" i="5"/>
  <c r="F201" i="5"/>
  <c r="F189" i="5"/>
  <c r="F190" i="5"/>
  <c r="F191" i="5"/>
  <c r="F192" i="5"/>
  <c r="F193" i="5"/>
  <c r="F188" i="5"/>
  <c r="F187" i="5"/>
  <c r="H129" i="5"/>
  <c r="H133" i="5"/>
  <c r="F133" i="5"/>
  <c r="I133" i="5" s="1"/>
  <c r="F129" i="5"/>
  <c r="I129" i="5" s="1"/>
  <c r="H86" i="5"/>
  <c r="F86" i="5"/>
  <c r="F72" i="5"/>
  <c r="H72" i="5"/>
  <c r="H80" i="5"/>
  <c r="H81" i="5"/>
  <c r="F81" i="5"/>
  <c r="H78" i="5"/>
  <c r="H74" i="5"/>
  <c r="H73" i="5"/>
  <c r="H75" i="5"/>
  <c r="F75" i="5"/>
  <c r="H71" i="5"/>
  <c r="F71" i="5"/>
  <c r="I71" i="5" s="1"/>
  <c r="H41" i="5"/>
  <c r="H13" i="5"/>
  <c r="I81" i="5" l="1"/>
  <c r="I86" i="5"/>
  <c r="I72" i="5"/>
  <c r="I75" i="5"/>
  <c r="H263" i="5" l="1"/>
  <c r="F263" i="5"/>
  <c r="I263" i="5" l="1"/>
  <c r="H262" i="5"/>
  <c r="F262" i="5"/>
  <c r="H281" i="5"/>
  <c r="F281" i="5"/>
  <c r="H280" i="5"/>
  <c r="F280" i="5"/>
  <c r="H279" i="5"/>
  <c r="F279" i="5"/>
  <c r="H278" i="5"/>
  <c r="F278" i="5"/>
  <c r="H277" i="5"/>
  <c r="F277" i="5"/>
  <c r="H251" i="5"/>
  <c r="F251" i="5"/>
  <c r="I251" i="5" s="1"/>
  <c r="H259" i="5"/>
  <c r="F259" i="5"/>
  <c r="H258" i="5"/>
  <c r="F258" i="5"/>
  <c r="H221" i="5"/>
  <c r="F221" i="5"/>
  <c r="H220" i="5"/>
  <c r="F220" i="5"/>
  <c r="I220" i="5" s="1"/>
  <c r="I221" i="5" l="1"/>
  <c r="I278" i="5"/>
  <c r="I281" i="5"/>
  <c r="I262" i="5"/>
  <c r="I279" i="5"/>
  <c r="I277" i="5"/>
  <c r="I280" i="5"/>
  <c r="I259" i="5"/>
  <c r="I258" i="5"/>
  <c r="H290" i="5"/>
  <c r="F290" i="5"/>
  <c r="H289" i="5"/>
  <c r="F289" i="5"/>
  <c r="I290" i="5" l="1"/>
  <c r="I289" i="5"/>
  <c r="H292" i="5"/>
  <c r="H284" i="5"/>
  <c r="F284" i="5"/>
  <c r="H261" i="5"/>
  <c r="F261" i="5"/>
  <c r="H257" i="5"/>
  <c r="F257" i="5"/>
  <c r="H256" i="5"/>
  <c r="F256" i="5"/>
  <c r="H255" i="5"/>
  <c r="F255" i="5"/>
  <c r="H254" i="5"/>
  <c r="F254" i="5"/>
  <c r="I261" i="5" l="1"/>
  <c r="I254" i="5"/>
  <c r="I256" i="5"/>
  <c r="I255" i="5"/>
  <c r="I284" i="5"/>
  <c r="I292" i="5"/>
  <c r="I257" i="5"/>
  <c r="H253" i="5"/>
  <c r="F253" i="5"/>
  <c r="H250" i="5"/>
  <c r="F250" i="5"/>
  <c r="H248" i="5"/>
  <c r="F248" i="5"/>
  <c r="H247" i="5"/>
  <c r="F247" i="5"/>
  <c r="I248" i="5" l="1"/>
  <c r="I253" i="5"/>
  <c r="I247" i="5"/>
  <c r="I250" i="5"/>
  <c r="F169" i="5"/>
  <c r="I169" i="5" s="1"/>
  <c r="H169" i="5"/>
  <c r="F168" i="5"/>
  <c r="H168" i="5"/>
  <c r="H167" i="5"/>
  <c r="F167" i="5"/>
  <c r="I167" i="5" s="1"/>
  <c r="H166" i="5"/>
  <c r="F166" i="5"/>
  <c r="H165" i="5"/>
  <c r="F165" i="5"/>
  <c r="I165" i="5" s="1"/>
  <c r="H164" i="5"/>
  <c r="F164" i="5"/>
  <c r="I164" i="5" s="1"/>
  <c r="H163" i="5"/>
  <c r="F163" i="5"/>
  <c r="I163" i="5" s="1"/>
  <c r="H161" i="5"/>
  <c r="F161" i="5"/>
  <c r="H160" i="5"/>
  <c r="F160" i="5"/>
  <c r="I160" i="5" s="1"/>
  <c r="H159" i="5"/>
  <c r="F159" i="5"/>
  <c r="I159" i="5" s="1"/>
  <c r="H158" i="5"/>
  <c r="F158" i="5"/>
  <c r="I158" i="5" s="1"/>
  <c r="H157" i="5"/>
  <c r="F157" i="5"/>
  <c r="I264" i="5" l="1"/>
  <c r="I275" i="5" s="1"/>
  <c r="I294" i="5" s="1"/>
  <c r="C16" i="2" s="1"/>
  <c r="E16" i="2" s="1"/>
  <c r="I157" i="5"/>
  <c r="I161" i="5"/>
  <c r="I166" i="5"/>
  <c r="I168" i="5"/>
  <c r="H222" i="5" l="1"/>
  <c r="F222" i="5"/>
  <c r="H218" i="5"/>
  <c r="F218" i="5"/>
  <c r="I218" i="5" s="1"/>
  <c r="H216" i="5"/>
  <c r="F216" i="5"/>
  <c r="I216" i="5" s="1"/>
  <c r="H215" i="5"/>
  <c r="F215" i="5"/>
  <c r="I215" i="5" s="1"/>
  <c r="H201" i="5"/>
  <c r="I201" i="5" s="1"/>
  <c r="H200" i="5"/>
  <c r="I200" i="5" s="1"/>
  <c r="H199" i="5"/>
  <c r="I199" i="5" s="1"/>
  <c r="H198" i="5"/>
  <c r="I198" i="5" s="1"/>
  <c r="H197" i="5"/>
  <c r="I197" i="5" s="1"/>
  <c r="H196" i="5"/>
  <c r="I196" i="5" s="1"/>
  <c r="H195" i="5"/>
  <c r="I195" i="5" s="1"/>
  <c r="H194" i="5"/>
  <c r="I194" i="5" s="1"/>
  <c r="H193" i="5"/>
  <c r="I193" i="5" s="1"/>
  <c r="H192" i="5"/>
  <c r="I192" i="5" s="1"/>
  <c r="H191" i="5"/>
  <c r="I191" i="5" s="1"/>
  <c r="I190" i="5"/>
  <c r="H189" i="5"/>
  <c r="I189" i="5" s="1"/>
  <c r="H188" i="5"/>
  <c r="I188" i="5" s="1"/>
  <c r="H187" i="5"/>
  <c r="I187" i="5" s="1"/>
  <c r="I214" i="5" s="1"/>
  <c r="I222" i="5" l="1"/>
  <c r="C15" i="2" s="1"/>
  <c r="H104" i="5"/>
  <c r="F104" i="5"/>
  <c r="F106" i="5"/>
  <c r="I106" i="5" s="1"/>
  <c r="H106" i="5"/>
  <c r="F107" i="5"/>
  <c r="H107" i="5"/>
  <c r="F108" i="5"/>
  <c r="H108" i="5"/>
  <c r="F109" i="5"/>
  <c r="I109" i="5" s="1"/>
  <c r="H109" i="5"/>
  <c r="F110" i="5"/>
  <c r="H110" i="5"/>
  <c r="F111" i="5"/>
  <c r="H111" i="5"/>
  <c r="F112" i="5"/>
  <c r="H112" i="5"/>
  <c r="F113" i="5"/>
  <c r="H113" i="5"/>
  <c r="H102" i="5"/>
  <c r="F102" i="5"/>
  <c r="H100" i="5"/>
  <c r="F100" i="5"/>
  <c r="H84" i="5"/>
  <c r="F84" i="5"/>
  <c r="H83" i="5"/>
  <c r="F83" i="5"/>
  <c r="F80" i="5"/>
  <c r="E15" i="2" l="1"/>
  <c r="I112" i="5"/>
  <c r="I102" i="5"/>
  <c r="I107" i="5"/>
  <c r="I110" i="5"/>
  <c r="I113" i="5"/>
  <c r="I108" i="5"/>
  <c r="I100" i="5"/>
  <c r="I111" i="5"/>
  <c r="I104" i="5"/>
  <c r="I83" i="5"/>
  <c r="I84" i="5"/>
  <c r="I80" i="5"/>
  <c r="F76" i="5" l="1"/>
  <c r="H76" i="5"/>
  <c r="I76" i="5" l="1"/>
  <c r="F106" i="1" l="1"/>
  <c r="H106" i="1"/>
  <c r="I106" i="1" l="1"/>
  <c r="F108" i="1"/>
  <c r="H108" i="1"/>
  <c r="F45" i="1"/>
  <c r="I45" i="1" s="1"/>
  <c r="F104" i="1"/>
  <c r="H104" i="1"/>
  <c r="F105" i="1"/>
  <c r="H105" i="1"/>
  <c r="F107" i="1"/>
  <c r="H107" i="1"/>
  <c r="I104" i="1" l="1"/>
  <c r="I108" i="1"/>
  <c r="I107" i="1"/>
  <c r="I105" i="1"/>
  <c r="H102" i="1" l="1"/>
  <c r="F102" i="1"/>
  <c r="H101" i="1"/>
  <c r="F101" i="1"/>
  <c r="H100" i="1"/>
  <c r="F100" i="1"/>
  <c r="I100" i="1" s="1"/>
  <c r="H99" i="1"/>
  <c r="F99" i="1"/>
  <c r="H85" i="1"/>
  <c r="F85" i="1"/>
  <c r="H84" i="1"/>
  <c r="F84" i="1"/>
  <c r="H83" i="1"/>
  <c r="F83" i="1"/>
  <c r="I83" i="1" s="1"/>
  <c r="H44" i="1"/>
  <c r="F44" i="1"/>
  <c r="H43" i="1"/>
  <c r="F43" i="1"/>
  <c r="I43" i="1" s="1"/>
  <c r="H42" i="1"/>
  <c r="F42" i="1"/>
  <c r="H41" i="1"/>
  <c r="F41" i="1"/>
  <c r="H27" i="1"/>
  <c r="F27" i="1"/>
  <c r="I27" i="1" s="1"/>
  <c r="H25" i="1"/>
  <c r="F25" i="1"/>
  <c r="H82" i="1"/>
  <c r="F82" i="1"/>
  <c r="I82" i="1" s="1"/>
  <c r="H81" i="1"/>
  <c r="F81" i="1"/>
  <c r="H80" i="1"/>
  <c r="F80" i="1"/>
  <c r="H79" i="1"/>
  <c r="F79" i="1"/>
  <c r="H78" i="1"/>
  <c r="F78" i="1"/>
  <c r="H77" i="1"/>
  <c r="F77" i="1"/>
  <c r="H76" i="1"/>
  <c r="F76" i="1"/>
  <c r="H74" i="1"/>
  <c r="F74" i="1"/>
  <c r="H73" i="1"/>
  <c r="F73" i="1"/>
  <c r="H72" i="1"/>
  <c r="F72" i="1"/>
  <c r="I42" i="1" l="1"/>
  <c r="I85" i="1"/>
  <c r="I80" i="1"/>
  <c r="I84" i="1"/>
  <c r="I99" i="1"/>
  <c r="I101" i="1"/>
  <c r="I25" i="1"/>
  <c r="I102" i="1"/>
  <c r="I41" i="1"/>
  <c r="I44" i="1"/>
  <c r="I77" i="1"/>
  <c r="I81" i="1"/>
  <c r="I79" i="1"/>
  <c r="I72" i="1"/>
  <c r="I76" i="1"/>
  <c r="I73" i="1"/>
  <c r="I78" i="1"/>
  <c r="I74" i="1"/>
  <c r="H14" i="1"/>
  <c r="H16" i="1"/>
  <c r="H17" i="1"/>
  <c r="H18" i="1"/>
  <c r="H19" i="1"/>
  <c r="H20" i="1"/>
  <c r="H21" i="1"/>
  <c r="H23" i="1"/>
  <c r="F14" i="1"/>
  <c r="F16" i="1"/>
  <c r="F17" i="1"/>
  <c r="F18" i="1"/>
  <c r="F19" i="1"/>
  <c r="F20" i="1"/>
  <c r="F21" i="1"/>
  <c r="F23" i="1"/>
  <c r="I87" i="1" l="1"/>
  <c r="I98" i="1" s="1"/>
  <c r="I117" i="1" s="1"/>
  <c r="C13" i="4" s="1"/>
  <c r="I21" i="1"/>
  <c r="I18" i="1"/>
  <c r="I17" i="1"/>
  <c r="I14" i="1"/>
  <c r="I20" i="1"/>
  <c r="I16" i="1"/>
  <c r="I23" i="1"/>
  <c r="I19" i="1"/>
  <c r="H79" i="5" l="1"/>
  <c r="H85" i="5"/>
  <c r="F73" i="5"/>
  <c r="F74" i="5"/>
  <c r="F78" i="5"/>
  <c r="I78" i="5" s="1"/>
  <c r="F79" i="5"/>
  <c r="F85" i="5"/>
  <c r="H42" i="5"/>
  <c r="H43" i="5"/>
  <c r="H44" i="5"/>
  <c r="H45" i="5"/>
  <c r="F42" i="5"/>
  <c r="F43" i="5"/>
  <c r="F44" i="5"/>
  <c r="F45" i="5"/>
  <c r="H14" i="5"/>
  <c r="H15" i="5"/>
  <c r="H16" i="5"/>
  <c r="H17" i="5"/>
  <c r="H19" i="5"/>
  <c r="H20" i="5"/>
  <c r="H21" i="5"/>
  <c r="H22" i="5"/>
  <c r="H23" i="5"/>
  <c r="H25" i="5"/>
  <c r="H26" i="5"/>
  <c r="H27" i="5"/>
  <c r="F13" i="5"/>
  <c r="I13" i="5" s="1"/>
  <c r="F14" i="5"/>
  <c r="F15" i="5"/>
  <c r="I15" i="5" s="1"/>
  <c r="F16" i="5"/>
  <c r="I16" i="5" s="1"/>
  <c r="F17" i="5"/>
  <c r="F19" i="5"/>
  <c r="F20" i="5"/>
  <c r="F21" i="5"/>
  <c r="F22" i="5"/>
  <c r="F25" i="5"/>
  <c r="F26" i="5"/>
  <c r="F27" i="5"/>
  <c r="I14" i="5" l="1"/>
  <c r="I42" i="5"/>
  <c r="I23" i="5"/>
  <c r="I21" i="5"/>
  <c r="I20" i="5"/>
  <c r="I22" i="5"/>
  <c r="I19" i="5"/>
  <c r="I26" i="5"/>
  <c r="I27" i="5"/>
  <c r="I25" i="5"/>
  <c r="I17" i="5"/>
  <c r="I85" i="5"/>
  <c r="I44" i="5"/>
  <c r="I74" i="5"/>
  <c r="I43" i="5"/>
  <c r="I73" i="5"/>
  <c r="I87" i="5" s="1"/>
  <c r="I98" i="5" s="1"/>
  <c r="I116" i="5" s="1"/>
  <c r="I127" i="5" s="1"/>
  <c r="I45" i="5"/>
  <c r="I79" i="5"/>
  <c r="E13" i="4" l="1"/>
  <c r="F41" i="5" l="1"/>
  <c r="I41" i="5" s="1"/>
  <c r="F12" i="1" l="1"/>
  <c r="H12" i="5"/>
  <c r="F12" i="5"/>
  <c r="H12" i="1"/>
  <c r="I12" i="5" l="1"/>
  <c r="I29" i="5" s="1"/>
  <c r="I40" i="5" s="1"/>
  <c r="I58" i="5" s="1"/>
  <c r="C12" i="2" s="1"/>
  <c r="I12" i="1"/>
  <c r="E12" i="2" l="1"/>
  <c r="E23" i="2" s="1"/>
  <c r="H17" i="2"/>
  <c r="I29" i="1"/>
  <c r="I40" i="1" s="1"/>
  <c r="I58" i="1" s="1"/>
  <c r="C12" i="4" s="1"/>
  <c r="E12" i="4" s="1"/>
  <c r="E23" i="4" s="1"/>
  <c r="D13" i="2" l="1"/>
  <c r="D12" i="2"/>
  <c r="D14" i="2" l="1"/>
  <c r="C11" i="3" l="1"/>
  <c r="C17" i="3" s="1"/>
  <c r="D15" i="2"/>
  <c r="C18" i="3" l="1"/>
  <c r="B19" i="3" s="1"/>
  <c r="I17" i="3" l="1"/>
</calcChain>
</file>

<file path=xl/sharedStrings.xml><?xml version="1.0" encoding="utf-8"?>
<sst xmlns="http://schemas.openxmlformats.org/spreadsheetml/2006/main" count="1000" uniqueCount="414">
  <si>
    <t>แบบแสดงรายการ ปริมาณงาน และราคา</t>
  </si>
  <si>
    <t>หน่วย : บาท</t>
  </si>
  <si>
    <t>ลำดับที่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</si>
  <si>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</si>
  <si>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</si>
  <si>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</si>
  <si>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</si>
  <si>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</si>
  <si>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</si>
  <si>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ค่าแรงงาน</t>
  </si>
  <si>
    <t>รวม</t>
  </si>
  <si>
    <t>ค่าวัสดุและแรงงาน</t>
  </si>
  <si>
    <t>หมายเหตุ</t>
  </si>
  <si>
    <t>แบบเลขที่</t>
  </si>
  <si>
    <t>เมื่อวันที่</t>
  </si>
  <si>
    <t>เดือน</t>
  </si>
  <si>
    <t>พ.ศ.</t>
  </si>
  <si>
    <t>แบบ ปร.5 (ก)</t>
  </si>
  <si>
    <t>แบบสรุปค่าก่อสร้าง</t>
  </si>
  <si>
    <t>ค่างานต้นทุน</t>
  </si>
  <si>
    <t xml:space="preserve"> Factor F</t>
  </si>
  <si>
    <t>ค่าก่อสร้าง</t>
  </si>
  <si>
    <t>เงื่อนไขการใช้ตาราง Factor F</t>
  </si>
  <si>
    <t>รวมค่าก่อสร้าง</t>
  </si>
  <si>
    <t>ค่างาน</t>
  </si>
  <si>
    <t>ภาษี  มูลค่าเพิ่ม</t>
  </si>
  <si>
    <t>แบบสรุปค่าครุภัณฑ์จัดซื้อ</t>
  </si>
  <si>
    <t>แบบ ปร.5 (ข)</t>
  </si>
  <si>
    <t>แบบสรุปราคากลางงานก่อสร้างอาคาร</t>
  </si>
  <si>
    <t>สรุป</t>
  </si>
  <si>
    <t>รวมค่าก่อสร้างทั้งโครงการ/งานก่อสร้าง</t>
  </si>
  <si>
    <t xml:space="preserve">                                        ราคากลาง</t>
  </si>
  <si>
    <t>หน้า</t>
  </si>
  <si>
    <t>ตร.ม.</t>
  </si>
  <si>
    <t>1.2</t>
  </si>
  <si>
    <t>1.3</t>
  </si>
  <si>
    <t>แบบ ปร.6 แผ่นที่ 1 / 1</t>
  </si>
  <si>
    <t>แบบเลขที่ -</t>
  </si>
  <si>
    <t>1.1</t>
  </si>
  <si>
    <t>ภาษีมูลค่าเพิ่ม...........7.............%</t>
  </si>
  <si>
    <t>1</t>
  </si>
  <si>
    <t>1.4</t>
  </si>
  <si>
    <t>กลุ่มงาน/งาน งานอาคาร</t>
  </si>
  <si>
    <t>1.5</t>
  </si>
  <si>
    <t>1.6</t>
  </si>
  <si>
    <t>ชุด</t>
  </si>
  <si>
    <t>ม.</t>
  </si>
  <si>
    <t>2</t>
  </si>
  <si>
    <t>2.1</t>
  </si>
  <si>
    <t>2.2</t>
  </si>
  <si>
    <t>2.3</t>
  </si>
  <si>
    <t>2.4</t>
  </si>
  <si>
    <t>2.6</t>
  </si>
  <si>
    <t>2.7</t>
  </si>
  <si>
    <t>2.8</t>
  </si>
  <si>
    <t>ค่างานก่อสร้าง</t>
  </si>
  <si>
    <t>คำนวณราคากลางโดย กรรมการกำหนดราคากลาง</t>
  </si>
  <si>
    <t>หน่วยงานเจ้าของโครงการ/งานก่อสร้าง มหาวิทยาลัยกาฬสินธุ์</t>
  </si>
  <si>
    <t>คอนกรีตหยาบ</t>
  </si>
  <si>
    <t>งานเหล็กเสริมคอนกรีต</t>
  </si>
  <si>
    <t>รวมยอดยกไป</t>
  </si>
  <si>
    <t>งาน</t>
  </si>
  <si>
    <t>ลบ.ม.</t>
  </si>
  <si>
    <t>กก.</t>
  </si>
  <si>
    <t xml:space="preserve"> - RB 6 mm. SR24</t>
  </si>
  <si>
    <t xml:space="preserve"> - RB 9 mm. SR24</t>
  </si>
  <si>
    <t>รวมยอดยกมา</t>
  </si>
  <si>
    <t>1.8</t>
  </si>
  <si>
    <t>1.9</t>
  </si>
  <si>
    <t>1.10</t>
  </si>
  <si>
    <t>3</t>
  </si>
  <si>
    <t>รวมหมวดงานวิศวกรรมโครงสร้าง</t>
  </si>
  <si>
    <t>2.2.1</t>
  </si>
  <si>
    <t>2.2.2</t>
  </si>
  <si>
    <t>2.2.3</t>
  </si>
  <si>
    <t>2.2.4</t>
  </si>
  <si>
    <t>2.3.1</t>
  </si>
  <si>
    <t>2.3.2</t>
  </si>
  <si>
    <t>2.3.3</t>
  </si>
  <si>
    <t>2.4.1</t>
  </si>
  <si>
    <t>2.4.2</t>
  </si>
  <si>
    <t>รวมหมวดงานสถาปัตยกรรม</t>
  </si>
  <si>
    <t>เครื่อง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</si>
  <si>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</si>
  <si>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</si>
  <si>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</si>
  <si>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</si>
  <si>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</si>
  <si>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</si>
  <si>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</si>
  <si>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</si>
  <si>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</si>
  <si>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</si>
  <si>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</si>
  <si>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</si>
  <si>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</si>
  <si>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</si>
  <si>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</si>
  <si>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</si>
  <si>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</si>
  <si>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</si>
  <si>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</si>
  <si>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รวมหมวดงานระบบประปาและสุขาภิบาล</t>
  </si>
  <si>
    <t xml:space="preserve"> - DB 16 mm. SD40</t>
  </si>
  <si>
    <t>ทรายหยาบ</t>
  </si>
  <si>
    <t>ขุดดินฐานรากแล้วถมคืน</t>
  </si>
  <si>
    <t>ต้น</t>
  </si>
  <si>
    <t>จุด</t>
  </si>
  <si>
    <t>ลบ.ฟ.</t>
  </si>
  <si>
    <t>ท่อน</t>
  </si>
  <si>
    <t>รวมหมวดงานระบบไฟฟ้า</t>
  </si>
  <si>
    <t>งานวางผังอาคาร</t>
  </si>
  <si>
    <t>งานแบบหล่อคอนกรีต</t>
  </si>
  <si>
    <t xml:space="preserve"> - ค่าแรงแบบหล่อคอนกรีต</t>
  </si>
  <si>
    <t xml:space="preserve"> - ไม้คร่าว สำหรับยึดแบบหล่อคอนกรีต</t>
  </si>
  <si>
    <t xml:space="preserve"> - ไม้ค้ำยันท้องแบบหล่อคอนกรีต</t>
  </si>
  <si>
    <t xml:space="preserve"> - ตะปู</t>
  </si>
  <si>
    <t xml:space="preserve"> - ลวดผูกเหล็ก เบอร์ 18</t>
  </si>
  <si>
    <t>รวมค่าแรง</t>
  </si>
  <si>
    <t>ก๊อกน้ำชนิด Ball Valve สำหรับทำความสะอาด</t>
  </si>
  <si>
    <t>งานเดินท่อโสโครก โถส้วมมีถังพักน้ำ</t>
  </si>
  <si>
    <t>งานเดินท่อโสโครก รูน้ำทิ้ง</t>
  </si>
  <si>
    <t>งานเดินท่อน้ำดี โถส้วมมีถังพักน้ำ</t>
  </si>
  <si>
    <t>งานเดินท่อน้ำดี ก๊อกน้ำ</t>
  </si>
  <si>
    <t>งานเดินท่อน้ำดี สายฉีดชำระ</t>
  </si>
  <si>
    <t>4.19</t>
  </si>
  <si>
    <t>4.20</t>
  </si>
  <si>
    <t>4.21</t>
  </si>
  <si>
    <t>รวมค่าติดตั้ง</t>
  </si>
  <si>
    <t>หมวดงานครุภัณฑ์สำนักงาน</t>
  </si>
  <si>
    <t>2.5</t>
  </si>
  <si>
    <t>2.9</t>
  </si>
  <si>
    <t>2.10</t>
  </si>
  <si>
    <t>รวมหมวดงานครุภัณฑ์สำนักงาน</t>
  </si>
  <si>
    <t>ตัว</t>
  </si>
  <si>
    <t>2.11</t>
  </si>
  <si>
    <t xml:space="preserve"> - DB 12 mm. SD40</t>
  </si>
  <si>
    <t>2.5.1</t>
  </si>
  <si>
    <t>2.5.2</t>
  </si>
  <si>
    <t>2.6.1</t>
  </si>
  <si>
    <t>2.6.2</t>
  </si>
  <si>
    <t xml:space="preserve">คำนวณราคากลาง เมื่อวันที่                         </t>
  </si>
  <si>
    <t>ตู้</t>
  </si>
  <si>
    <t>เมตร</t>
  </si>
  <si>
    <t>สถานที่ก่อสร้าง มหาวิทยาลัยกาฬสินธุ์ ต.สงเปลือย อ.นามน จ.กาฬสินธุ์</t>
  </si>
  <si>
    <t>2.1.1</t>
  </si>
  <si>
    <t>2.1.2</t>
  </si>
  <si>
    <t>2.1.3</t>
  </si>
  <si>
    <t>2.1.4</t>
  </si>
  <si>
    <t>2.1.5</t>
  </si>
  <si>
    <t xml:space="preserve"> - สีอะคลีลิคแท้ 100%  มอก.2321-2549</t>
  </si>
  <si>
    <t xml:space="preserve"> - สีรองพื้นปูนใหม่กันด่าง 1 เที่ยว มอก.1123-2555</t>
  </si>
  <si>
    <t xml:space="preserve"> - สีทับหน้า 2 เที่ยว</t>
  </si>
  <si>
    <t>ทาสีปูนใหม่</t>
  </si>
  <si>
    <t>ทาสีโลหะเหล็ก</t>
  </si>
  <si>
    <t xml:space="preserve"> - สีรองพื้นกันสนิมทั่วไป 1 เที่ยว</t>
  </si>
  <si>
    <t xml:space="preserve"> - สีน้ำมันทาทับหน้า 2 เที่ยว</t>
  </si>
  <si>
    <t>1.7</t>
  </si>
  <si>
    <t>ตุลาคม</t>
  </si>
  <si>
    <t>wiremesh 4 mm.@ 0.20 m.</t>
  </si>
  <si>
    <t>1.11</t>
  </si>
  <si>
    <t>คอนกรีตทับหน้า หนาไม่น้อยกว่า 5 ซม.</t>
  </si>
  <si>
    <t>เหล็ก C100x50x20x3.2 มม.</t>
  </si>
  <si>
    <t>เหล็ก C75x45x15x2.3 มม.</t>
  </si>
  <si>
    <t>พุกเหล็ก 5/8 นิ้ว + แผ่นเพลท ขนาด 6"x6" หนา 4 มม.</t>
  </si>
  <si>
    <t>ผนังก่ออิฐมวลเบา</t>
  </si>
  <si>
    <t>ป1</t>
  </si>
  <si>
    <t>ป2</t>
  </si>
  <si>
    <t>ป3</t>
  </si>
  <si>
    <t>น1</t>
  </si>
  <si>
    <t>น2</t>
  </si>
  <si>
    <t>น3</t>
  </si>
  <si>
    <t>2.4.3</t>
  </si>
  <si>
    <t>งานหลังคา</t>
  </si>
  <si>
    <t>งานพื้น</t>
  </si>
  <si>
    <t>งานผนัง</t>
  </si>
  <si>
    <t>งานฝ้าเพดาน</t>
  </si>
  <si>
    <t>งานประตู-หน้าต่าง</t>
  </si>
  <si>
    <t>งานทาสี</t>
  </si>
  <si>
    <t>2.5.3</t>
  </si>
  <si>
    <t>2.5.4</t>
  </si>
  <si>
    <t>2.5.5</t>
  </si>
  <si>
    <t xml:space="preserve">     โครงคร่าวโลหะชุบสังกะสี ติดตั้งตามมาตรฐานผู้ผลิต</t>
  </si>
  <si>
    <t>หมวดงานครุภัณฑ์โฆษณาและเผยแพร่</t>
  </si>
  <si>
    <t xml:space="preserve">กล้องผลิตรายการโทรทัศน์ความละเอียดสูง พร้อมขาตั้งกล้อง </t>
  </si>
  <si>
    <t>(Camera Professional)</t>
  </si>
  <si>
    <t xml:space="preserve">เครื่องผสมและสลับสัญญาณภาพ (Digital video switcher) </t>
  </si>
  <si>
    <t>พร้อมจอมอนิเตอร์ขนาด 27 นิ้ว จำนวน 2 จอ</t>
  </si>
  <si>
    <t>ทีวีมอนิเตอร์ ขนาด 43 นิ้ว พร้อมขาตั้งทีวี สำหรับพิธีกร (LED Monitor )</t>
  </si>
  <si>
    <t>ชุดติดต่อสื่อสารแบบไร้สาย (Intercom)</t>
  </si>
  <si>
    <t>เครื่องผสมสัญญาณเสียงขนาด 8 ช่อง (Digital Mixer)</t>
  </si>
  <si>
    <t>หูฟังสำหรับผู้ควบคุมเสียง (Headphone)</t>
  </si>
  <si>
    <t>ลำโพง Monitor สำหรับเครื่องผสมสัญญาณเสียง (Monitor Speaker)</t>
  </si>
  <si>
    <t xml:space="preserve">ไมโครโฟนไร้สายชนิดหนีบปกเสื้อ (body-pack Wireless Microphone </t>
  </si>
  <si>
    <t>cardioid condenser)</t>
  </si>
  <si>
    <t>dynamic)</t>
  </si>
  <si>
    <t>เครื่องควบคุมการปรับความสว่างของโคมไฟ (Control Dimmers DMX</t>
  </si>
  <si>
    <t xml:space="preserve"> Lighting)</t>
  </si>
  <si>
    <t>ชุดโคมไฟสตูดิโอ LED Panel Light</t>
  </si>
  <si>
    <t>เครื่องสำรองไฟขนาด 2 KVA (UPS)</t>
  </si>
  <si>
    <t>ชุดส่งสัญญาณภาพไร้สาย</t>
  </si>
  <si>
    <t>คอมพิวเตอร์แท็บเล็ต</t>
  </si>
  <si>
    <t>รวมหมวดงานครุภัณฑ์โฆษณาและเผยแพร่</t>
  </si>
  <si>
    <t>1.12</t>
  </si>
  <si>
    <t>1.13</t>
  </si>
  <si>
    <t>1.14</t>
  </si>
  <si>
    <t>1.15</t>
  </si>
  <si>
    <t xml:space="preserve">เครื่องคอมพิวเตอร์โน้ตบุ๊ก </t>
  </si>
  <si>
    <t>เก้าอี้สำนักงาน</t>
  </si>
  <si>
    <t>โต๊ะสำหรับคอมพิวเตอร์ ขนาด 4 ที่นั่ง พร้อมเก้าอี้</t>
  </si>
  <si>
    <t xml:space="preserve">บีนแบค Bean Bag โซฟาเม็ดโฟม </t>
  </si>
  <si>
    <t xml:space="preserve">โต๊ะทรงกลม </t>
  </si>
  <si>
    <t>โต๊ะทรงสี่เหลี่ยม</t>
  </si>
  <si>
    <t xml:space="preserve">เก้าอี้บาร์ที่นั่งกลม </t>
  </si>
  <si>
    <t>โต๊ะบาร์</t>
  </si>
  <si>
    <t>ชั้น 1</t>
  </si>
  <si>
    <t xml:space="preserve">  - ห้อง language classroom ขนาดไม่น้อยกว่า 30,000 BTU </t>
  </si>
  <si>
    <t xml:space="preserve">  - ห้อง office ขนาดไม่น้อยกว่า 24,000 BTU </t>
  </si>
  <si>
    <t xml:space="preserve">  - ห้อง private co-working space ขนาดไม่น้อยกว่า 24,000 BTU </t>
  </si>
  <si>
    <t>ชั้น 2</t>
  </si>
  <si>
    <t xml:space="preserve">  - ห้อง control room ขนาดไม่น้อยกว่า 12,000 BTU </t>
  </si>
  <si>
    <t xml:space="preserve">  - ห้อง studio ขนาดไม่น้อยกว่า 30,000 BTU </t>
  </si>
  <si>
    <t xml:space="preserve">  - ห้อง private co-working space ขนาดไม่น้อยกว่า 30,000 BTU </t>
  </si>
  <si>
    <t xml:space="preserve">  - ห้อง meeting ขนาดไม่น้อยกว่า 18,000 BTU </t>
  </si>
  <si>
    <t xml:space="preserve">  - ห้อง office จำนวน 2 ห้อง ขนาดไม่น้อยกว่า 15,000 BTU </t>
  </si>
  <si>
    <t>งานติดตั้งเครื่องปรับอากาศ ชนิดติดผนัง ระบบ inverter</t>
  </si>
  <si>
    <t>เดือน ตุลาคม</t>
  </si>
  <si>
    <t>พ.ศ. 2565</t>
  </si>
  <si>
    <t>2.1.6</t>
  </si>
  <si>
    <t>ระบบกล้องวงจรปิด</t>
  </si>
  <si>
    <t>แบบ ปร.4 ข แผ่นที่ 1 / 4</t>
  </si>
  <si>
    <t>แบบ ปร.4 ข แผ่นที่ 2 / 4</t>
  </si>
  <si>
    <t>แบบ ปร.4 ข แผ่นที่ 3 / 4</t>
  </si>
  <si>
    <t>แบบ ปร.4 ข แผ่นที่ 4 / 4</t>
  </si>
  <si>
    <t xml:space="preserve">แบบ ปร.4  ที่แนบ  มีจำนวน         4                      </t>
  </si>
  <si>
    <t>เครื่องกระจายสัญญาณเครือข่ายระบบ 24 Port L2</t>
  </si>
  <si>
    <t xml:space="preserve">ชุดม่านพรางแสง </t>
  </si>
  <si>
    <t>1.16</t>
  </si>
  <si>
    <t>ระบบ</t>
  </si>
  <si>
    <t xml:space="preserve"> - เครื่องบันทึกภาพ ขนาดความจุรวมไม่น้อยกว่า 2 TB  จำนวน 1 เครื่อง</t>
  </si>
  <si>
    <t>2.12</t>
  </si>
  <si>
    <t xml:space="preserve"> - กล้องวงจรปิด IP Camera infrared  จำนวน 4 ตัว</t>
  </si>
  <si>
    <t xml:space="preserve"> - น1 ขนาดไม่น้อยกว่า 4.8  * 3.5 เมตร</t>
  </si>
  <si>
    <t xml:space="preserve"> - น2 ขนาดไม่น้อยกว่า 3.4  * 3.5 เมตร</t>
  </si>
  <si>
    <t xml:space="preserve"> - น12 ขนาดไม่น้อยกว่า 1.8  * 3.2 เมตร</t>
  </si>
  <si>
    <t xml:space="preserve"> - น13  ขนาดไม่น้อยกว่า 1.8  * 3.4 เมตร</t>
  </si>
  <si>
    <t>โคม</t>
  </si>
  <si>
    <t>เครื่องคอมพิวเตอร์ all in one สำหรับงานประมวลผล</t>
  </si>
  <si>
    <t xml:space="preserve">ไมโครโฟนไร้สายชนิดมือถือ (Handheld Wireless Microphone cardioid </t>
  </si>
  <si>
    <t>เครื่องกระจายสัญญาณอินเตอร์เน็ตไร้สาย (Access point)</t>
  </si>
  <si>
    <t>ชื่อโครงการ/งานก่อสร้าง อาคารศูนย์เรียนรู้วัฒนธรรมและภาษาต่างประเทศ พร้อมครุภัณฑ์ ต.สงเปลือย อ.นามน จ.กาฬสินธุ์ 1 หลัง</t>
  </si>
  <si>
    <t>ชื่อโครงการ/งาน อาคารศูนย์เรียนรู้วัฒนธรรมและภาษาต่างประเทศ พร้อมครุภัณฑ์ ต.สงเปลือย อ.นามน จ.กาฬสินธุ์ 1 หลัง</t>
  </si>
  <si>
    <t>คอนกรีตโครงสร้าง f'c 240 ksc (cube)</t>
  </si>
  <si>
    <t xml:space="preserve"> - ไม้แบบ (ใช้ 80%)</t>
  </si>
  <si>
    <t>แผ่นพื้นสำเร็จรูป LL 150 กก./ตร.ม.</t>
  </si>
  <si>
    <t>พื้นขัดมันเรียบ</t>
  </si>
  <si>
    <t xml:space="preserve">พื้นผิวปูกระเบื้องเซรามิก ขนาด  30x30 cm. </t>
  </si>
  <si>
    <t>พื้นขัดหยาบ</t>
  </si>
  <si>
    <t>ผนังฉาบปูนเรียบ</t>
  </si>
  <si>
    <t xml:space="preserve">ผนังผิวปูกระเบื้องเซรามิก ขนาด  20x20 cm. </t>
  </si>
  <si>
    <t>ที่นั่ง ค.ส.ล.</t>
  </si>
  <si>
    <t xml:space="preserve">ฝ้าเพดานยิปซั่มบอร์ด(กันชื้น) หนา 9 มม. ฉาบเรียบ ทาสี </t>
  </si>
  <si>
    <t>ฝ้าเพดานยิปซั่มบอร์ด หนา 9 มม. ฉาบเรียบ ทาสี</t>
  </si>
  <si>
    <t>ป4-น4</t>
  </si>
  <si>
    <t>ฝ้าเพดานสมาร์ทบอร์ด หนา 4 มม.</t>
  </si>
  <si>
    <t>โถส้วมแบบนั่งราบพร้อมถังพักน้ำ</t>
  </si>
  <si>
    <t>อ่างล้างหน้า</t>
  </si>
  <si>
    <t>ฝักบัวสายอ่อน</t>
  </si>
  <si>
    <t>ที่ใส่สบู่</t>
  </si>
  <si>
    <t>สายอ่อนชำระพร้อม Stop valve</t>
  </si>
  <si>
    <t>กระจกเงาและหิ้งวางของ</t>
  </si>
  <si>
    <t>ราวแขวนผ้า</t>
  </si>
  <si>
    <t>อัน</t>
  </si>
  <si>
    <t>ตะแกรงดักกลิ่น</t>
  </si>
  <si>
    <t>งานเดินท่อโสโครก อ่างล้างหน้า</t>
  </si>
  <si>
    <t>งานเดินท่อน้ำดี อ่างล้างหน้า</t>
  </si>
  <si>
    <t>พร้อมติดตั้ง</t>
  </si>
  <si>
    <t xml:space="preserve">ถังบำบัดน้ำเสียไม่มีระบบอัดอากาศ ขนาด 1,200 ลิตร ฐานรองรับ ค.ส.ล. </t>
  </si>
  <si>
    <t xml:space="preserve">ถังบำบัดน้ำเสียไม่มีระบบอัดอากาศ ขนาด 600 ลิตร ฐานรองรับ ค.ส.ล. </t>
  </si>
  <si>
    <t>ท่อซีเมนต์ ขนาด 6 นิ้ว</t>
  </si>
  <si>
    <t>บ่อพักสำเร็จรูป 0.40x0.60 ม. ฝาตะแกรงเหล็ก</t>
  </si>
  <si>
    <t>2.5.6</t>
  </si>
  <si>
    <t>2.5.7</t>
  </si>
  <si>
    <t>2.5.8</t>
  </si>
  <si>
    <t>ชื่อโครงการ/งานก่อสร้าง ปรับปรุงศูนย์การเรียนรู้ศาสตร์พระราชา โคก หนอง นา โมเดล ต.สงเปลือย อ.นามน จ.กาฬสินธุ์ 1 งาน</t>
  </si>
  <si>
    <t xml:space="preserve">โคมฟลูออเรสเซนต์หลอด LED 1X18 W พร้อมอุปกรณ์ประกอบ </t>
  </si>
  <si>
    <t xml:space="preserve">โคมฟลูออเรสเซนต์หลอด LED  1X9 W พร้อมอุปกรณ์ประกอบ </t>
  </si>
  <si>
    <t>สวิตช์ทางเดี่ยวกล่องลอย</t>
  </si>
  <si>
    <t xml:space="preserve">เต้ารับกล่องลอยคู่แบบมีกราวด์  15 A - 250 V </t>
  </si>
  <si>
    <t xml:space="preserve">มิเตอร์ไฟฟ้า (15/45) 1 เฟส </t>
  </si>
  <si>
    <t xml:space="preserve">สายเมนไฟเข้าอาคาร IEC 01 35 SQ.MM </t>
  </si>
  <si>
    <t>เดินสายวงจรย่อยร้อยท่อ PVC</t>
  </si>
  <si>
    <t xml:space="preserve">อุปกรณ์ประกอบ </t>
  </si>
  <si>
    <t>เหมา</t>
  </si>
  <si>
    <t>ปักเสา พาดสาย ไฟฟ้าแรงต่ำ เสาสูง 8 เมตร</t>
  </si>
  <si>
    <t>พ.ศ. 2567</t>
  </si>
  <si>
    <t>5</t>
  </si>
  <si>
    <t>หมวดงานภูมิทัศน์</t>
  </si>
  <si>
    <t>5.1</t>
  </si>
  <si>
    <t>5.2</t>
  </si>
  <si>
    <t>5.3</t>
  </si>
  <si>
    <t>งานขุดสระและคลอง</t>
  </si>
  <si>
    <t>สระและคลอง</t>
  </si>
  <si>
    <t>สะพานเหล็กเดิม</t>
  </si>
  <si>
    <t>พื้นทางเดินรอบสระ</t>
  </si>
  <si>
    <t>5.3.1</t>
  </si>
  <si>
    <t>5.2.1</t>
  </si>
  <si>
    <t>5.1.1</t>
  </si>
  <si>
    <t>5.1.2</t>
  </si>
  <si>
    <t>5.3.2</t>
  </si>
  <si>
    <t>5.3.3</t>
  </si>
  <si>
    <t>คอนกรีตโครงสร้าง f'c 210 ksc (cube)</t>
  </si>
  <si>
    <t>เหล็กไวร์เมช Ø 4.0 มม. ขนาดตาราง 0.20 x 0.20 ม.</t>
  </si>
  <si>
    <t>5.3.4</t>
  </si>
  <si>
    <t>5.3.5</t>
  </si>
  <si>
    <t>ลูกรัง</t>
  </si>
  <si>
    <t>5.4</t>
  </si>
  <si>
    <t>5.4.1</t>
  </si>
  <si>
    <t>งานปรับปรุงพื้นที่แปลงเกษตร</t>
  </si>
  <si>
    <t>ทำการขุด และถมใหม่ ดินร่วนปนทราย</t>
  </si>
  <si>
    <t>5.5</t>
  </si>
  <si>
    <t>ก่อสร้างลานกิจกรรม และทางเชื่อม</t>
  </si>
  <si>
    <t>เตรียมพื้นที่และถมดิน</t>
  </si>
  <si>
    <t>5.6</t>
  </si>
  <si>
    <t>5.7</t>
  </si>
  <si>
    <t>ติดตั้งระบบไฟฟ้า</t>
  </si>
  <si>
    <t>5.6.1</t>
  </si>
  <si>
    <t>5.7.1</t>
  </si>
  <si>
    <t>ตู้ Load Center 12 ช่อง พร้อมอุปกรณ์ประกอบ</t>
  </si>
  <si>
    <t>งานเดินสายไฟ ในท่อ PVC พร้อมอุปกรณ์ประกอบ</t>
  </si>
  <si>
    <t>งานอื่นๆ</t>
  </si>
  <si>
    <t>ตัด/แต่งต้นไม้ ตัดหญ้า ทำความสะอาดพื้นที่ ขนย้ายอุปกรณ์</t>
  </si>
  <si>
    <t>รวมหมวดงานภูมิทัศน์</t>
  </si>
  <si>
    <t>ดอกเบี้ยเงินกู้.............7............%</t>
  </si>
  <si>
    <t>แบบ ปร.4 ก  แผ่นที่ 10 / 10</t>
  </si>
  <si>
    <t>แบบ ปร.4 ก  แผ่นที่ 5 / 10</t>
  </si>
  <si>
    <t>แบบ ปร.4 ก  แผ่นที่ 4 / 10</t>
  </si>
  <si>
    <t>แบบ ปร.4 ก  แผ่นที่ 3 / 10</t>
  </si>
  <si>
    <t>แบบ ปร.4 ก  แผ่นที่ 2 / 10</t>
  </si>
  <si>
    <t>แบบ ปร.4 ก  แผ่นที่ 1 / 10</t>
  </si>
  <si>
    <t>แบบ ปร.4 ก  แผ่นที่ 6 / 10</t>
  </si>
  <si>
    <t>แบบ ปร.4 ก  แผ่นที่ 7 / 10</t>
  </si>
  <si>
    <t>แบบ ปร.4 ก  แผ่นที่ 8 / 10</t>
  </si>
  <si>
    <t>แบบ ปร.4 ก  แผ่นที่ 9 / 10</t>
  </si>
  <si>
    <t xml:space="preserve">แบบ ปร.4  ที่แนบ  มีจำนวน         10                     </t>
  </si>
  <si>
    <t xml:space="preserve">แบบ ปร.4  ที่แนบ  มีจำนวน         10                      </t>
  </si>
  <si>
    <t>5.6.2</t>
  </si>
  <si>
    <t>5.3.6</t>
  </si>
  <si>
    <t>5.3.7</t>
  </si>
  <si>
    <t>สีทาพื้นเคลือบแข็ง Flooring Coating Paint</t>
  </si>
  <si>
    <t>สีทารองพื้นเคลือบแข็ง Primer Paint for Flooring</t>
  </si>
  <si>
    <t>5.2.2</t>
  </si>
  <si>
    <t>สะพานเหล็กเดิม 1 ขัด ทาสีน้ำมัน ซ่อมบำรุงในส่วนที่ชำรุด</t>
  </si>
  <si>
    <t>สะพานเหล็กเดิม 2 ขัด ทาสีน้ำมัน ซ่อมบำรุงในส่วนที่ชำรุด</t>
  </si>
  <si>
    <t>5.4.2</t>
  </si>
  <si>
    <t>5.6.3</t>
  </si>
  <si>
    <t>5.4.3</t>
  </si>
  <si>
    <t xml:space="preserve">หมวดงานวิศวกรรมโครงสร้าง อาคาร </t>
  </si>
  <si>
    <t xml:space="preserve">หมวดงานสถาปัตยกรรม อาคาร </t>
  </si>
  <si>
    <t>หมวดงานระบบไฟฟ้า อาคาร</t>
  </si>
  <si>
    <t xml:space="preserve">หมวดงานระบบประปาและสุขาภิบาล อาคาร </t>
  </si>
  <si>
    <t xml:space="preserve">หมวดงานระบบไฟฟ้า อาคาร </t>
  </si>
  <si>
    <t>เงินล่วงหน้าจ่าย…….-..........%</t>
  </si>
  <si>
    <t>เงินประกันผลงานหัก.......-....%</t>
  </si>
  <si>
    <t xml:space="preserve">เดือน   เมษายน </t>
  </si>
  <si>
    <t xml:space="preserve">คำนวณราคากลาง เมื่อวันที่                  </t>
  </si>
  <si>
    <t>เดือน   เมษายน</t>
  </si>
  <si>
    <t>เมษายน</t>
  </si>
  <si>
    <t>PANEL BOARD (Load center) 24 ช่อง 120AT/160AF 3P+CB</t>
  </si>
  <si>
    <t>เสาเข็มสี่เหลี่ยมตัน ขนาด 0.22 x 0.22 ม. ยาว 6 ม.</t>
  </si>
  <si>
    <t>หลังคา Metal Sheet หนา 0.35 มม.บุฉนวนกันความร้อน PE หนา 5 มม. Banana leaf</t>
  </si>
  <si>
    <t>ครอบหลังคา Metal Sheet หนา 0.35 มม. Banana leaf</t>
  </si>
  <si>
    <t xml:space="preserve">รางน้ำฝน </t>
  </si>
  <si>
    <t>2.3.4</t>
  </si>
  <si>
    <t xml:space="preserve">แผ่นสมาร์ทบอร์ด ลายไม้ หนา 8 มม. </t>
  </si>
  <si>
    <t>ช1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</si>
  <si>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</si>
  <si>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</si>
  <si>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</si>
  <si>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</si>
  <si>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</si>
  <si>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</si>
  <si>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</si>
  <si>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</si>
  <si>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</si>
  <si>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</si>
  <si>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</si>
  <si>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</si>
  <si>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งานเดินท่อน้ำดีเข้าอาคาร ท่อ PVC ชั้น 13.5 ขนาด 2 นิ้ว</t>
  </si>
  <si>
    <t>รื้อถอนพื้นเดิม พร้อมขนย้าย</t>
  </si>
  <si>
    <t>ก่ออิฐบล๊อค (หนา 7 ซม.) ขอบแปลงแต่ละแปลง</t>
  </si>
  <si>
    <t>ต่อท่อประปาเข้าแปลงเกษตร PVC 2" ชั้น 13.5 พร้อมก๊อกสนาม ขนาด 4 หุน</t>
  </si>
  <si>
    <t>- เสาเหล็กกล่อง 4" หนา 3.2 มม. สูง 8 ม. พร้อมอุปกรณ์ฟิวส์</t>
  </si>
  <si>
    <t>- งานเดินสายไฟฟ้าพร้อมอุปกรณ์ควบคุม ตามมาตรฐานครบชุด</t>
  </si>
  <si>
    <t>- ฐานเสาไฟฟ้า คสล. (ค่าฐาน คสล.+ค่าชุดวาง)</t>
  </si>
  <si>
    <t xml:space="preserve"> </t>
  </si>
  <si>
    <t>พลาสติก HDPE หนา 2.0 มม. เกรด A ติดตั้งตามมาตรฐานผู้ผลิต</t>
  </si>
  <si>
    <t>แร็คไฟฟ้าพร้อมลูกถ้วย 4 ช่อง</t>
  </si>
  <si>
    <t>เดินสายวงจรย่อย (ปลั๊ก) + ร้อยท่อ PVC</t>
  </si>
  <si>
    <t>5.5.1</t>
  </si>
  <si>
    <t>5.5.2</t>
  </si>
  <si>
    <t>5.5.3</t>
  </si>
  <si>
    <t>5.5.4</t>
  </si>
  <si>
    <t>5.5.5</t>
  </si>
  <si>
    <t>3.13</t>
  </si>
  <si>
    <t>ตู้คอนซูเมอร์ยูนิต 4 ช่อง 1 เฟส 2 สาย 63 A</t>
  </si>
  <si>
    <t>ประธานกรรมการ</t>
  </si>
  <si>
    <t xml:space="preserve">                      กรรมการ</t>
  </si>
  <si>
    <t xml:space="preserve">  กรรมการ</t>
  </si>
  <si>
    <t xml:space="preserve">            (นายภาณุวัฒน์   ถวิลการ)</t>
  </si>
  <si>
    <t>(นายชาติ     ภูดินทราย)</t>
  </si>
  <si>
    <t xml:space="preserve">  (นายอนุวัฒน์     ชัยช่วย)</t>
  </si>
  <si>
    <t>งานเสาไฟฟ้าส่องสว่าง ตามแบบรูปรายการ</t>
  </si>
  <si>
    <t>- โคมไฟ LED Street Lingt 150w พร้อมอุปกรณ์ครบชุด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</si>
</sst>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-* #,##0_-;\-* #,##0_-;_-* &quot;-&quot;??_-;_-@_-"/>
    <numFmt numFmtId="188" formatCode="_-* #,##0.0000_-;\-* #,##0.0000_-;_-* &quot;-&quot;??_-;_-@_-"/>
  </numFmts>
  <fonts count="2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8"/>
      <name val="Tahoma"/>
      <family val="2"/>
      <charset val="222"/>
      <scheme val="minor"/>
    </font>
    <font>
      <b/>
      <sz val="12"/>
      <name val="TH Sarabun New"/>
      <family val="2"/>
    </font>
    <font>
      <sz val="12"/>
      <name val="TH Sarabun New"/>
      <family val="2"/>
    </font>
    <font>
      <sz val="12"/>
      <color theme="1"/>
      <name val="TH Sarabun New"/>
      <family val="2"/>
    </font>
    <font>
      <sz val="12"/>
      <color rgb="FFFF0000"/>
      <name val="TH Sarabun New"/>
      <family val="2"/>
    </font>
    <font>
      <b/>
      <sz val="12"/>
      <name val="TH Sarabun New"/>
      <charset val="222"/>
    </font>
    <font>
      <sz val="12"/>
      <color rgb="FFFF0000"/>
      <name val="TH Sarabun New"/>
    </font>
    <font>
      <sz val="12"/>
      <color theme="4" tint="-0.249977111117893"/>
      <name val="TH Sarabun New"/>
    </font>
    <font>
      <b/>
      <sz val="12"/>
      <color theme="1"/>
      <name val="TH Sarabun New"/>
    </font>
    <font>
      <sz val="12"/>
      <color theme="1"/>
      <name val="TH Sarabun New"/>
    </font>
    <font>
      <sz val="12"/>
      <name val="TH Sarabun New"/>
    </font>
    <font>
      <b/>
      <sz val="12"/>
      <name val="TH Sarabun New"/>
    </font>
    <font>
      <b/>
      <sz val="16"/>
      <color theme="1"/>
      <name val="AngsanaUPC"/>
      <family val="1"/>
      <charset val="222"/>
    </font>
    <font>
      <sz val="12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7">
    <xf numFmtId="0" fontId="0" fillId="0" borderId="0" xfId="0"/>
    <xf numFmtId="0" fontId="3" fillId="0" borderId="0" xfId="0" applyFont="1"/>
    <xf numFmtId="0" fontId="2" fillId="0" borderId="19" xfId="0" applyFont="1" applyBorder="1"/>
    <xf numFmtId="0" fontId="5" fillId="0" borderId="20" xfId="0" applyFont="1" applyBorder="1"/>
    <xf numFmtId="0" fontId="2" fillId="0" borderId="20" xfId="0" applyFont="1" applyBorder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87" fontId="3" fillId="0" borderId="22" xfId="1" applyNumberFormat="1" applyFont="1" applyBorder="1"/>
    <xf numFmtId="43" fontId="3" fillId="0" borderId="23" xfId="1" applyFont="1" applyBorder="1"/>
    <xf numFmtId="0" fontId="3" fillId="0" borderId="32" xfId="0" applyFont="1" applyBorder="1"/>
    <xf numFmtId="187" fontId="3" fillId="0" borderId="27" xfId="1" applyNumberFormat="1" applyFont="1" applyBorder="1"/>
    <xf numFmtId="187" fontId="3" fillId="0" borderId="28" xfId="1" applyNumberFormat="1" applyFont="1" applyBorder="1"/>
    <xf numFmtId="43" fontId="3" fillId="0" borderId="28" xfId="1" applyFont="1" applyBorder="1"/>
    <xf numFmtId="0" fontId="3" fillId="0" borderId="33" xfId="0" applyFont="1" applyBorder="1"/>
    <xf numFmtId="187" fontId="2" fillId="0" borderId="38" xfId="1" applyNumberFormat="1" applyFont="1" applyBorder="1"/>
    <xf numFmtId="187" fontId="3" fillId="0" borderId="13" xfId="1" applyNumberFormat="1" applyFont="1" applyBorder="1"/>
    <xf numFmtId="187" fontId="3" fillId="0" borderId="3" xfId="1" applyNumberFormat="1" applyFont="1" applyBorder="1"/>
    <xf numFmtId="43" fontId="3" fillId="0" borderId="3" xfId="1" applyFont="1" applyBorder="1"/>
    <xf numFmtId="0" fontId="3" fillId="0" borderId="39" xfId="0" applyFont="1" applyBorder="1"/>
    <xf numFmtId="43" fontId="3" fillId="0" borderId="1" xfId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3" xfId="0" applyFont="1" applyBorder="1"/>
    <xf numFmtId="0" fontId="3" fillId="0" borderId="27" xfId="0" applyFont="1" applyBorder="1"/>
    <xf numFmtId="0" fontId="3" fillId="0" borderId="28" xfId="0" applyFont="1" applyBorder="1"/>
    <xf numFmtId="0" fontId="2" fillId="0" borderId="28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27" xfId="1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3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12" xfId="0" applyFont="1" applyBorder="1"/>
    <xf numFmtId="0" fontId="2" fillId="0" borderId="17" xfId="0" applyFont="1" applyBorder="1"/>
    <xf numFmtId="0" fontId="3" fillId="0" borderId="18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9" fontId="6" fillId="0" borderId="42" xfId="0" applyNumberFormat="1" applyFont="1" applyBorder="1"/>
    <xf numFmtId="43" fontId="3" fillId="0" borderId="42" xfId="1" applyFont="1" applyBorder="1"/>
    <xf numFmtId="43" fontId="6" fillId="0" borderId="28" xfId="1" applyFont="1" applyBorder="1"/>
    <xf numFmtId="49" fontId="3" fillId="0" borderId="23" xfId="1" applyNumberFormat="1" applyFont="1" applyBorder="1"/>
    <xf numFmtId="49" fontId="3" fillId="0" borderId="28" xfId="1" applyNumberFormat="1" applyFont="1" applyBorder="1"/>
    <xf numFmtId="0" fontId="3" fillId="0" borderId="23" xfId="1" applyNumberFormat="1" applyFont="1" applyBorder="1"/>
    <xf numFmtId="0" fontId="3" fillId="0" borderId="22" xfId="1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3" fontId="3" fillId="0" borderId="0" xfId="0" applyNumberFormat="1" applyFont="1"/>
    <xf numFmtId="0" fontId="3" fillId="0" borderId="2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3" fontId="3" fillId="0" borderId="28" xfId="0" applyNumberFormat="1" applyFont="1" applyBorder="1"/>
    <xf numFmtId="0" fontId="6" fillId="0" borderId="0" xfId="0" applyFont="1"/>
    <xf numFmtId="0" fontId="5" fillId="0" borderId="19" xfId="0" applyFont="1" applyBorder="1"/>
    <xf numFmtId="43" fontId="6" fillId="0" borderId="19" xfId="0" applyNumberFormat="1" applyFont="1" applyBorder="1"/>
    <xf numFmtId="0" fontId="6" fillId="0" borderId="19" xfId="0" applyFont="1" applyBorder="1"/>
    <xf numFmtId="0" fontId="6" fillId="0" borderId="19" xfId="0" applyFont="1" applyBorder="1" applyAlignment="1">
      <alignment horizontal="center"/>
    </xf>
    <xf numFmtId="43" fontId="6" fillId="0" borderId="20" xfId="0" applyNumberFormat="1" applyFont="1" applyBorder="1"/>
    <xf numFmtId="0" fontId="6" fillId="0" borderId="20" xfId="0" applyFont="1" applyBorder="1"/>
    <xf numFmtId="0" fontId="6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49" fontId="5" fillId="0" borderId="42" xfId="0" applyNumberFormat="1" applyFont="1" applyBorder="1" applyAlignment="1">
      <alignment horizontal="left"/>
    </xf>
    <xf numFmtId="49" fontId="5" fillId="0" borderId="42" xfId="0" applyNumberFormat="1" applyFont="1" applyBorder="1"/>
    <xf numFmtId="43" fontId="5" fillId="0" borderId="42" xfId="1" applyFont="1" applyBorder="1" applyAlignment="1"/>
    <xf numFmtId="187" fontId="5" fillId="0" borderId="42" xfId="1" applyNumberFormat="1" applyFont="1" applyBorder="1" applyAlignment="1">
      <alignment horizontal="center"/>
    </xf>
    <xf numFmtId="187" fontId="5" fillId="0" borderId="42" xfId="1" applyNumberFormat="1" applyFont="1" applyBorder="1"/>
    <xf numFmtId="0" fontId="5" fillId="0" borderId="0" xfId="0" applyFont="1"/>
    <xf numFmtId="49" fontId="6" fillId="0" borderId="42" xfId="0" applyNumberFormat="1" applyFont="1" applyBorder="1" applyAlignment="1">
      <alignment horizontal="center"/>
    </xf>
    <xf numFmtId="43" fontId="6" fillId="0" borderId="42" xfId="1" applyFont="1" applyBorder="1" applyAlignment="1"/>
    <xf numFmtId="187" fontId="6" fillId="0" borderId="28" xfId="1" applyNumberFormat="1" applyFont="1" applyBorder="1" applyAlignment="1">
      <alignment horizontal="center"/>
    </xf>
    <xf numFmtId="187" fontId="6" fillId="0" borderId="42" xfId="1" applyNumberFormat="1" applyFont="1" applyBorder="1"/>
    <xf numFmtId="43" fontId="6" fillId="0" borderId="28" xfId="1" applyFont="1" applyBorder="1" applyAlignment="1">
      <alignment horizontal="center"/>
    </xf>
    <xf numFmtId="49" fontId="6" fillId="0" borderId="28" xfId="0" applyNumberFormat="1" applyFont="1" applyBorder="1"/>
    <xf numFmtId="43" fontId="6" fillId="0" borderId="28" xfId="1" applyFont="1" applyBorder="1" applyAlignment="1"/>
    <xf numFmtId="49" fontId="6" fillId="0" borderId="42" xfId="0" applyNumberFormat="1" applyFont="1" applyBorder="1" applyAlignment="1">
      <alignment horizontal="right"/>
    </xf>
    <xf numFmtId="49" fontId="6" fillId="0" borderId="12" xfId="0" applyNumberFormat="1" applyFont="1" applyBorder="1" applyAlignment="1">
      <alignment horizontal="center"/>
    </xf>
    <xf numFmtId="49" fontId="6" fillId="0" borderId="37" xfId="0" applyNumberFormat="1" applyFont="1" applyBorder="1"/>
    <xf numFmtId="43" fontId="6" fillId="0" borderId="37" xfId="1" applyFont="1" applyBorder="1" applyAlignment="1"/>
    <xf numFmtId="43" fontId="6" fillId="0" borderId="37" xfId="1" applyFont="1" applyBorder="1" applyAlignment="1">
      <alignment horizontal="center"/>
    </xf>
    <xf numFmtId="43" fontId="6" fillId="0" borderId="37" xfId="1" applyFont="1" applyBorder="1"/>
    <xf numFmtId="43" fontId="6" fillId="0" borderId="40" xfId="1" applyFont="1" applyBorder="1" applyAlignment="1">
      <alignment horizontal="center"/>
    </xf>
    <xf numFmtId="49" fontId="6" fillId="0" borderId="43" xfId="0" applyNumberFormat="1" applyFont="1" applyBorder="1" applyAlignment="1">
      <alignment horizontal="center"/>
    </xf>
    <xf numFmtId="43" fontId="6" fillId="0" borderId="40" xfId="1" applyFont="1" applyBorder="1" applyAlignment="1"/>
    <xf numFmtId="43" fontId="6" fillId="0" borderId="40" xfId="1" applyFont="1" applyBorder="1"/>
    <xf numFmtId="43" fontId="5" fillId="0" borderId="40" xfId="1" applyFont="1" applyBorder="1"/>
    <xf numFmtId="43" fontId="6" fillId="0" borderId="42" xfId="1" applyFont="1" applyBorder="1"/>
    <xf numFmtId="43" fontId="6" fillId="0" borderId="12" xfId="1" applyFont="1" applyBorder="1" applyAlignment="1"/>
    <xf numFmtId="43" fontId="6" fillId="0" borderId="12" xfId="1" applyFont="1" applyBorder="1"/>
    <xf numFmtId="43" fontId="6" fillId="0" borderId="45" xfId="1" applyFont="1" applyBorder="1" applyAlignment="1">
      <alignment horizontal="center"/>
    </xf>
    <xf numFmtId="43" fontId="6" fillId="0" borderId="43" xfId="1" applyFont="1" applyBorder="1" applyAlignment="1">
      <alignment horizontal="center"/>
    </xf>
    <xf numFmtId="49" fontId="5" fillId="0" borderId="28" xfId="0" applyNumberFormat="1" applyFont="1" applyBorder="1" applyAlignment="1">
      <alignment horizontal="center"/>
    </xf>
    <xf numFmtId="49" fontId="6" fillId="0" borderId="28" xfId="0" applyNumberFormat="1" applyFont="1" applyBorder="1" applyAlignment="1">
      <alignment horizontal="center"/>
    </xf>
    <xf numFmtId="49" fontId="6" fillId="0" borderId="12" xfId="0" applyNumberFormat="1" applyFont="1" applyBorder="1"/>
    <xf numFmtId="49" fontId="5" fillId="0" borderId="43" xfId="0" applyNumberFormat="1" applyFont="1" applyBorder="1" applyAlignment="1">
      <alignment horizontal="center"/>
    </xf>
    <xf numFmtId="43" fontId="6" fillId="0" borderId="43" xfId="1" applyFont="1" applyBorder="1" applyAlignment="1"/>
    <xf numFmtId="43" fontId="6" fillId="0" borderId="43" xfId="1" applyFont="1" applyBorder="1"/>
    <xf numFmtId="43" fontId="5" fillId="0" borderId="43" xfId="1" applyFont="1" applyBorder="1"/>
    <xf numFmtId="49" fontId="6" fillId="0" borderId="45" xfId="0" applyNumberFormat="1" applyFont="1" applyBorder="1" applyAlignment="1">
      <alignment horizontal="center"/>
    </xf>
    <xf numFmtId="49" fontId="6" fillId="0" borderId="45" xfId="0" applyNumberFormat="1" applyFont="1" applyBorder="1"/>
    <xf numFmtId="43" fontId="6" fillId="0" borderId="45" xfId="1" applyFont="1" applyBorder="1" applyAlignment="1"/>
    <xf numFmtId="43" fontId="6" fillId="0" borderId="45" xfId="1" applyFont="1" applyBorder="1"/>
    <xf numFmtId="43" fontId="6" fillId="0" borderId="0" xfId="0" applyNumberFormat="1" applyFont="1"/>
    <xf numFmtId="0" fontId="5" fillId="0" borderId="40" xfId="0" applyFont="1" applyBorder="1" applyAlignment="1">
      <alignment horizontal="center"/>
    </xf>
    <xf numFmtId="0" fontId="5" fillId="0" borderId="20" xfId="0" applyFont="1" applyBorder="1" applyAlignment="1">
      <alignment horizontal="left"/>
    </xf>
    <xf numFmtId="0" fontId="6" fillId="0" borderId="28" xfId="0" applyFont="1" applyBorder="1"/>
    <xf numFmtId="0" fontId="5" fillId="0" borderId="42" xfId="0" applyFont="1" applyBorder="1"/>
    <xf numFmtId="0" fontId="6" fillId="0" borderId="42" xfId="0" applyFont="1" applyBorder="1" applyAlignment="1">
      <alignment horizontal="center"/>
    </xf>
    <xf numFmtId="43" fontId="5" fillId="0" borderId="28" xfId="1" applyFont="1" applyBorder="1"/>
    <xf numFmtId="187" fontId="6" fillId="0" borderId="12" xfId="1" applyNumberFormat="1" applyFont="1" applyBorder="1"/>
    <xf numFmtId="49" fontId="5" fillId="0" borderId="45" xfId="0" applyNumberFormat="1" applyFont="1" applyBorder="1" applyAlignment="1">
      <alignment horizontal="center"/>
    </xf>
    <xf numFmtId="43" fontId="5" fillId="0" borderId="45" xfId="1" applyFont="1" applyBorder="1"/>
    <xf numFmtId="187" fontId="6" fillId="0" borderId="43" xfId="1" applyNumberFormat="1" applyFont="1" applyBorder="1"/>
    <xf numFmtId="43" fontId="2" fillId="0" borderId="1" xfId="0" applyNumberFormat="1" applyFont="1" applyBorder="1"/>
    <xf numFmtId="49" fontId="6" fillId="0" borderId="28" xfId="0" applyNumberFormat="1" applyFont="1" applyBorder="1" applyAlignment="1">
      <alignment horizontal="left"/>
    </xf>
    <xf numFmtId="49" fontId="6" fillId="0" borderId="42" xfId="0" applyNumberFormat="1" applyFont="1" applyBorder="1" applyAlignment="1">
      <alignment horizontal="left"/>
    </xf>
    <xf numFmtId="43" fontId="6" fillId="0" borderId="42" xfId="1" applyFont="1" applyBorder="1" applyAlignment="1">
      <alignment horizontal="left"/>
    </xf>
    <xf numFmtId="187" fontId="6" fillId="0" borderId="28" xfId="1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5" fillId="0" borderId="28" xfId="0" applyNumberFormat="1" applyFont="1" applyBorder="1" applyAlignment="1">
      <alignment horizontal="left"/>
    </xf>
    <xf numFmtId="43" fontId="3" fillId="0" borderId="28" xfId="1" applyFont="1" applyBorder="1" applyAlignment="1"/>
    <xf numFmtId="49" fontId="3" fillId="0" borderId="28" xfId="0" applyNumberFormat="1" applyFont="1" applyBorder="1"/>
    <xf numFmtId="188" fontId="6" fillId="0" borderId="28" xfId="1" applyNumberFormat="1" applyFont="1" applyBorder="1" applyAlignment="1">
      <alignment horizontal="right"/>
    </xf>
    <xf numFmtId="49" fontId="3" fillId="0" borderId="28" xfId="1" applyNumberFormat="1" applyFont="1" applyBorder="1" applyAlignment="1">
      <alignment wrapText="1"/>
    </xf>
    <xf numFmtId="0" fontId="9" fillId="0" borderId="0" xfId="0" applyFont="1"/>
    <xf numFmtId="0" fontId="8" fillId="0" borderId="19" xfId="0" applyFont="1" applyBorder="1"/>
    <xf numFmtId="43" fontId="9" fillId="0" borderId="19" xfId="0" applyNumberFormat="1" applyFont="1" applyBorder="1"/>
    <xf numFmtId="0" fontId="9" fillId="0" borderId="19" xfId="0" applyFont="1" applyBorder="1"/>
    <xf numFmtId="0" fontId="9" fillId="0" borderId="19" xfId="0" applyFont="1" applyBorder="1" applyAlignment="1">
      <alignment horizontal="center"/>
    </xf>
    <xf numFmtId="0" fontId="8" fillId="0" borderId="20" xfId="0" applyFont="1" applyBorder="1"/>
    <xf numFmtId="43" fontId="9" fillId="0" borderId="20" xfId="0" applyNumberFormat="1" applyFont="1" applyBorder="1"/>
    <xf numFmtId="0" fontId="9" fillId="0" borderId="20" xfId="0" applyFont="1" applyBorder="1"/>
    <xf numFmtId="0" fontId="9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2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49" fontId="8" fillId="0" borderId="42" xfId="0" applyNumberFormat="1" applyFont="1" applyBorder="1" applyAlignment="1">
      <alignment horizontal="left"/>
    </xf>
    <xf numFmtId="49" fontId="8" fillId="0" borderId="42" xfId="0" applyNumberFormat="1" applyFont="1" applyBorder="1"/>
    <xf numFmtId="43" fontId="8" fillId="0" borderId="42" xfId="1" applyFont="1" applyBorder="1" applyAlignment="1"/>
    <xf numFmtId="187" fontId="8" fillId="0" borderId="42" xfId="1" applyNumberFormat="1" applyFont="1" applyBorder="1" applyAlignment="1">
      <alignment horizontal="center"/>
    </xf>
    <xf numFmtId="187" fontId="8" fillId="0" borderId="42" xfId="1" applyNumberFormat="1" applyFont="1" applyBorder="1"/>
    <xf numFmtId="0" fontId="8" fillId="0" borderId="42" xfId="0" applyFont="1" applyBorder="1" applyAlignment="1">
      <alignment horizontal="center"/>
    </xf>
    <xf numFmtId="0" fontId="8" fillId="0" borderId="0" xfId="0" applyFont="1"/>
    <xf numFmtId="49" fontId="9" fillId="0" borderId="42" xfId="0" applyNumberFormat="1" applyFont="1" applyBorder="1" applyAlignment="1">
      <alignment horizontal="center"/>
    </xf>
    <xf numFmtId="49" fontId="9" fillId="0" borderId="42" xfId="0" applyNumberFormat="1" applyFont="1" applyBorder="1"/>
    <xf numFmtId="43" fontId="9" fillId="0" borderId="42" xfId="1" applyFont="1" applyBorder="1" applyAlignment="1"/>
    <xf numFmtId="187" fontId="9" fillId="0" borderId="28" xfId="1" applyNumberFormat="1" applyFont="1" applyBorder="1" applyAlignment="1">
      <alignment horizontal="center"/>
    </xf>
    <xf numFmtId="187" fontId="9" fillId="0" borderId="42" xfId="1" applyNumberFormat="1" applyFont="1" applyBorder="1"/>
    <xf numFmtId="43" fontId="9" fillId="0" borderId="28" xfId="1" applyFont="1" applyBorder="1"/>
    <xf numFmtId="43" fontId="9" fillId="0" borderId="28" xfId="1" applyFont="1" applyBorder="1" applyAlignment="1">
      <alignment horizontal="center"/>
    </xf>
    <xf numFmtId="49" fontId="9" fillId="0" borderId="28" xfId="0" applyNumberFormat="1" applyFont="1" applyBorder="1"/>
    <xf numFmtId="43" fontId="9" fillId="0" borderId="28" xfId="1" applyFont="1" applyBorder="1" applyAlignment="1"/>
    <xf numFmtId="43" fontId="9" fillId="2" borderId="28" xfId="1" applyFont="1" applyFill="1" applyBorder="1" applyAlignment="1">
      <alignment horizontal="center"/>
    </xf>
    <xf numFmtId="49" fontId="9" fillId="0" borderId="42" xfId="0" applyNumberFormat="1" applyFont="1" applyBorder="1" applyAlignment="1">
      <alignment horizontal="right"/>
    </xf>
    <xf numFmtId="49" fontId="9" fillId="0" borderId="12" xfId="0" applyNumberFormat="1" applyFont="1" applyBorder="1" applyAlignment="1">
      <alignment horizontal="center"/>
    </xf>
    <xf numFmtId="49" fontId="9" fillId="0" borderId="37" xfId="0" applyNumberFormat="1" applyFont="1" applyBorder="1"/>
    <xf numFmtId="43" fontId="9" fillId="0" borderId="37" xfId="1" applyFont="1" applyBorder="1" applyAlignment="1"/>
    <xf numFmtId="43" fontId="9" fillId="0" borderId="37" xfId="1" applyFont="1" applyBorder="1" applyAlignment="1">
      <alignment horizontal="center"/>
    </xf>
    <xf numFmtId="43" fontId="9" fillId="0" borderId="37" xfId="1" applyFont="1" applyBorder="1"/>
    <xf numFmtId="43" fontId="9" fillId="0" borderId="40" xfId="1" applyFont="1" applyBorder="1" applyAlignment="1">
      <alignment horizontal="center"/>
    </xf>
    <xf numFmtId="49" fontId="9" fillId="0" borderId="43" xfId="0" applyNumberFormat="1" applyFont="1" applyBorder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43" fontId="9" fillId="0" borderId="40" xfId="1" applyFont="1" applyBorder="1" applyAlignment="1"/>
    <xf numFmtId="43" fontId="9" fillId="0" borderId="40" xfId="1" applyFont="1" applyBorder="1"/>
    <xf numFmtId="43" fontId="8" fillId="0" borderId="40" xfId="1" applyFont="1" applyBorder="1"/>
    <xf numFmtId="49" fontId="8" fillId="0" borderId="42" xfId="0" applyNumberFormat="1" applyFont="1" applyBorder="1" applyAlignment="1">
      <alignment horizontal="center"/>
    </xf>
    <xf numFmtId="43" fontId="8" fillId="0" borderId="42" xfId="1" applyFont="1" applyBorder="1"/>
    <xf numFmtId="43" fontId="8" fillId="0" borderId="28" xfId="1" applyFont="1" applyBorder="1" applyAlignment="1">
      <alignment horizontal="center"/>
    </xf>
    <xf numFmtId="43" fontId="9" fillId="0" borderId="42" xfId="1" applyFont="1" applyBorder="1" applyAlignment="1">
      <alignment horizontal="center"/>
    </xf>
    <xf numFmtId="43" fontId="9" fillId="0" borderId="42" xfId="1" applyFont="1" applyBorder="1"/>
    <xf numFmtId="43" fontId="8" fillId="0" borderId="42" xfId="1" applyFont="1" applyBorder="1" applyAlignment="1">
      <alignment horizontal="center"/>
    </xf>
    <xf numFmtId="49" fontId="8" fillId="2" borderId="42" xfId="0" applyNumberFormat="1" applyFont="1" applyFill="1" applyBorder="1" applyAlignment="1">
      <alignment horizontal="center"/>
    </xf>
    <xf numFmtId="49" fontId="8" fillId="2" borderId="28" xfId="0" applyNumberFormat="1" applyFont="1" applyFill="1" applyBorder="1"/>
    <xf numFmtId="43" fontId="9" fillId="2" borderId="28" xfId="1" applyFont="1" applyFill="1" applyBorder="1" applyAlignment="1"/>
    <xf numFmtId="43" fontId="9" fillId="2" borderId="28" xfId="1" applyFont="1" applyFill="1" applyBorder="1"/>
    <xf numFmtId="0" fontId="9" fillId="2" borderId="0" xfId="0" applyFont="1" applyFill="1"/>
    <xf numFmtId="49" fontId="9" fillId="0" borderId="40" xfId="0" applyNumberFormat="1" applyFont="1" applyBorder="1" applyAlignment="1">
      <alignment horizontal="center"/>
    </xf>
    <xf numFmtId="49" fontId="8" fillId="0" borderId="28" xfId="0" applyNumberFormat="1" applyFont="1" applyBorder="1"/>
    <xf numFmtId="49" fontId="8" fillId="0" borderId="28" xfId="0" applyNumberFormat="1" applyFont="1" applyBorder="1" applyAlignment="1">
      <alignment horizontal="center"/>
    </xf>
    <xf numFmtId="49" fontId="9" fillId="0" borderId="12" xfId="0" applyNumberFormat="1" applyFont="1" applyBorder="1" applyAlignment="1">
      <alignment horizontal="right"/>
    </xf>
    <xf numFmtId="49" fontId="9" fillId="0" borderId="12" xfId="0" applyNumberFormat="1" applyFont="1" applyBorder="1"/>
    <xf numFmtId="43" fontId="9" fillId="0" borderId="45" xfId="1" applyFont="1" applyBorder="1" applyAlignment="1"/>
    <xf numFmtId="43" fontId="9" fillId="0" borderId="45" xfId="1" applyFont="1" applyBorder="1" applyAlignment="1">
      <alignment horizontal="center"/>
    </xf>
    <xf numFmtId="43" fontId="9" fillId="0" borderId="45" xfId="1" applyFont="1" applyBorder="1"/>
    <xf numFmtId="43" fontId="9" fillId="0" borderId="12" xfId="1" applyFont="1" applyBorder="1"/>
    <xf numFmtId="49" fontId="8" fillId="0" borderId="43" xfId="0" applyNumberFormat="1" applyFont="1" applyBorder="1" applyAlignment="1">
      <alignment horizontal="center"/>
    </xf>
    <xf numFmtId="43" fontId="9" fillId="0" borderId="43" xfId="1" applyFont="1" applyBorder="1" applyAlignment="1"/>
    <xf numFmtId="43" fontId="9" fillId="0" borderId="43" xfId="1" applyFont="1" applyBorder="1" applyAlignment="1">
      <alignment horizontal="center"/>
    </xf>
    <xf numFmtId="43" fontId="9" fillId="0" borderId="43" xfId="1" applyFont="1" applyBorder="1"/>
    <xf numFmtId="43" fontId="8" fillId="0" borderId="43" xfId="1" applyFont="1" applyBorder="1"/>
    <xf numFmtId="49" fontId="8" fillId="0" borderId="12" xfId="0" applyNumberFormat="1" applyFont="1" applyBorder="1" applyAlignment="1">
      <alignment horizontal="left"/>
    </xf>
    <xf numFmtId="43" fontId="8" fillId="0" borderId="12" xfId="1" applyFont="1" applyBorder="1" applyAlignment="1"/>
    <xf numFmtId="187" fontId="8" fillId="0" borderId="12" xfId="1" applyNumberFormat="1" applyFont="1" applyBorder="1" applyAlignment="1">
      <alignment horizontal="center"/>
    </xf>
    <xf numFmtId="187" fontId="8" fillId="0" borderId="12" xfId="1" applyNumberFormat="1" applyFont="1" applyBorder="1"/>
    <xf numFmtId="49" fontId="9" fillId="2" borderId="28" xfId="0" applyNumberFormat="1" applyFont="1" applyFill="1" applyBorder="1" applyAlignment="1">
      <alignment horizontal="center"/>
    </xf>
    <xf numFmtId="0" fontId="9" fillId="0" borderId="28" xfId="0" applyFont="1" applyBorder="1"/>
    <xf numFmtId="0" fontId="9" fillId="0" borderId="28" xfId="0" applyFont="1" applyBorder="1" applyAlignment="1">
      <alignment horizontal="center" vertical="center"/>
    </xf>
    <xf numFmtId="43" fontId="9" fillId="0" borderId="28" xfId="1" applyFont="1" applyBorder="1" applyAlignment="1">
      <alignment horizontal="right"/>
    </xf>
    <xf numFmtId="43" fontId="9" fillId="0" borderId="29" xfId="1" applyFont="1" applyBorder="1"/>
    <xf numFmtId="43" fontId="9" fillId="0" borderId="28" xfId="0" applyNumberFormat="1" applyFont="1" applyBorder="1" applyAlignment="1">
      <alignment horizontal="center"/>
    </xf>
    <xf numFmtId="43" fontId="9" fillId="2" borderId="42" xfId="1" applyFont="1" applyFill="1" applyBorder="1" applyAlignment="1">
      <alignment horizontal="center"/>
    </xf>
    <xf numFmtId="43" fontId="9" fillId="0" borderId="28" xfId="0" applyNumberFormat="1" applyFont="1" applyBorder="1" applyAlignment="1">
      <alignment horizontal="right"/>
    </xf>
    <xf numFmtId="0" fontId="9" fillId="0" borderId="28" xfId="0" applyFont="1" applyBorder="1" applyAlignment="1">
      <alignment horizontal="left"/>
    </xf>
    <xf numFmtId="0" fontId="8" fillId="2" borderId="0" xfId="0" applyFont="1" applyFill="1"/>
    <xf numFmtId="0" fontId="10" fillId="0" borderId="28" xfId="0" applyFont="1" applyBorder="1"/>
    <xf numFmtId="2" fontId="9" fillId="0" borderId="28" xfId="0" applyNumberFormat="1" applyFont="1" applyBorder="1" applyAlignment="1">
      <alignment horizontal="right"/>
    </xf>
    <xf numFmtId="49" fontId="9" fillId="0" borderId="42" xfId="0" applyNumberFormat="1" applyFont="1" applyBorder="1" applyAlignment="1">
      <alignment horizontal="center" vertical="center"/>
    </xf>
    <xf numFmtId="43" fontId="9" fillId="0" borderId="42" xfId="1" applyFont="1" applyBorder="1" applyAlignment="1">
      <alignment horizontal="right"/>
    </xf>
    <xf numFmtId="49" fontId="9" fillId="0" borderId="28" xfId="0" applyNumberFormat="1" applyFont="1" applyBorder="1" applyAlignment="1">
      <alignment horizontal="center" vertical="center"/>
    </xf>
    <xf numFmtId="49" fontId="9" fillId="0" borderId="28" xfId="1" applyNumberFormat="1" applyFont="1" applyBorder="1" applyAlignment="1">
      <alignment horizontal="right"/>
    </xf>
    <xf numFmtId="49" fontId="9" fillId="0" borderId="28" xfId="1" applyNumberFormat="1" applyFont="1" applyBorder="1"/>
    <xf numFmtId="49" fontId="9" fillId="0" borderId="28" xfId="0" applyNumberFormat="1" applyFont="1" applyBorder="1" applyAlignment="1">
      <alignment horizontal="center"/>
    </xf>
    <xf numFmtId="43" fontId="9" fillId="2" borderId="42" xfId="1" applyFont="1" applyFill="1" applyBorder="1"/>
    <xf numFmtId="43" fontId="9" fillId="0" borderId="12" xfId="1" applyFont="1" applyBorder="1" applyAlignment="1"/>
    <xf numFmtId="43" fontId="9" fillId="0" borderId="12" xfId="1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49" fontId="9" fillId="0" borderId="45" xfId="0" applyNumberFormat="1" applyFont="1" applyBorder="1"/>
    <xf numFmtId="43" fontId="9" fillId="0" borderId="30" xfId="1" applyFont="1" applyBorder="1" applyAlignment="1"/>
    <xf numFmtId="43" fontId="11" fillId="0" borderId="28" xfId="1" applyFont="1" applyBorder="1" applyAlignment="1"/>
    <xf numFmtId="49" fontId="9" fillId="0" borderId="40" xfId="0" applyNumberFormat="1" applyFont="1" applyBorder="1"/>
    <xf numFmtId="43" fontId="9" fillId="0" borderId="46" xfId="1" applyFont="1" applyBorder="1" applyAlignment="1"/>
    <xf numFmtId="43" fontId="9" fillId="0" borderId="17" xfId="1" applyFont="1" applyBorder="1"/>
    <xf numFmtId="43" fontId="9" fillId="0" borderId="0" xfId="0" applyNumberFormat="1" applyFont="1"/>
    <xf numFmtId="0" fontId="9" fillId="0" borderId="0" xfId="0" applyFont="1" applyAlignment="1">
      <alignment horizontal="center"/>
    </xf>
    <xf numFmtId="49" fontId="12" fillId="0" borderId="42" xfId="0" applyNumberFormat="1" applyFont="1" applyBorder="1" applyAlignment="1">
      <alignment horizontal="left"/>
    </xf>
    <xf numFmtId="49" fontId="12" fillId="0" borderId="28" xfId="0" applyNumberFormat="1" applyFont="1" applyBorder="1"/>
    <xf numFmtId="0" fontId="11" fillId="0" borderId="0" xfId="0" applyFont="1"/>
    <xf numFmtId="0" fontId="13" fillId="0" borderId="0" xfId="0" applyFont="1"/>
    <xf numFmtId="43" fontId="14" fillId="0" borderId="28" xfId="1" applyFont="1" applyBorder="1" applyAlignment="1"/>
    <xf numFmtId="43" fontId="14" fillId="0" borderId="28" xfId="1" applyFont="1" applyBorder="1" applyAlignment="1">
      <alignment horizontal="center"/>
    </xf>
    <xf numFmtId="43" fontId="14" fillId="0" borderId="28" xfId="1" applyFont="1" applyBorder="1"/>
    <xf numFmtId="43" fontId="14" fillId="0" borderId="42" xfId="1" applyFont="1" applyBorder="1"/>
    <xf numFmtId="43" fontId="14" fillId="0" borderId="12" xfId="1" applyFont="1" applyBorder="1" applyAlignment="1">
      <alignment horizontal="center"/>
    </xf>
    <xf numFmtId="49" fontId="15" fillId="0" borderId="42" xfId="0" applyNumberFormat="1" applyFont="1" applyBorder="1" applyAlignment="1">
      <alignment horizontal="left"/>
    </xf>
    <xf numFmtId="49" fontId="15" fillId="0" borderId="28" xfId="0" applyNumberFormat="1" applyFont="1" applyBorder="1"/>
    <xf numFmtId="49" fontId="10" fillId="0" borderId="42" xfId="0" applyNumberFormat="1" applyFont="1" applyBorder="1" applyAlignment="1">
      <alignment horizontal="center"/>
    </xf>
    <xf numFmtId="43" fontId="10" fillId="0" borderId="28" xfId="1" applyFont="1" applyBorder="1" applyAlignment="1"/>
    <xf numFmtId="43" fontId="10" fillId="0" borderId="28" xfId="1" applyFont="1" applyBorder="1" applyAlignment="1">
      <alignment horizontal="center"/>
    </xf>
    <xf numFmtId="43" fontId="10" fillId="0" borderId="28" xfId="1" applyFont="1" applyBorder="1"/>
    <xf numFmtId="43" fontId="10" fillId="0" borderId="42" xfId="1" applyFont="1" applyBorder="1"/>
    <xf numFmtId="49" fontId="16" fillId="0" borderId="42" xfId="0" applyNumberFormat="1" applyFont="1" applyBorder="1" applyAlignment="1">
      <alignment horizontal="center"/>
    </xf>
    <xf numFmtId="49" fontId="16" fillId="0" borderId="42" xfId="0" applyNumberFormat="1" applyFont="1" applyBorder="1"/>
    <xf numFmtId="43" fontId="16" fillId="0" borderId="28" xfId="1" applyFont="1" applyBorder="1" applyAlignment="1"/>
    <xf numFmtId="43" fontId="16" fillId="0" borderId="28" xfId="1" applyFont="1" applyBorder="1" applyAlignment="1">
      <alignment horizontal="center"/>
    </xf>
    <xf numFmtId="43" fontId="16" fillId="0" borderId="28" xfId="1" applyFont="1" applyBorder="1"/>
    <xf numFmtId="43" fontId="16" fillId="0" borderId="42" xfId="1" applyFont="1" applyBorder="1"/>
    <xf numFmtId="49" fontId="16" fillId="0" borderId="28" xfId="0" applyNumberFormat="1" applyFont="1" applyBorder="1"/>
    <xf numFmtId="49" fontId="17" fillId="0" borderId="43" xfId="0" applyNumberFormat="1" applyFont="1" applyBorder="1" applyAlignment="1">
      <alignment horizontal="center"/>
    </xf>
    <xf numFmtId="49" fontId="18" fillId="0" borderId="43" xfId="0" applyNumberFormat="1" applyFont="1" applyBorder="1" applyAlignment="1">
      <alignment horizontal="center"/>
    </xf>
    <xf numFmtId="43" fontId="17" fillId="0" borderId="43" xfId="1" applyFont="1" applyBorder="1" applyAlignment="1"/>
    <xf numFmtId="43" fontId="17" fillId="0" borderId="43" xfId="1" applyFont="1" applyBorder="1" applyAlignment="1">
      <alignment horizontal="center"/>
    </xf>
    <xf numFmtId="43" fontId="17" fillId="0" borderId="43" xfId="1" applyFont="1" applyBorder="1"/>
    <xf numFmtId="43" fontId="18" fillId="0" borderId="43" xfId="1" applyFont="1" applyBorder="1"/>
    <xf numFmtId="0" fontId="18" fillId="0" borderId="19" xfId="0" applyFont="1" applyBorder="1"/>
    <xf numFmtId="43" fontId="17" fillId="0" borderId="19" xfId="0" applyNumberFormat="1" applyFont="1" applyBorder="1"/>
    <xf numFmtId="0" fontId="17" fillId="0" borderId="19" xfId="0" applyFont="1" applyBorder="1"/>
    <xf numFmtId="0" fontId="17" fillId="0" borderId="19" xfId="0" applyFont="1" applyBorder="1" applyAlignment="1">
      <alignment horizontal="center"/>
    </xf>
    <xf numFmtId="0" fontId="18" fillId="0" borderId="20" xfId="0" applyFont="1" applyBorder="1"/>
    <xf numFmtId="43" fontId="17" fillId="0" borderId="20" xfId="0" applyNumberFormat="1" applyFont="1" applyBorder="1"/>
    <xf numFmtId="0" fontId="17" fillId="0" borderId="20" xfId="0" applyFont="1" applyBorder="1"/>
    <xf numFmtId="0" fontId="17" fillId="0" borderId="20" xfId="0" applyFont="1" applyBorder="1" applyAlignment="1">
      <alignment horizontal="center"/>
    </xf>
    <xf numFmtId="0" fontId="18" fillId="0" borderId="20" xfId="0" applyFont="1" applyBorder="1" applyAlignment="1">
      <alignment horizontal="left"/>
    </xf>
    <xf numFmtId="0" fontId="18" fillId="0" borderId="20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49" fontId="18" fillId="0" borderId="42" xfId="0" applyNumberFormat="1" applyFont="1" applyBorder="1" applyAlignment="1">
      <alignment horizontal="left"/>
    </xf>
    <xf numFmtId="43" fontId="18" fillId="0" borderId="42" xfId="1" applyFont="1" applyBorder="1" applyAlignment="1"/>
    <xf numFmtId="187" fontId="18" fillId="0" borderId="42" xfId="1" applyNumberFormat="1" applyFont="1" applyBorder="1" applyAlignment="1">
      <alignment horizontal="center"/>
    </xf>
    <xf numFmtId="187" fontId="18" fillId="0" borderId="42" xfId="1" applyNumberFormat="1" applyFont="1" applyBorder="1"/>
    <xf numFmtId="43" fontId="18" fillId="0" borderId="42" xfId="1" applyFont="1" applyBorder="1"/>
    <xf numFmtId="0" fontId="18" fillId="0" borderId="42" xfId="0" applyFont="1" applyBorder="1" applyAlignment="1">
      <alignment horizontal="center"/>
    </xf>
    <xf numFmtId="49" fontId="18" fillId="0" borderId="42" xfId="0" applyNumberFormat="1" applyFont="1" applyBorder="1" applyAlignment="1">
      <alignment horizontal="left" wrapText="1"/>
    </xf>
    <xf numFmtId="49" fontId="17" fillId="0" borderId="42" xfId="0" applyNumberFormat="1" applyFont="1" applyBorder="1" applyAlignment="1">
      <alignment horizontal="center"/>
    </xf>
    <xf numFmtId="49" fontId="17" fillId="0" borderId="28" xfId="0" applyNumberFormat="1" applyFont="1" applyBorder="1"/>
    <xf numFmtId="43" fontId="17" fillId="0" borderId="28" xfId="1" applyFont="1" applyBorder="1" applyAlignment="1"/>
    <xf numFmtId="43" fontId="17" fillId="0" borderId="28" xfId="1" applyFont="1" applyBorder="1" applyAlignment="1">
      <alignment horizontal="center"/>
    </xf>
    <xf numFmtId="43" fontId="17" fillId="0" borderId="28" xfId="1" applyFont="1" applyBorder="1"/>
    <xf numFmtId="43" fontId="17" fillId="0" borderId="42" xfId="1" applyFont="1" applyBorder="1"/>
    <xf numFmtId="49" fontId="18" fillId="0" borderId="28" xfId="0" applyNumberFormat="1" applyFont="1" applyBorder="1"/>
    <xf numFmtId="49" fontId="17" fillId="0" borderId="42" xfId="0" applyNumberFormat="1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27" xfId="1" applyNumberFormat="1" applyFont="1" applyBorder="1" applyAlignment="1">
      <alignment horizontal="center" vertical="top"/>
    </xf>
    <xf numFmtId="49" fontId="3" fillId="0" borderId="28" xfId="1" applyNumberFormat="1" applyFont="1" applyBorder="1" applyAlignment="1">
      <alignment vertical="top" wrapText="1"/>
    </xf>
    <xf numFmtId="43" fontId="3" fillId="0" borderId="42" xfId="1" applyFont="1" applyBorder="1" applyAlignment="1">
      <alignment vertical="top"/>
    </xf>
    <xf numFmtId="43" fontId="3" fillId="0" borderId="28" xfId="1" applyFont="1" applyBorder="1" applyAlignment="1">
      <alignment vertical="top"/>
    </xf>
    <xf numFmtId="0" fontId="3" fillId="0" borderId="33" xfId="0" applyFont="1" applyBorder="1" applyAlignment="1">
      <alignment vertical="top"/>
    </xf>
    <xf numFmtId="0" fontId="3" fillId="0" borderId="0" xfId="0" applyFont="1" applyAlignment="1">
      <alignment vertical="top"/>
    </xf>
    <xf numFmtId="43" fontId="20" fillId="0" borderId="28" xfId="1" applyFont="1" applyBorder="1"/>
    <xf numFmtId="49" fontId="10" fillId="2" borderId="42" xfId="0" applyNumberFormat="1" applyFont="1" applyFill="1" applyBorder="1" applyAlignment="1">
      <alignment horizontal="center"/>
    </xf>
    <xf numFmtId="49" fontId="10" fillId="2" borderId="42" xfId="0" applyNumberFormat="1" applyFont="1" applyFill="1" applyBorder="1" applyAlignment="1">
      <alignment wrapText="1"/>
    </xf>
    <xf numFmtId="49" fontId="10" fillId="2" borderId="42" xfId="0" applyNumberFormat="1" applyFont="1" applyFill="1" applyBorder="1"/>
    <xf numFmtId="49" fontId="10" fillId="0" borderId="28" xfId="0" applyNumberFormat="1" applyFont="1" applyBorder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41" xfId="0" applyFont="1" applyBorder="1" applyAlignment="1">
      <alignment horizontal="right"/>
    </xf>
    <xf numFmtId="0" fontId="18" fillId="0" borderId="12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43" fontId="18" fillId="0" borderId="12" xfId="0" applyNumberFormat="1" applyFont="1" applyBorder="1" applyAlignment="1">
      <alignment horizontal="center" vertical="center"/>
    </xf>
    <xf numFmtId="43" fontId="18" fillId="0" borderId="40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41" xfId="0" applyFont="1" applyBorder="1" applyAlignment="1">
      <alignment horizontal="right"/>
    </xf>
    <xf numFmtId="0" fontId="8" fillId="0" borderId="12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43" fontId="8" fillId="0" borderId="12" xfId="0" applyNumberFormat="1" applyFont="1" applyBorder="1" applyAlignment="1">
      <alignment horizontal="center" vertical="center"/>
    </xf>
    <xf numFmtId="43" fontId="8" fillId="0" borderId="40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41" xfId="0" applyFont="1" applyBorder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43" fontId="5" fillId="0" borderId="12" xfId="0" applyNumberFormat="1" applyFont="1" applyBorder="1" applyAlignment="1">
      <alignment horizontal="center" vertical="center"/>
    </xf>
    <xf numFmtId="43" fontId="5" fillId="0" borderId="40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87" fontId="2" fillId="0" borderId="6" xfId="1" applyNumberFormat="1" applyFont="1" applyBorder="1" applyAlignment="1">
      <alignment horizontal="right"/>
    </xf>
    <xf numFmtId="0" fontId="3" fillId="0" borderId="0" xfId="0" applyFont="1"/>
    <xf numFmtId="0" fontId="2" fillId="0" borderId="4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43" fontId="3" fillId="0" borderId="24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43" fontId="3" fillId="0" borderId="14" xfId="1" applyFont="1" applyBorder="1" applyAlignment="1">
      <alignment horizontal="center"/>
    </xf>
    <xf numFmtId="43" fontId="3" fillId="0" borderId="21" xfId="1" applyFont="1" applyBorder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43" fontId="3" fillId="0" borderId="25" xfId="0" applyNumberFormat="1" applyFont="1" applyBorder="1" applyAlignment="1">
      <alignment horizontal="center"/>
    </xf>
    <xf numFmtId="43" fontId="3" fillId="0" borderId="29" xfId="0" applyNumberFormat="1" applyFont="1" applyBorder="1" applyAlignment="1">
      <alignment horizontal="center"/>
    </xf>
    <xf numFmtId="43" fontId="3" fillId="0" borderId="3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1895475</xdr:colOff>
      <xdr:row>24</xdr:row>
      <xdr:rowOff>104775</xdr:rowOff>
    </xdr:from>
    <xdr:to>
      <xdr:col>3</xdr:col>
      <xdr:colOff>638175</xdr:colOff>
      <xdr:row>28</xdr:row>
      <xdr:rowOff>38100</xdr:rowOff>
    </xdr:to>
    <xdr:sp macro="" textlink="">
      <xdr:nvSpPr>
        <xdr:cNvPr id="2" name="สี่เหลี่ยมผืนผ้า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466975" y="7781925"/>
          <a:ext cx="2276475" cy="115252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th-TH" sz="16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..................</a:t>
          </a:r>
          <a:r>
            <a:rPr lang="en-US" sz="16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</a:t>
          </a:r>
          <a:r>
            <a:rPr lang="th-TH" sz="16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....................</a:t>
          </a:r>
        </a:p>
        <a:p>
          <a:pPr algn="ctr"/>
          <a:r>
            <a:rPr lang="th-TH" sz="160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(ว่าที่ร้อยตรีเกริกไกร</a:t>
          </a:r>
          <a:r>
            <a:rPr lang="th-TH" sz="160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  นรภาร)</a:t>
          </a:r>
        </a:p>
        <a:p>
          <a:pPr algn="ctr"/>
          <a:r>
            <a:rPr lang="th-TH" sz="1600" baseline="0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ประธานกรรมการกำหนดราคากลาง</a:t>
          </a:r>
          <a:endParaRPr lang="th-TH" sz="1600">
            <a:solidFill>
              <a:sysClr val="windowText" lastClr="000000"/>
            </a:solidFill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0</xdr:col>
      <xdr:colOff>428625</xdr:colOff>
      <xdr:row>28</xdr:row>
      <xdr:rowOff>0</xdr:rowOff>
    </xdr:from>
    <xdr:to>
      <xdr:col>2</xdr:col>
      <xdr:colOff>38100</xdr:colOff>
      <xdr:row>31</xdr:row>
      <xdr:rowOff>276225</xdr:rowOff>
    </xdr:to>
    <xdr:sp macro="" textlink="">
      <xdr:nvSpPr>
        <xdr:cNvPr id="3" name="สี่เหลี่ยมผืนผ้า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8625" y="8896350"/>
          <a:ext cx="2276475" cy="11906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" lastClr="FFFFFF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(นายธีรนันท์  ขันตี)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  <xdr:twoCellAnchor>
    <xdr:from>
      <xdr:col>3</xdr:col>
      <xdr:colOff>285750</xdr:colOff>
      <xdr:row>28</xdr:row>
      <xdr:rowOff>0</xdr:rowOff>
    </xdr:from>
    <xdr:to>
      <xdr:col>5</xdr:col>
      <xdr:colOff>438150</xdr:colOff>
      <xdr:row>31</xdr:row>
      <xdr:rowOff>276225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391025" y="8896350"/>
          <a:ext cx="2457450" cy="11906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" lastClr="FFFFFF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(นายชาติ  ภูดินทราย)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  <xdr:twoCellAnchor>
    <xdr:from>
      <xdr:col>0</xdr:col>
      <xdr:colOff>352425</xdr:colOff>
      <xdr:row>32</xdr:row>
      <xdr:rowOff>85726</xdr:rowOff>
    </xdr:from>
    <xdr:to>
      <xdr:col>1</xdr:col>
      <xdr:colOff>2085975</xdr:colOff>
      <xdr:row>35</xdr:row>
      <xdr:rowOff>142876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52425" y="10201276"/>
          <a:ext cx="2305050" cy="933450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" lastClr="FFFFFF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(นายภาณุวัฒน์  ถวิลการ)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  <xdr:twoCellAnchor>
    <xdr:from>
      <xdr:col>3</xdr:col>
      <xdr:colOff>352425</xdr:colOff>
      <xdr:row>32</xdr:row>
      <xdr:rowOff>57150</xdr:rowOff>
    </xdr:from>
    <xdr:to>
      <xdr:col>5</xdr:col>
      <xdr:colOff>504825</xdr:colOff>
      <xdr:row>35</xdr:row>
      <xdr:rowOff>257175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457700" y="10172700"/>
          <a:ext cx="2457450" cy="10763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" lastClr="FFFFFF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....................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(นายอนุวัฒน์ ชัยช่วย)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4"/>
  <sheetViews>
    <sheetView view="pageBreakPreview" topLeftCell="A280" zoomScaleNormal="110" zoomScaleSheetLayoutView="100" workbookViewId="0">
      <selection activeCell="B286" sqref="B286"/>
    </sheetView>
  </sheetViews>
  <sheetFormatPr defaultColWidth="9" defaultRowHeight="18.75" x14ac:dyDescent="0.45"/>
  <cols>
    <col min="1" max="1" width="7" style="131" customWidth="1"/>
    <col min="2" max="2" width="55.125" style="131" bestFit="1" customWidth="1"/>
    <col min="3" max="3" width="13" style="232" bestFit="1" customWidth="1"/>
    <col min="4" max="4" width="6.125" style="232" bestFit="1" customWidth="1"/>
    <col min="5" max="5" width="14.625" style="232" bestFit="1" customWidth="1"/>
    <col min="6" max="6" width="16" style="232" bestFit="1" customWidth="1"/>
    <col min="7" max="7" width="13.125" style="232" bestFit="1" customWidth="1"/>
    <col min="8" max="8" width="14.5" style="232" bestFit="1" customWidth="1"/>
    <col min="9" max="9" width="18.375" style="232" bestFit="1" customWidth="1"/>
    <col min="10" max="10" width="10.625" style="233" customWidth="1"/>
    <col min="11" max="16384" width="9" style="131"/>
  </cols>
  <sheetData>
    <row r="1" spans="1:10" x14ac:dyDescent="0.45">
      <c r="A1" s="314" t="s">
        <v>339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x14ac:dyDescent="0.45">
      <c r="A2" s="315" t="s">
        <v>0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x14ac:dyDescent="0.45">
      <c r="A3" s="132" t="s">
        <v>42</v>
      </c>
      <c r="B3" s="132"/>
      <c r="C3" s="133"/>
      <c r="D3" s="134"/>
      <c r="E3" s="134"/>
      <c r="F3" s="134"/>
      <c r="G3" s="134"/>
      <c r="H3" s="134"/>
      <c r="I3" s="134"/>
      <c r="J3" s="135"/>
    </row>
    <row r="4" spans="1:10" x14ac:dyDescent="0.45">
      <c r="A4" s="136" t="s">
        <v>284</v>
      </c>
      <c r="B4" s="136"/>
      <c r="C4" s="137"/>
      <c r="D4" s="138"/>
      <c r="E4" s="138"/>
      <c r="F4" s="138"/>
      <c r="G4" s="138"/>
      <c r="H4" s="138"/>
      <c r="I4" s="138"/>
      <c r="J4" s="139"/>
    </row>
    <row r="5" spans="1:10" x14ac:dyDescent="0.45">
      <c r="A5" s="136" t="s">
        <v>144</v>
      </c>
      <c r="B5" s="136"/>
      <c r="C5" s="137"/>
      <c r="D5" s="138"/>
      <c r="E5" s="136" t="s">
        <v>13</v>
      </c>
      <c r="F5" s="136"/>
      <c r="G5" s="136"/>
      <c r="H5" s="136"/>
      <c r="I5" s="136"/>
      <c r="J5" s="139"/>
    </row>
    <row r="6" spans="1:10" x14ac:dyDescent="0.45">
      <c r="A6" s="136" t="s">
        <v>57</v>
      </c>
      <c r="B6" s="136"/>
      <c r="C6" s="137"/>
      <c r="D6" s="138"/>
      <c r="E6" s="136"/>
      <c r="F6" s="136"/>
      <c r="G6" s="136"/>
      <c r="H6" s="136"/>
      <c r="I6" s="136"/>
      <c r="J6" s="139"/>
    </row>
    <row r="7" spans="1:10" x14ac:dyDescent="0.45">
      <c r="A7" s="136" t="s">
        <v>56</v>
      </c>
      <c r="B7" s="136"/>
      <c r="C7" s="137"/>
      <c r="D7" s="138"/>
      <c r="E7" s="140" t="s">
        <v>14</v>
      </c>
      <c r="F7" s="141"/>
      <c r="G7" s="141" t="s">
        <v>15</v>
      </c>
      <c r="H7" s="141" t="s">
        <v>367</v>
      </c>
      <c r="I7" s="141" t="s">
        <v>16</v>
      </c>
      <c r="J7" s="141">
        <v>2567</v>
      </c>
    </row>
    <row r="8" spans="1:10" x14ac:dyDescent="0.45">
      <c r="A8" s="316" t="s">
        <v>1</v>
      </c>
      <c r="B8" s="316"/>
      <c r="C8" s="316"/>
      <c r="D8" s="316"/>
      <c r="E8" s="316"/>
      <c r="F8" s="316"/>
      <c r="G8" s="316"/>
      <c r="H8" s="316"/>
      <c r="I8" s="316"/>
      <c r="J8" s="316"/>
    </row>
    <row r="9" spans="1:10" x14ac:dyDescent="0.45">
      <c r="A9" s="317" t="s">
        <v>2</v>
      </c>
      <c r="B9" s="317" t="s">
        <v>3</v>
      </c>
      <c r="C9" s="319" t="s">
        <v>4</v>
      </c>
      <c r="D9" s="317" t="s">
        <v>5</v>
      </c>
      <c r="E9" s="313" t="s">
        <v>6</v>
      </c>
      <c r="F9" s="313"/>
      <c r="G9" s="313" t="s">
        <v>9</v>
      </c>
      <c r="H9" s="313"/>
      <c r="I9" s="142" t="s">
        <v>10</v>
      </c>
      <c r="J9" s="143" t="s">
        <v>12</v>
      </c>
    </row>
    <row r="10" spans="1:10" x14ac:dyDescent="0.45">
      <c r="A10" s="318"/>
      <c r="B10" s="318"/>
      <c r="C10" s="320"/>
      <c r="D10" s="318"/>
      <c r="E10" s="144" t="s">
        <v>7</v>
      </c>
      <c r="F10" s="144" t="s">
        <v>8</v>
      </c>
      <c r="G10" s="144" t="s">
        <v>7</v>
      </c>
      <c r="H10" s="144" t="s">
        <v>8</v>
      </c>
      <c r="I10" s="145" t="s">
        <v>11</v>
      </c>
      <c r="J10" s="145"/>
    </row>
    <row r="11" spans="1:10" s="152" customFormat="1" x14ac:dyDescent="0.45">
      <c r="A11" s="146" t="s">
        <v>40</v>
      </c>
      <c r="B11" s="147" t="s">
        <v>357</v>
      </c>
      <c r="C11" s="148"/>
      <c r="D11" s="149"/>
      <c r="E11" s="150"/>
      <c r="F11" s="150"/>
      <c r="G11" s="150"/>
      <c r="H11" s="150"/>
      <c r="I11" s="150"/>
      <c r="J11" s="151"/>
    </row>
    <row r="12" spans="1:10" s="152" customFormat="1" x14ac:dyDescent="0.45">
      <c r="A12" s="153" t="s">
        <v>38</v>
      </c>
      <c r="B12" s="154" t="s">
        <v>111</v>
      </c>
      <c r="C12" s="155">
        <v>1</v>
      </c>
      <c r="D12" s="156" t="s">
        <v>61</v>
      </c>
      <c r="E12" s="157">
        <v>0</v>
      </c>
      <c r="F12" s="158">
        <f>SUM(C12*E12)</f>
        <v>0</v>
      </c>
      <c r="G12" s="179">
        <v>3000</v>
      </c>
      <c r="H12" s="158">
        <f t="shared" ref="H12:H27" si="0">SUM(C12*G12)</f>
        <v>3000</v>
      </c>
      <c r="I12" s="158">
        <f t="shared" ref="I12:I17" si="1">SUM(F12+H12)</f>
        <v>3000</v>
      </c>
      <c r="J12" s="151"/>
    </row>
    <row r="13" spans="1:10" s="152" customFormat="1" x14ac:dyDescent="0.45">
      <c r="A13" s="153" t="s">
        <v>34</v>
      </c>
      <c r="B13" s="154" t="s">
        <v>369</v>
      </c>
      <c r="C13" s="155">
        <v>40</v>
      </c>
      <c r="D13" s="159" t="s">
        <v>106</v>
      </c>
      <c r="E13" s="157">
        <v>1320</v>
      </c>
      <c r="F13" s="158">
        <f t="shared" ref="F13:F27" si="2">SUM(C13*E13)</f>
        <v>52800</v>
      </c>
      <c r="G13" s="179">
        <v>408</v>
      </c>
      <c r="H13" s="158">
        <f>SUM(C13*G13)</f>
        <v>16320</v>
      </c>
      <c r="I13" s="158">
        <f t="shared" si="1"/>
        <v>69120</v>
      </c>
      <c r="J13" s="151"/>
    </row>
    <row r="14" spans="1:10" x14ac:dyDescent="0.45">
      <c r="A14" s="153" t="s">
        <v>35</v>
      </c>
      <c r="B14" s="160" t="s">
        <v>105</v>
      </c>
      <c r="C14" s="161">
        <v>15</v>
      </c>
      <c r="D14" s="159" t="s">
        <v>62</v>
      </c>
      <c r="E14" s="158">
        <v>0</v>
      </c>
      <c r="F14" s="158">
        <f t="shared" si="2"/>
        <v>0</v>
      </c>
      <c r="G14" s="158">
        <v>99</v>
      </c>
      <c r="H14" s="158">
        <f t="shared" si="0"/>
        <v>1485</v>
      </c>
      <c r="I14" s="158">
        <f t="shared" si="1"/>
        <v>1485</v>
      </c>
      <c r="J14" s="159"/>
    </row>
    <row r="15" spans="1:10" x14ac:dyDescent="0.45">
      <c r="A15" s="153" t="s">
        <v>41</v>
      </c>
      <c r="B15" s="160" t="s">
        <v>104</v>
      </c>
      <c r="C15" s="161">
        <v>0.5</v>
      </c>
      <c r="D15" s="159" t="s">
        <v>62</v>
      </c>
      <c r="E15" s="158">
        <v>475</v>
      </c>
      <c r="F15" s="158">
        <f t="shared" si="2"/>
        <v>237.5</v>
      </c>
      <c r="G15" s="158">
        <v>0</v>
      </c>
      <c r="H15" s="158">
        <f t="shared" si="0"/>
        <v>0</v>
      </c>
      <c r="I15" s="158">
        <f t="shared" si="1"/>
        <v>237.5</v>
      </c>
      <c r="J15" s="159" t="s">
        <v>118</v>
      </c>
    </row>
    <row r="16" spans="1:10" x14ac:dyDescent="0.45">
      <c r="A16" s="153" t="s">
        <v>43</v>
      </c>
      <c r="B16" s="160" t="s">
        <v>58</v>
      </c>
      <c r="C16" s="161">
        <v>0.5</v>
      </c>
      <c r="D16" s="159" t="s">
        <v>62</v>
      </c>
      <c r="E16" s="158">
        <v>1400</v>
      </c>
      <c r="F16" s="158">
        <f t="shared" si="2"/>
        <v>700</v>
      </c>
      <c r="G16" s="158">
        <v>300</v>
      </c>
      <c r="H16" s="158">
        <f t="shared" si="0"/>
        <v>150</v>
      </c>
      <c r="I16" s="158">
        <f t="shared" si="1"/>
        <v>850</v>
      </c>
      <c r="J16" s="159"/>
    </row>
    <row r="17" spans="1:10" x14ac:dyDescent="0.45">
      <c r="A17" s="153" t="s">
        <v>44</v>
      </c>
      <c r="B17" s="160" t="s">
        <v>252</v>
      </c>
      <c r="C17" s="161">
        <v>52.65</v>
      </c>
      <c r="D17" s="159" t="s">
        <v>62</v>
      </c>
      <c r="E17" s="300">
        <v>1906.54</v>
      </c>
      <c r="F17" s="158">
        <f t="shared" si="2"/>
        <v>100379.33099999999</v>
      </c>
      <c r="G17" s="158">
        <v>327</v>
      </c>
      <c r="H17" s="158">
        <f t="shared" si="0"/>
        <v>17216.55</v>
      </c>
      <c r="I17" s="158">
        <f t="shared" si="1"/>
        <v>117595.88099999999</v>
      </c>
      <c r="J17" s="159"/>
    </row>
    <row r="18" spans="1:10" x14ac:dyDescent="0.45">
      <c r="A18" s="153" t="s">
        <v>157</v>
      </c>
      <c r="B18" s="160" t="s">
        <v>112</v>
      </c>
      <c r="C18" s="161"/>
      <c r="D18" s="159"/>
      <c r="E18" s="158"/>
      <c r="F18" s="158"/>
      <c r="G18" s="158"/>
      <c r="H18" s="158"/>
      <c r="I18" s="158"/>
      <c r="J18" s="159"/>
    </row>
    <row r="19" spans="1:10" x14ac:dyDescent="0.45">
      <c r="A19" s="153"/>
      <c r="B19" s="160" t="s">
        <v>113</v>
      </c>
      <c r="C19" s="161">
        <v>629</v>
      </c>
      <c r="D19" s="162" t="s">
        <v>33</v>
      </c>
      <c r="E19" s="158">
        <v>0</v>
      </c>
      <c r="F19" s="158">
        <f t="shared" si="2"/>
        <v>0</v>
      </c>
      <c r="G19" s="158">
        <v>133</v>
      </c>
      <c r="H19" s="158">
        <f t="shared" si="0"/>
        <v>83657</v>
      </c>
      <c r="I19" s="158">
        <f>SUM(F19+H19)</f>
        <v>83657</v>
      </c>
      <c r="J19" s="159"/>
    </row>
    <row r="20" spans="1:10" x14ac:dyDescent="0.45">
      <c r="A20" s="153"/>
      <c r="B20" s="154" t="s">
        <v>253</v>
      </c>
      <c r="C20" s="161">
        <v>458.9</v>
      </c>
      <c r="D20" s="162" t="s">
        <v>108</v>
      </c>
      <c r="E20" s="158">
        <v>400</v>
      </c>
      <c r="F20" s="158">
        <f t="shared" si="2"/>
        <v>183560</v>
      </c>
      <c r="G20" s="158">
        <v>0</v>
      </c>
      <c r="H20" s="158">
        <f t="shared" si="0"/>
        <v>0</v>
      </c>
      <c r="I20" s="158">
        <f>SUM(F20+H20)</f>
        <v>183560</v>
      </c>
      <c r="J20" s="159"/>
    </row>
    <row r="21" spans="1:10" x14ac:dyDescent="0.45">
      <c r="A21" s="153"/>
      <c r="B21" s="154" t="s">
        <v>114</v>
      </c>
      <c r="C21" s="161">
        <v>137.66999999999999</v>
      </c>
      <c r="D21" s="162" t="s">
        <v>108</v>
      </c>
      <c r="E21" s="158">
        <v>400</v>
      </c>
      <c r="F21" s="158">
        <f t="shared" si="2"/>
        <v>55067.999999999993</v>
      </c>
      <c r="G21" s="158">
        <v>0</v>
      </c>
      <c r="H21" s="158">
        <f t="shared" si="0"/>
        <v>0</v>
      </c>
      <c r="I21" s="158">
        <f>SUM(F21+H21)</f>
        <v>55067.999999999993</v>
      </c>
      <c r="J21" s="159"/>
    </row>
    <row r="22" spans="1:10" x14ac:dyDescent="0.45">
      <c r="A22" s="153"/>
      <c r="B22" s="154" t="s">
        <v>115</v>
      </c>
      <c r="C22" s="161">
        <v>394</v>
      </c>
      <c r="D22" s="159" t="s">
        <v>106</v>
      </c>
      <c r="E22" s="158">
        <v>28</v>
      </c>
      <c r="F22" s="158">
        <f t="shared" si="2"/>
        <v>11032</v>
      </c>
      <c r="G22" s="158">
        <v>0</v>
      </c>
      <c r="H22" s="158">
        <f t="shared" si="0"/>
        <v>0</v>
      </c>
      <c r="I22" s="158">
        <f>SUM(F22+H22)</f>
        <v>11032</v>
      </c>
      <c r="J22" s="159"/>
    </row>
    <row r="23" spans="1:10" x14ac:dyDescent="0.45">
      <c r="A23" s="153"/>
      <c r="B23" s="160" t="s">
        <v>116</v>
      </c>
      <c r="C23" s="161">
        <v>157.25</v>
      </c>
      <c r="D23" s="159" t="s">
        <v>63</v>
      </c>
      <c r="E23" s="232">
        <v>25</v>
      </c>
      <c r="F23" s="158">
        <f t="shared" si="2"/>
        <v>3931.25</v>
      </c>
      <c r="G23" s="158">
        <v>0</v>
      </c>
      <c r="H23" s="158">
        <f t="shared" si="0"/>
        <v>0</v>
      </c>
      <c r="I23" s="158">
        <f>SUM(F23+H23)</f>
        <v>3931.25</v>
      </c>
      <c r="J23" s="159"/>
    </row>
    <row r="24" spans="1:10" x14ac:dyDescent="0.45">
      <c r="A24" s="153" t="s">
        <v>67</v>
      </c>
      <c r="B24" s="160" t="s">
        <v>59</v>
      </c>
      <c r="C24" s="161"/>
      <c r="D24" s="159"/>
      <c r="E24" s="158"/>
      <c r="F24" s="158"/>
      <c r="G24" s="158"/>
      <c r="H24" s="158"/>
      <c r="I24" s="158"/>
      <c r="J24" s="159"/>
    </row>
    <row r="25" spans="1:10" x14ac:dyDescent="0.45">
      <c r="A25" s="163"/>
      <c r="B25" s="160" t="s">
        <v>64</v>
      </c>
      <c r="C25" s="161">
        <v>705</v>
      </c>
      <c r="D25" s="159" t="s">
        <v>63</v>
      </c>
      <c r="E25" s="300">
        <v>23.844000000000001</v>
      </c>
      <c r="F25" s="158">
        <f t="shared" si="2"/>
        <v>16810.02</v>
      </c>
      <c r="G25" s="158">
        <v>4.4000000000000004</v>
      </c>
      <c r="H25" s="158">
        <f t="shared" si="0"/>
        <v>3102.0000000000005</v>
      </c>
      <c r="I25" s="158">
        <f>SUM(F25+H25)</f>
        <v>19912.02</v>
      </c>
      <c r="J25" s="159"/>
    </row>
    <row r="26" spans="1:10" x14ac:dyDescent="0.45">
      <c r="A26" s="163"/>
      <c r="B26" s="160" t="s">
        <v>65</v>
      </c>
      <c r="C26" s="161">
        <v>1217</v>
      </c>
      <c r="D26" s="159" t="s">
        <v>63</v>
      </c>
      <c r="E26" s="300">
        <v>22.882999999999999</v>
      </c>
      <c r="F26" s="158">
        <f t="shared" si="2"/>
        <v>27848.610999999997</v>
      </c>
      <c r="G26" s="158">
        <v>4.4000000000000004</v>
      </c>
      <c r="H26" s="158">
        <f t="shared" si="0"/>
        <v>5354.8</v>
      </c>
      <c r="I26" s="158">
        <f>SUM(F26+H26)</f>
        <v>33203.411</v>
      </c>
      <c r="J26" s="159"/>
    </row>
    <row r="27" spans="1:10" x14ac:dyDescent="0.45">
      <c r="A27" s="163"/>
      <c r="B27" s="160" t="s">
        <v>136</v>
      </c>
      <c r="C27" s="161">
        <v>944</v>
      </c>
      <c r="D27" s="159" t="s">
        <v>63</v>
      </c>
      <c r="E27" s="300">
        <v>21.259</v>
      </c>
      <c r="F27" s="158">
        <f t="shared" si="2"/>
        <v>20068.495999999999</v>
      </c>
      <c r="G27" s="158">
        <v>3.6</v>
      </c>
      <c r="H27" s="158">
        <f t="shared" si="0"/>
        <v>3398.4</v>
      </c>
      <c r="I27" s="158">
        <f>SUM(F27+H27)</f>
        <v>23466.896000000001</v>
      </c>
      <c r="J27" s="159"/>
    </row>
    <row r="28" spans="1:10" s="152" customFormat="1" x14ac:dyDescent="0.45">
      <c r="A28" s="164"/>
      <c r="B28" s="165"/>
      <c r="C28" s="166"/>
      <c r="D28" s="167"/>
      <c r="E28" s="168"/>
      <c r="F28" s="168"/>
      <c r="G28" s="168"/>
      <c r="H28" s="168"/>
      <c r="I28" s="168"/>
      <c r="J28" s="169"/>
    </row>
    <row r="29" spans="1:10" x14ac:dyDescent="0.45">
      <c r="A29" s="170"/>
      <c r="B29" s="171" t="s">
        <v>60</v>
      </c>
      <c r="C29" s="172"/>
      <c r="D29" s="169"/>
      <c r="E29" s="173"/>
      <c r="F29" s="173"/>
      <c r="G29" s="173"/>
      <c r="H29" s="173"/>
      <c r="I29" s="174">
        <f>SUM(I12:I28)</f>
        <v>606118.95799999998</v>
      </c>
      <c r="J29" s="169"/>
    </row>
    <row r="30" spans="1:10" x14ac:dyDescent="0.45">
      <c r="A30" s="314" t="s">
        <v>338</v>
      </c>
      <c r="B30" s="314"/>
      <c r="C30" s="314"/>
      <c r="D30" s="314"/>
      <c r="E30" s="314"/>
      <c r="F30" s="314"/>
      <c r="G30" s="314"/>
      <c r="H30" s="314"/>
      <c r="I30" s="314"/>
      <c r="J30" s="314"/>
    </row>
    <row r="31" spans="1:10" x14ac:dyDescent="0.45">
      <c r="A31" s="315" t="s">
        <v>0</v>
      </c>
      <c r="B31" s="315"/>
      <c r="C31" s="315"/>
      <c r="D31" s="315"/>
      <c r="E31" s="315"/>
      <c r="F31" s="315"/>
      <c r="G31" s="315"/>
      <c r="H31" s="315"/>
      <c r="I31" s="315"/>
      <c r="J31" s="315"/>
    </row>
    <row r="32" spans="1:10" x14ac:dyDescent="0.45">
      <c r="A32" s="132" t="s">
        <v>42</v>
      </c>
      <c r="B32" s="132"/>
      <c r="C32" s="133"/>
      <c r="D32" s="134"/>
      <c r="E32" s="134"/>
      <c r="F32" s="134"/>
      <c r="G32" s="134"/>
      <c r="H32" s="134"/>
      <c r="I32" s="134"/>
      <c r="J32" s="135"/>
    </row>
    <row r="33" spans="1:10" x14ac:dyDescent="0.45">
      <c r="A33" s="136" t="s">
        <v>284</v>
      </c>
      <c r="B33" s="136"/>
      <c r="C33" s="137"/>
      <c r="D33" s="138"/>
      <c r="E33" s="138"/>
      <c r="F33" s="138"/>
      <c r="G33" s="138"/>
      <c r="H33" s="138"/>
      <c r="I33" s="138"/>
      <c r="J33" s="139"/>
    </row>
    <row r="34" spans="1:10" x14ac:dyDescent="0.45">
      <c r="A34" s="136" t="s">
        <v>144</v>
      </c>
      <c r="B34" s="136"/>
      <c r="C34" s="137"/>
      <c r="D34" s="138"/>
      <c r="E34" s="136" t="s">
        <v>13</v>
      </c>
      <c r="F34" s="136"/>
      <c r="G34" s="136"/>
      <c r="H34" s="136"/>
      <c r="I34" s="136"/>
      <c r="J34" s="139"/>
    </row>
    <row r="35" spans="1:10" x14ac:dyDescent="0.45">
      <c r="A35" s="136" t="s">
        <v>57</v>
      </c>
      <c r="B35" s="136"/>
      <c r="C35" s="137"/>
      <c r="D35" s="138"/>
      <c r="E35" s="136"/>
      <c r="F35" s="136"/>
      <c r="G35" s="136"/>
      <c r="H35" s="136"/>
      <c r="I35" s="136"/>
      <c r="J35" s="139"/>
    </row>
    <row r="36" spans="1:10" x14ac:dyDescent="0.45">
      <c r="A36" s="136" t="s">
        <v>56</v>
      </c>
      <c r="B36" s="136"/>
      <c r="C36" s="137"/>
      <c r="D36" s="138"/>
      <c r="E36" s="140" t="s">
        <v>14</v>
      </c>
      <c r="F36" s="141"/>
      <c r="G36" s="141" t="s">
        <v>15</v>
      </c>
      <c r="H36" s="141" t="s">
        <v>367</v>
      </c>
      <c r="I36" s="141" t="s">
        <v>16</v>
      </c>
      <c r="J36" s="141">
        <v>2567</v>
      </c>
    </row>
    <row r="37" spans="1:10" x14ac:dyDescent="0.45">
      <c r="A37" s="316" t="s">
        <v>1</v>
      </c>
      <c r="B37" s="316"/>
      <c r="C37" s="316"/>
      <c r="D37" s="316"/>
      <c r="E37" s="316"/>
      <c r="F37" s="316"/>
      <c r="G37" s="316"/>
      <c r="H37" s="316"/>
      <c r="I37" s="316"/>
      <c r="J37" s="316"/>
    </row>
    <row r="38" spans="1:10" x14ac:dyDescent="0.45">
      <c r="A38" s="317" t="s">
        <v>2</v>
      </c>
      <c r="B38" s="317" t="s">
        <v>3</v>
      </c>
      <c r="C38" s="319" t="s">
        <v>4</v>
      </c>
      <c r="D38" s="317" t="s">
        <v>5</v>
      </c>
      <c r="E38" s="313" t="s">
        <v>6</v>
      </c>
      <c r="F38" s="313"/>
      <c r="G38" s="313" t="s">
        <v>9</v>
      </c>
      <c r="H38" s="313"/>
      <c r="I38" s="142" t="s">
        <v>10</v>
      </c>
      <c r="J38" s="143" t="s">
        <v>12</v>
      </c>
    </row>
    <row r="39" spans="1:10" x14ac:dyDescent="0.45">
      <c r="A39" s="318"/>
      <c r="B39" s="318"/>
      <c r="C39" s="320"/>
      <c r="D39" s="318"/>
      <c r="E39" s="144" t="s">
        <v>7</v>
      </c>
      <c r="F39" s="144" t="s">
        <v>8</v>
      </c>
      <c r="G39" s="144" t="s">
        <v>7</v>
      </c>
      <c r="H39" s="144" t="s">
        <v>8</v>
      </c>
      <c r="I39" s="145" t="s">
        <v>11</v>
      </c>
      <c r="J39" s="145"/>
    </row>
    <row r="40" spans="1:10" s="152" customFormat="1" x14ac:dyDescent="0.45">
      <c r="A40" s="146"/>
      <c r="B40" s="175" t="s">
        <v>66</v>
      </c>
      <c r="C40" s="148"/>
      <c r="D40" s="149"/>
      <c r="E40" s="150"/>
      <c r="F40" s="150"/>
      <c r="G40" s="150"/>
      <c r="H40" s="150"/>
      <c r="I40" s="176">
        <f>I29</f>
        <v>606118.95799999998</v>
      </c>
      <c r="J40" s="151"/>
    </row>
    <row r="41" spans="1:10" x14ac:dyDescent="0.45">
      <c r="A41" s="163"/>
      <c r="B41" s="160" t="s">
        <v>103</v>
      </c>
      <c r="C41" s="161">
        <v>1853</v>
      </c>
      <c r="D41" s="159" t="s">
        <v>63</v>
      </c>
      <c r="E41" s="158">
        <v>21.04</v>
      </c>
      <c r="F41" s="158">
        <f t="shared" ref="F41:F45" si="3">SUM(C41*E41)</f>
        <v>38987.119999999995</v>
      </c>
      <c r="G41" s="158">
        <v>3.6</v>
      </c>
      <c r="H41" s="158">
        <f>SUM(C41*G41)</f>
        <v>6670.8</v>
      </c>
      <c r="I41" s="158">
        <f>SUM(F41+H41)</f>
        <v>45657.919999999998</v>
      </c>
      <c r="J41" s="159"/>
    </row>
    <row r="42" spans="1:10" x14ac:dyDescent="0.45">
      <c r="A42" s="153"/>
      <c r="B42" s="160" t="s">
        <v>117</v>
      </c>
      <c r="C42" s="161">
        <v>141.57</v>
      </c>
      <c r="D42" s="159" t="s">
        <v>63</v>
      </c>
      <c r="E42" s="158">
        <v>52.02</v>
      </c>
      <c r="F42" s="158">
        <f t="shared" si="3"/>
        <v>7364.4714000000004</v>
      </c>
      <c r="G42" s="158">
        <v>0</v>
      </c>
      <c r="H42" s="158">
        <f t="shared" ref="H42:H45" si="4">SUM(C42*G42)</f>
        <v>0</v>
      </c>
      <c r="I42" s="158">
        <f>SUM(F42+H42)</f>
        <v>7364.4714000000004</v>
      </c>
      <c r="J42" s="159"/>
    </row>
    <row r="43" spans="1:10" x14ac:dyDescent="0.45">
      <c r="A43" s="153" t="s">
        <v>68</v>
      </c>
      <c r="B43" s="160" t="s">
        <v>254</v>
      </c>
      <c r="C43" s="161">
        <v>195</v>
      </c>
      <c r="D43" s="159" t="s">
        <v>33</v>
      </c>
      <c r="E43" s="158">
        <v>220</v>
      </c>
      <c r="F43" s="158">
        <f t="shared" si="3"/>
        <v>42900</v>
      </c>
      <c r="G43" s="158">
        <v>25</v>
      </c>
      <c r="H43" s="158">
        <f t="shared" si="4"/>
        <v>4875</v>
      </c>
      <c r="I43" s="158">
        <f t="shared" ref="I43:I45" si="5">SUM(F43+H43)</f>
        <v>47775</v>
      </c>
      <c r="J43" s="159"/>
    </row>
    <row r="44" spans="1:10" x14ac:dyDescent="0.45">
      <c r="A44" s="153" t="s">
        <v>69</v>
      </c>
      <c r="B44" s="160" t="s">
        <v>161</v>
      </c>
      <c r="C44" s="161">
        <v>9.75</v>
      </c>
      <c r="D44" s="159" t="s">
        <v>33</v>
      </c>
      <c r="E44" s="158">
        <v>110</v>
      </c>
      <c r="F44" s="158">
        <f t="shared" si="3"/>
        <v>1072.5</v>
      </c>
      <c r="G44" s="158">
        <v>30</v>
      </c>
      <c r="H44" s="158">
        <f t="shared" si="4"/>
        <v>292.5</v>
      </c>
      <c r="I44" s="158">
        <f t="shared" si="5"/>
        <v>1365</v>
      </c>
      <c r="J44" s="159"/>
    </row>
    <row r="45" spans="1:10" x14ac:dyDescent="0.45">
      <c r="A45" s="153" t="s">
        <v>160</v>
      </c>
      <c r="B45" s="160" t="s">
        <v>159</v>
      </c>
      <c r="C45" s="161">
        <v>242.9</v>
      </c>
      <c r="D45" s="159" t="s">
        <v>33</v>
      </c>
      <c r="E45" s="158">
        <v>30</v>
      </c>
      <c r="F45" s="158">
        <f t="shared" si="3"/>
        <v>7287</v>
      </c>
      <c r="G45" s="158">
        <v>5</v>
      </c>
      <c r="H45" s="158">
        <f t="shared" si="4"/>
        <v>1214.5</v>
      </c>
      <c r="I45" s="158">
        <f t="shared" si="5"/>
        <v>8501.5</v>
      </c>
      <c r="J45" s="159"/>
    </row>
    <row r="46" spans="1:10" x14ac:dyDescent="0.45">
      <c r="A46" s="153"/>
      <c r="B46" s="160"/>
      <c r="C46" s="161"/>
      <c r="D46" s="159"/>
      <c r="E46" s="158"/>
      <c r="F46" s="158"/>
      <c r="G46" s="158"/>
      <c r="H46" s="158"/>
      <c r="I46" s="158"/>
      <c r="J46" s="159"/>
    </row>
    <row r="47" spans="1:10" x14ac:dyDescent="0.45">
      <c r="A47" s="153"/>
      <c r="B47" s="160"/>
      <c r="C47" s="161"/>
      <c r="D47" s="159"/>
      <c r="E47" s="158"/>
      <c r="F47" s="158"/>
      <c r="G47" s="158"/>
      <c r="H47" s="158"/>
      <c r="I47" s="158"/>
      <c r="J47" s="159"/>
    </row>
    <row r="48" spans="1:10" x14ac:dyDescent="0.45">
      <c r="A48" s="153"/>
      <c r="B48" s="160"/>
      <c r="C48" s="161"/>
      <c r="D48" s="159"/>
      <c r="E48" s="158"/>
      <c r="F48" s="158"/>
      <c r="G48" s="158"/>
      <c r="H48" s="158"/>
      <c r="I48" s="158"/>
      <c r="J48" s="159"/>
    </row>
    <row r="49" spans="1:10" x14ac:dyDescent="0.45">
      <c r="A49" s="153"/>
      <c r="B49" s="160"/>
      <c r="C49" s="161"/>
      <c r="D49" s="159"/>
      <c r="E49" s="158"/>
      <c r="F49" s="158"/>
      <c r="G49" s="158"/>
      <c r="H49" s="158"/>
      <c r="I49" s="158"/>
      <c r="J49" s="159"/>
    </row>
    <row r="50" spans="1:10" x14ac:dyDescent="0.45">
      <c r="A50" s="153"/>
      <c r="B50" s="160"/>
      <c r="C50" s="161"/>
      <c r="D50" s="159"/>
      <c r="E50" s="158"/>
      <c r="F50" s="158"/>
      <c r="G50" s="158"/>
      <c r="H50" s="158"/>
      <c r="I50" s="158"/>
      <c r="J50" s="159"/>
    </row>
    <row r="51" spans="1:10" x14ac:dyDescent="0.45">
      <c r="A51" s="153"/>
      <c r="B51" s="160"/>
      <c r="C51" s="161"/>
      <c r="D51" s="159"/>
      <c r="E51" s="158"/>
      <c r="F51" s="158"/>
      <c r="G51" s="158"/>
      <c r="H51" s="158"/>
      <c r="I51" s="158"/>
      <c r="J51" s="159"/>
    </row>
    <row r="52" spans="1:10" x14ac:dyDescent="0.45">
      <c r="A52" s="153"/>
      <c r="B52" s="160"/>
      <c r="C52" s="161"/>
      <c r="D52" s="159"/>
      <c r="E52" s="158"/>
      <c r="F52" s="158"/>
      <c r="G52" s="158"/>
      <c r="H52" s="158"/>
      <c r="I52" s="158"/>
      <c r="J52" s="159"/>
    </row>
    <row r="53" spans="1:10" x14ac:dyDescent="0.45">
      <c r="A53" s="153"/>
      <c r="B53" s="160"/>
      <c r="C53" s="161"/>
      <c r="D53" s="159"/>
      <c r="E53" s="158"/>
      <c r="F53" s="158"/>
      <c r="G53" s="158"/>
      <c r="H53" s="158"/>
      <c r="I53" s="158"/>
      <c r="J53" s="159"/>
    </row>
    <row r="54" spans="1:10" x14ac:dyDescent="0.45">
      <c r="A54" s="153"/>
      <c r="B54" s="160"/>
      <c r="C54" s="161"/>
      <c r="D54" s="162"/>
      <c r="E54" s="158"/>
      <c r="F54" s="158"/>
      <c r="G54" s="158"/>
      <c r="H54" s="158"/>
      <c r="I54" s="158"/>
      <c r="J54" s="159"/>
    </row>
    <row r="55" spans="1:10" x14ac:dyDescent="0.45">
      <c r="A55" s="153"/>
      <c r="B55" s="160"/>
      <c r="C55" s="161"/>
      <c r="D55" s="159"/>
      <c r="E55" s="158"/>
      <c r="F55" s="158"/>
      <c r="G55" s="158"/>
      <c r="H55" s="158"/>
      <c r="I55" s="158"/>
      <c r="J55" s="159"/>
    </row>
    <row r="56" spans="1:10" x14ac:dyDescent="0.45">
      <c r="A56" s="163"/>
      <c r="B56" s="160"/>
      <c r="C56" s="161"/>
      <c r="D56" s="159"/>
      <c r="E56" s="158"/>
      <c r="F56" s="158"/>
      <c r="G56" s="158"/>
      <c r="H56" s="158"/>
      <c r="I56" s="158"/>
      <c r="J56" s="159"/>
    </row>
    <row r="57" spans="1:10" s="152" customFormat="1" x14ac:dyDescent="0.45">
      <c r="A57" s="164"/>
      <c r="B57" s="165"/>
      <c r="C57" s="166"/>
      <c r="D57" s="167"/>
      <c r="E57" s="168"/>
      <c r="F57" s="168"/>
      <c r="G57" s="168"/>
      <c r="H57" s="168"/>
      <c r="I57" s="168"/>
      <c r="J57" s="169"/>
    </row>
    <row r="58" spans="1:10" x14ac:dyDescent="0.45">
      <c r="A58" s="170"/>
      <c r="B58" s="171" t="s">
        <v>71</v>
      </c>
      <c r="C58" s="172"/>
      <c r="D58" s="169"/>
      <c r="E58" s="173"/>
      <c r="F58" s="173"/>
      <c r="G58" s="173"/>
      <c r="H58" s="173"/>
      <c r="I58" s="174">
        <f>SUM(I40:I57)</f>
        <v>716782.84940000006</v>
      </c>
      <c r="J58" s="169"/>
    </row>
    <row r="59" spans="1:10" x14ac:dyDescent="0.45">
      <c r="A59" s="314" t="s">
        <v>337</v>
      </c>
      <c r="B59" s="314"/>
      <c r="C59" s="314"/>
      <c r="D59" s="314"/>
      <c r="E59" s="314"/>
      <c r="F59" s="314"/>
      <c r="G59" s="314"/>
      <c r="H59" s="314"/>
      <c r="I59" s="314"/>
      <c r="J59" s="314"/>
    </row>
    <row r="60" spans="1:10" x14ac:dyDescent="0.45">
      <c r="A60" s="315" t="s">
        <v>0</v>
      </c>
      <c r="B60" s="315"/>
      <c r="C60" s="315"/>
      <c r="D60" s="315"/>
      <c r="E60" s="315"/>
      <c r="F60" s="315"/>
      <c r="G60" s="315"/>
      <c r="H60" s="315"/>
      <c r="I60" s="315"/>
      <c r="J60" s="315"/>
    </row>
    <row r="61" spans="1:10" x14ac:dyDescent="0.45">
      <c r="A61" s="132" t="s">
        <v>42</v>
      </c>
      <c r="B61" s="132"/>
      <c r="C61" s="133"/>
      <c r="D61" s="134"/>
      <c r="E61" s="134"/>
      <c r="F61" s="134"/>
      <c r="G61" s="134"/>
      <c r="H61" s="134"/>
      <c r="I61" s="134"/>
      <c r="J61" s="135"/>
    </row>
    <row r="62" spans="1:10" x14ac:dyDescent="0.45">
      <c r="A62" s="136" t="s">
        <v>284</v>
      </c>
      <c r="B62" s="136"/>
      <c r="C62" s="137"/>
      <c r="D62" s="138"/>
      <c r="E62" s="138"/>
      <c r="F62" s="138"/>
      <c r="G62" s="138"/>
      <c r="H62" s="138"/>
      <c r="I62" s="138"/>
      <c r="J62" s="139"/>
    </row>
    <row r="63" spans="1:10" x14ac:dyDescent="0.45">
      <c r="A63" s="136" t="s">
        <v>144</v>
      </c>
      <c r="B63" s="136"/>
      <c r="C63" s="137"/>
      <c r="D63" s="138"/>
      <c r="E63" s="136" t="s">
        <v>13</v>
      </c>
      <c r="F63" s="136"/>
      <c r="G63" s="136"/>
      <c r="H63" s="136"/>
      <c r="I63" s="136"/>
      <c r="J63" s="139"/>
    </row>
    <row r="64" spans="1:10" x14ac:dyDescent="0.45">
      <c r="A64" s="136" t="s">
        <v>57</v>
      </c>
      <c r="B64" s="136"/>
      <c r="C64" s="137"/>
      <c r="D64" s="138"/>
      <c r="E64" s="136"/>
      <c r="F64" s="136"/>
      <c r="G64" s="136"/>
      <c r="H64" s="136"/>
      <c r="I64" s="136"/>
      <c r="J64" s="139"/>
    </row>
    <row r="65" spans="1:10" x14ac:dyDescent="0.45">
      <c r="A65" s="136" t="s">
        <v>56</v>
      </c>
      <c r="B65" s="136"/>
      <c r="C65" s="137"/>
      <c r="D65" s="138"/>
      <c r="E65" s="140" t="s">
        <v>14</v>
      </c>
      <c r="F65" s="141"/>
      <c r="G65" s="141" t="s">
        <v>15</v>
      </c>
      <c r="H65" s="141" t="s">
        <v>367</v>
      </c>
      <c r="I65" s="141" t="s">
        <v>16</v>
      </c>
      <c r="J65" s="141">
        <v>2567</v>
      </c>
    </row>
    <row r="66" spans="1:10" x14ac:dyDescent="0.45">
      <c r="A66" s="316" t="s">
        <v>1</v>
      </c>
      <c r="B66" s="316"/>
      <c r="C66" s="316"/>
      <c r="D66" s="316"/>
      <c r="E66" s="316"/>
      <c r="F66" s="316"/>
      <c r="G66" s="316"/>
      <c r="H66" s="316"/>
      <c r="I66" s="316"/>
      <c r="J66" s="316"/>
    </row>
    <row r="67" spans="1:10" x14ac:dyDescent="0.45">
      <c r="A67" s="317" t="s">
        <v>2</v>
      </c>
      <c r="B67" s="317" t="s">
        <v>3</v>
      </c>
      <c r="C67" s="319" t="s">
        <v>4</v>
      </c>
      <c r="D67" s="317" t="s">
        <v>5</v>
      </c>
      <c r="E67" s="313" t="s">
        <v>6</v>
      </c>
      <c r="F67" s="313"/>
      <c r="G67" s="313" t="s">
        <v>9</v>
      </c>
      <c r="H67" s="313"/>
      <c r="I67" s="142" t="s">
        <v>10</v>
      </c>
      <c r="J67" s="143" t="s">
        <v>12</v>
      </c>
    </row>
    <row r="68" spans="1:10" x14ac:dyDescent="0.45">
      <c r="A68" s="318"/>
      <c r="B68" s="318"/>
      <c r="C68" s="320"/>
      <c r="D68" s="318"/>
      <c r="E68" s="144" t="s">
        <v>7</v>
      </c>
      <c r="F68" s="144" t="s">
        <v>8</v>
      </c>
      <c r="G68" s="144" t="s">
        <v>7</v>
      </c>
      <c r="H68" s="144" t="s">
        <v>8</v>
      </c>
      <c r="I68" s="145" t="s">
        <v>11</v>
      </c>
      <c r="J68" s="145"/>
    </row>
    <row r="69" spans="1:10" s="152" customFormat="1" x14ac:dyDescent="0.45">
      <c r="A69" s="146" t="s">
        <v>47</v>
      </c>
      <c r="B69" s="147" t="s">
        <v>358</v>
      </c>
      <c r="C69" s="155"/>
      <c r="D69" s="156"/>
      <c r="E69" s="157"/>
      <c r="F69" s="158"/>
      <c r="G69" s="157"/>
      <c r="H69" s="158"/>
      <c r="I69" s="158"/>
      <c r="J69" s="151"/>
    </row>
    <row r="70" spans="1:10" x14ac:dyDescent="0.45">
      <c r="A70" s="175" t="s">
        <v>48</v>
      </c>
      <c r="B70" s="147" t="s">
        <v>173</v>
      </c>
      <c r="C70" s="161"/>
      <c r="D70" s="159"/>
      <c r="E70" s="158"/>
      <c r="F70" s="158"/>
      <c r="G70" s="158"/>
      <c r="H70" s="158"/>
      <c r="I70" s="158"/>
      <c r="J70" s="159"/>
    </row>
    <row r="71" spans="1:10" x14ac:dyDescent="0.45">
      <c r="A71" s="163" t="s">
        <v>145</v>
      </c>
      <c r="B71" s="160" t="s">
        <v>162</v>
      </c>
      <c r="C71" s="161">
        <v>67</v>
      </c>
      <c r="D71" s="159" t="s">
        <v>109</v>
      </c>
      <c r="E71" s="158">
        <v>827</v>
      </c>
      <c r="F71" s="158">
        <f>SUM(C71*E71)</f>
        <v>55409</v>
      </c>
      <c r="G71" s="158">
        <v>340</v>
      </c>
      <c r="H71" s="158">
        <f>SUM(C71*G71)</f>
        <v>22780</v>
      </c>
      <c r="I71" s="158">
        <f>SUM(F71+H71)</f>
        <v>78189</v>
      </c>
      <c r="J71" s="177"/>
    </row>
    <row r="72" spans="1:10" x14ac:dyDescent="0.45">
      <c r="A72" s="163" t="s">
        <v>146</v>
      </c>
      <c r="B72" s="160" t="s">
        <v>163</v>
      </c>
      <c r="C72" s="161">
        <v>48</v>
      </c>
      <c r="D72" s="159" t="s">
        <v>109</v>
      </c>
      <c r="E72" s="158">
        <v>483</v>
      </c>
      <c r="F72" s="158">
        <f>SUM(C72*E72)</f>
        <v>23184</v>
      </c>
      <c r="G72" s="158">
        <v>173</v>
      </c>
      <c r="H72" s="158">
        <f>SUM(C72*G72)</f>
        <v>8304</v>
      </c>
      <c r="I72" s="158">
        <f>SUM(F72+H72)</f>
        <v>31488</v>
      </c>
      <c r="J72" s="177"/>
    </row>
    <row r="73" spans="1:10" x14ac:dyDescent="0.45">
      <c r="A73" s="163" t="s">
        <v>147</v>
      </c>
      <c r="B73" s="160" t="s">
        <v>164</v>
      </c>
      <c r="C73" s="161">
        <v>40</v>
      </c>
      <c r="D73" s="159" t="s">
        <v>45</v>
      </c>
      <c r="E73" s="158">
        <v>200</v>
      </c>
      <c r="F73" s="158">
        <f t="shared" ref="F73:F86" si="6">SUM(C73*E73)</f>
        <v>8000</v>
      </c>
      <c r="G73" s="158">
        <v>100</v>
      </c>
      <c r="H73" s="158">
        <f>SUM(C73*G73)</f>
        <v>4000</v>
      </c>
      <c r="I73" s="158">
        <f t="shared" ref="I73:I86" si="7">SUM(F73+H73)</f>
        <v>12000</v>
      </c>
      <c r="J73" s="177"/>
    </row>
    <row r="74" spans="1:10" x14ac:dyDescent="0.45">
      <c r="A74" s="163" t="s">
        <v>148</v>
      </c>
      <c r="B74" s="160" t="s">
        <v>370</v>
      </c>
      <c r="C74" s="161">
        <v>384</v>
      </c>
      <c r="D74" s="159" t="s">
        <v>33</v>
      </c>
      <c r="E74" s="158">
        <v>260</v>
      </c>
      <c r="F74" s="158">
        <f t="shared" si="6"/>
        <v>99840</v>
      </c>
      <c r="G74" s="158">
        <v>50</v>
      </c>
      <c r="H74" s="158">
        <f>SUM(C74*G74)</f>
        <v>19200</v>
      </c>
      <c r="I74" s="158">
        <f t="shared" si="7"/>
        <v>119040</v>
      </c>
      <c r="J74" s="177"/>
    </row>
    <row r="75" spans="1:10" x14ac:dyDescent="0.45">
      <c r="A75" s="163" t="s">
        <v>149</v>
      </c>
      <c r="B75" s="160" t="s">
        <v>371</v>
      </c>
      <c r="C75" s="161">
        <v>56</v>
      </c>
      <c r="D75" s="159" t="s">
        <v>143</v>
      </c>
      <c r="E75" s="158">
        <v>220</v>
      </c>
      <c r="F75" s="158">
        <f>SUM(C75*E75)</f>
        <v>12320</v>
      </c>
      <c r="G75" s="158">
        <v>30</v>
      </c>
      <c r="H75" s="158">
        <f>SUM(C75*G75)</f>
        <v>1680</v>
      </c>
      <c r="I75" s="158">
        <f>SUM(F75+H75)</f>
        <v>14000</v>
      </c>
      <c r="J75" s="177"/>
    </row>
    <row r="76" spans="1:10" x14ac:dyDescent="0.45">
      <c r="A76" s="163" t="s">
        <v>228</v>
      </c>
      <c r="B76" s="154" t="s">
        <v>372</v>
      </c>
      <c r="C76" s="155">
        <v>30</v>
      </c>
      <c r="D76" s="178" t="s">
        <v>33</v>
      </c>
      <c r="E76" s="179">
        <v>750</v>
      </c>
      <c r="F76" s="158">
        <f t="shared" si="6"/>
        <v>22500</v>
      </c>
      <c r="G76" s="179">
        <v>0</v>
      </c>
      <c r="H76" s="158">
        <f t="shared" ref="H76:H86" si="8">SUM(C76*G76)</f>
        <v>0</v>
      </c>
      <c r="I76" s="158">
        <f t="shared" si="7"/>
        <v>22500</v>
      </c>
      <c r="J76" s="180" t="s">
        <v>118</v>
      </c>
    </row>
    <row r="77" spans="1:10" x14ac:dyDescent="0.45">
      <c r="A77" s="175" t="s">
        <v>49</v>
      </c>
      <c r="B77" s="147" t="s">
        <v>174</v>
      </c>
      <c r="C77" s="155"/>
      <c r="D77" s="178"/>
      <c r="E77" s="179"/>
      <c r="F77" s="158"/>
      <c r="G77" s="179"/>
      <c r="H77" s="158"/>
      <c r="I77" s="158"/>
      <c r="J77" s="178"/>
    </row>
    <row r="78" spans="1:10" x14ac:dyDescent="0.45">
      <c r="A78" s="163" t="s">
        <v>72</v>
      </c>
      <c r="B78" s="160" t="s">
        <v>255</v>
      </c>
      <c r="C78" s="161">
        <v>265.5</v>
      </c>
      <c r="D78" s="159" t="s">
        <v>33</v>
      </c>
      <c r="E78" s="158">
        <v>0</v>
      </c>
      <c r="F78" s="158">
        <f t="shared" si="6"/>
        <v>0</v>
      </c>
      <c r="G78" s="158">
        <v>40</v>
      </c>
      <c r="H78" s="158">
        <f>SUM(C78*G78)</f>
        <v>10620</v>
      </c>
      <c r="I78" s="158">
        <f>SUM(F78+H78)</f>
        <v>10620</v>
      </c>
      <c r="J78" s="159"/>
    </row>
    <row r="79" spans="1:10" x14ac:dyDescent="0.45">
      <c r="A79" s="163" t="s">
        <v>73</v>
      </c>
      <c r="B79" s="160" t="s">
        <v>256</v>
      </c>
      <c r="C79" s="161">
        <v>88.5</v>
      </c>
      <c r="D79" s="159" t="s">
        <v>33</v>
      </c>
      <c r="E79" s="158">
        <v>260</v>
      </c>
      <c r="F79" s="158">
        <f t="shared" si="6"/>
        <v>23010</v>
      </c>
      <c r="G79" s="158">
        <v>120</v>
      </c>
      <c r="H79" s="158">
        <f t="shared" si="8"/>
        <v>10620</v>
      </c>
      <c r="I79" s="158">
        <f t="shared" si="7"/>
        <v>33630</v>
      </c>
      <c r="J79" s="159"/>
    </row>
    <row r="80" spans="1:10" x14ac:dyDescent="0.45">
      <c r="A80" s="163" t="s">
        <v>74</v>
      </c>
      <c r="B80" s="160" t="s">
        <v>257</v>
      </c>
      <c r="C80" s="161">
        <v>10.8</v>
      </c>
      <c r="D80" s="159" t="s">
        <v>33</v>
      </c>
      <c r="E80" s="158">
        <v>0</v>
      </c>
      <c r="F80" s="158">
        <f t="shared" ref="F80" si="9">SUM(C80*E80)</f>
        <v>0</v>
      </c>
      <c r="G80" s="158">
        <v>30</v>
      </c>
      <c r="H80" s="158">
        <f>SUM(C80*G80)</f>
        <v>324</v>
      </c>
      <c r="I80" s="158">
        <f t="shared" ref="I80" si="10">SUM(F80+H80)</f>
        <v>324</v>
      </c>
      <c r="J80" s="159"/>
    </row>
    <row r="81" spans="1:10" x14ac:dyDescent="0.45">
      <c r="A81" s="163" t="s">
        <v>75</v>
      </c>
      <c r="B81" s="160" t="s">
        <v>260</v>
      </c>
      <c r="C81" s="161">
        <v>26.4</v>
      </c>
      <c r="D81" s="159" t="s">
        <v>46</v>
      </c>
      <c r="E81" s="158">
        <v>480</v>
      </c>
      <c r="F81" s="158">
        <f>SUM(C81*E81)</f>
        <v>12672</v>
      </c>
      <c r="G81" s="158">
        <v>145</v>
      </c>
      <c r="H81" s="158">
        <f>SUM(C81*G81)</f>
        <v>3828</v>
      </c>
      <c r="I81" s="158">
        <f>SUM(F81+H81)</f>
        <v>16500</v>
      </c>
      <c r="J81" s="159"/>
    </row>
    <row r="82" spans="1:10" s="185" customFormat="1" x14ac:dyDescent="0.45">
      <c r="A82" s="181" t="s">
        <v>50</v>
      </c>
      <c r="B82" s="182" t="s">
        <v>175</v>
      </c>
      <c r="C82" s="183"/>
      <c r="D82" s="162"/>
      <c r="E82" s="184"/>
      <c r="F82" s="184"/>
      <c r="G82" s="184"/>
      <c r="H82" s="184"/>
      <c r="I82" s="184"/>
      <c r="J82" s="162"/>
    </row>
    <row r="83" spans="1:10" x14ac:dyDescent="0.45">
      <c r="A83" s="163" t="s">
        <v>76</v>
      </c>
      <c r="B83" s="160" t="s">
        <v>165</v>
      </c>
      <c r="C83" s="161">
        <v>522.29999999999995</v>
      </c>
      <c r="D83" s="159" t="s">
        <v>33</v>
      </c>
      <c r="E83" s="158">
        <v>203</v>
      </c>
      <c r="F83" s="158">
        <f>SUM(C83*E83)</f>
        <v>106026.9</v>
      </c>
      <c r="G83" s="158">
        <v>56</v>
      </c>
      <c r="H83" s="158">
        <f>SUM(C83*G83)</f>
        <v>29248.799999999996</v>
      </c>
      <c r="I83" s="158">
        <f>SUM(F83+H83)</f>
        <v>135275.69999999998</v>
      </c>
      <c r="J83" s="159"/>
    </row>
    <row r="84" spans="1:10" x14ac:dyDescent="0.45">
      <c r="A84" s="163" t="s">
        <v>77</v>
      </c>
      <c r="B84" s="160" t="s">
        <v>258</v>
      </c>
      <c r="C84" s="161">
        <v>1044.5999999999999</v>
      </c>
      <c r="D84" s="159" t="s">
        <v>33</v>
      </c>
      <c r="E84" s="158">
        <v>120</v>
      </c>
      <c r="F84" s="158">
        <f t="shared" ref="F84" si="11">SUM(C84*E84)</f>
        <v>125351.99999999999</v>
      </c>
      <c r="G84" s="158">
        <v>80</v>
      </c>
      <c r="H84" s="158">
        <f t="shared" ref="H84" si="12">SUM(C84*G84)</f>
        <v>83568</v>
      </c>
      <c r="I84" s="158">
        <f t="shared" ref="I84" si="13">SUM(F84+H84)</f>
        <v>208920</v>
      </c>
      <c r="J84" s="159"/>
    </row>
    <row r="85" spans="1:10" x14ac:dyDescent="0.45">
      <c r="A85" s="163" t="s">
        <v>78</v>
      </c>
      <c r="B85" s="160" t="s">
        <v>259</v>
      </c>
      <c r="C85" s="161">
        <v>51.6</v>
      </c>
      <c r="D85" s="159" t="s">
        <v>33</v>
      </c>
      <c r="E85" s="158">
        <v>260</v>
      </c>
      <c r="F85" s="158">
        <f t="shared" si="6"/>
        <v>13416</v>
      </c>
      <c r="G85" s="158">
        <v>120</v>
      </c>
      <c r="H85" s="158">
        <f t="shared" si="8"/>
        <v>6192</v>
      </c>
      <c r="I85" s="158">
        <f t="shared" si="7"/>
        <v>19608</v>
      </c>
      <c r="J85" s="159"/>
    </row>
    <row r="86" spans="1:10" s="152" customFormat="1" x14ac:dyDescent="0.45">
      <c r="A86" s="163" t="s">
        <v>373</v>
      </c>
      <c r="B86" s="165" t="s">
        <v>374</v>
      </c>
      <c r="C86" s="166">
        <v>85</v>
      </c>
      <c r="D86" s="167" t="s">
        <v>33</v>
      </c>
      <c r="E86" s="168">
        <v>164</v>
      </c>
      <c r="F86" s="168">
        <f t="shared" si="6"/>
        <v>13940</v>
      </c>
      <c r="G86" s="168">
        <v>70</v>
      </c>
      <c r="H86" s="168">
        <f t="shared" si="8"/>
        <v>5950</v>
      </c>
      <c r="I86" s="168">
        <f t="shared" si="7"/>
        <v>19890</v>
      </c>
      <c r="J86" s="167"/>
    </row>
    <row r="87" spans="1:10" x14ac:dyDescent="0.45">
      <c r="A87" s="186"/>
      <c r="B87" s="171" t="s">
        <v>60</v>
      </c>
      <c r="C87" s="172"/>
      <c r="D87" s="169"/>
      <c r="E87" s="173"/>
      <c r="F87" s="173"/>
      <c r="G87" s="173"/>
      <c r="H87" s="173"/>
      <c r="I87" s="174">
        <f>SUM(I69:I86)</f>
        <v>721984.7</v>
      </c>
      <c r="J87" s="169"/>
    </row>
    <row r="88" spans="1:10" x14ac:dyDescent="0.45">
      <c r="A88" s="314" t="s">
        <v>336</v>
      </c>
      <c r="B88" s="314"/>
      <c r="C88" s="314"/>
      <c r="D88" s="314"/>
      <c r="E88" s="314"/>
      <c r="F88" s="314"/>
      <c r="G88" s="314"/>
      <c r="H88" s="314"/>
      <c r="I88" s="314"/>
      <c r="J88" s="314"/>
    </row>
    <row r="89" spans="1:10" x14ac:dyDescent="0.45">
      <c r="A89" s="315" t="s">
        <v>0</v>
      </c>
      <c r="B89" s="315"/>
      <c r="C89" s="315"/>
      <c r="D89" s="315"/>
      <c r="E89" s="315"/>
      <c r="F89" s="315"/>
      <c r="G89" s="315"/>
      <c r="H89" s="315"/>
      <c r="I89" s="315"/>
      <c r="J89" s="315"/>
    </row>
    <row r="90" spans="1:10" x14ac:dyDescent="0.45">
      <c r="A90" s="132" t="s">
        <v>42</v>
      </c>
      <c r="B90" s="132"/>
      <c r="C90" s="133"/>
      <c r="D90" s="134"/>
      <c r="E90" s="134"/>
      <c r="F90" s="134"/>
      <c r="G90" s="134"/>
      <c r="H90" s="134"/>
      <c r="I90" s="134"/>
      <c r="J90" s="135"/>
    </row>
    <row r="91" spans="1:10" x14ac:dyDescent="0.45">
      <c r="A91" s="136" t="s">
        <v>284</v>
      </c>
      <c r="B91" s="136"/>
      <c r="C91" s="137"/>
      <c r="D91" s="138"/>
      <c r="E91" s="138"/>
      <c r="F91" s="138"/>
      <c r="G91" s="138"/>
      <c r="H91" s="138"/>
      <c r="I91" s="138"/>
      <c r="J91" s="139"/>
    </row>
    <row r="92" spans="1:10" x14ac:dyDescent="0.45">
      <c r="A92" s="136" t="s">
        <v>144</v>
      </c>
      <c r="B92" s="136"/>
      <c r="C92" s="137"/>
      <c r="D92" s="138"/>
      <c r="E92" s="136" t="s">
        <v>13</v>
      </c>
      <c r="F92" s="136"/>
      <c r="G92" s="136"/>
      <c r="H92" s="136"/>
      <c r="I92" s="136"/>
      <c r="J92" s="139"/>
    </row>
    <row r="93" spans="1:10" x14ac:dyDescent="0.45">
      <c r="A93" s="136" t="s">
        <v>57</v>
      </c>
      <c r="B93" s="136"/>
      <c r="C93" s="137"/>
      <c r="D93" s="138"/>
      <c r="E93" s="136"/>
      <c r="F93" s="136"/>
      <c r="G93" s="136"/>
      <c r="H93" s="136"/>
      <c r="I93" s="136"/>
      <c r="J93" s="139"/>
    </row>
    <row r="94" spans="1:10" x14ac:dyDescent="0.45">
      <c r="A94" s="136" t="s">
        <v>56</v>
      </c>
      <c r="B94" s="136"/>
      <c r="C94" s="137"/>
      <c r="D94" s="138"/>
      <c r="E94" s="140" t="s">
        <v>14</v>
      </c>
      <c r="F94" s="141"/>
      <c r="G94" s="141" t="s">
        <v>15</v>
      </c>
      <c r="H94" s="141" t="s">
        <v>367</v>
      </c>
      <c r="I94" s="141" t="s">
        <v>16</v>
      </c>
      <c r="J94" s="141">
        <v>2567</v>
      </c>
    </row>
    <row r="95" spans="1:10" x14ac:dyDescent="0.45">
      <c r="A95" s="316" t="s">
        <v>1</v>
      </c>
      <c r="B95" s="316"/>
      <c r="C95" s="316"/>
      <c r="D95" s="316"/>
      <c r="E95" s="316"/>
      <c r="F95" s="316"/>
      <c r="G95" s="316"/>
      <c r="H95" s="316"/>
      <c r="I95" s="316"/>
      <c r="J95" s="316"/>
    </row>
    <row r="96" spans="1:10" x14ac:dyDescent="0.45">
      <c r="A96" s="317" t="s">
        <v>2</v>
      </c>
      <c r="B96" s="317" t="s">
        <v>3</v>
      </c>
      <c r="C96" s="319" t="s">
        <v>4</v>
      </c>
      <c r="D96" s="317" t="s">
        <v>5</v>
      </c>
      <c r="E96" s="313" t="s">
        <v>6</v>
      </c>
      <c r="F96" s="313"/>
      <c r="G96" s="313" t="s">
        <v>9</v>
      </c>
      <c r="H96" s="313"/>
      <c r="I96" s="142" t="s">
        <v>10</v>
      </c>
      <c r="J96" s="143" t="s">
        <v>12</v>
      </c>
    </row>
    <row r="97" spans="1:10" x14ac:dyDescent="0.45">
      <c r="A97" s="318"/>
      <c r="B97" s="318"/>
      <c r="C97" s="320"/>
      <c r="D97" s="318"/>
      <c r="E97" s="144" t="s">
        <v>7</v>
      </c>
      <c r="F97" s="144" t="s">
        <v>8</v>
      </c>
      <c r="G97" s="144" t="s">
        <v>7</v>
      </c>
      <c r="H97" s="144" t="s">
        <v>8</v>
      </c>
      <c r="I97" s="145" t="s">
        <v>11</v>
      </c>
      <c r="J97" s="145"/>
    </row>
    <row r="98" spans="1:10" s="152" customFormat="1" x14ac:dyDescent="0.45">
      <c r="A98" s="146"/>
      <c r="B98" s="175" t="s">
        <v>66</v>
      </c>
      <c r="C98" s="148"/>
      <c r="D98" s="149"/>
      <c r="E98" s="150"/>
      <c r="F98" s="150"/>
      <c r="G98" s="150"/>
      <c r="H98" s="150"/>
      <c r="I98" s="176">
        <f>I87</f>
        <v>721984.7</v>
      </c>
      <c r="J98" s="151"/>
    </row>
    <row r="99" spans="1:10" x14ac:dyDescent="0.45">
      <c r="A99" s="175" t="s">
        <v>51</v>
      </c>
      <c r="B99" s="147" t="s">
        <v>176</v>
      </c>
      <c r="C99" s="161"/>
      <c r="D99" s="159"/>
      <c r="E99" s="158"/>
      <c r="F99" s="158"/>
      <c r="G99" s="158"/>
      <c r="H99" s="158"/>
      <c r="I99" s="158"/>
      <c r="J99" s="159"/>
    </row>
    <row r="100" spans="1:10" x14ac:dyDescent="0.45">
      <c r="A100" s="163" t="s">
        <v>79</v>
      </c>
      <c r="B100" s="154" t="s">
        <v>262</v>
      </c>
      <c r="C100" s="155">
        <v>240</v>
      </c>
      <c r="D100" s="178" t="s">
        <v>33</v>
      </c>
      <c r="E100" s="179">
        <v>286</v>
      </c>
      <c r="F100" s="158">
        <f t="shared" ref="F100" si="14">SUM(C100*E100)</f>
        <v>68640</v>
      </c>
      <c r="G100" s="179">
        <v>75</v>
      </c>
      <c r="H100" s="158">
        <f t="shared" ref="H100" si="15">SUM(C100*G100)</f>
        <v>18000</v>
      </c>
      <c r="I100" s="158">
        <f t="shared" ref="I100" si="16">SUM(F100+H100)</f>
        <v>86640</v>
      </c>
      <c r="J100" s="178"/>
    </row>
    <row r="101" spans="1:10" x14ac:dyDescent="0.45">
      <c r="A101" s="163"/>
      <c r="B101" s="154" t="s">
        <v>182</v>
      </c>
      <c r="C101" s="155"/>
      <c r="D101" s="178"/>
      <c r="E101" s="179"/>
      <c r="F101" s="158"/>
      <c r="G101" s="179"/>
      <c r="H101" s="158"/>
      <c r="I101" s="158"/>
      <c r="J101" s="178"/>
    </row>
    <row r="102" spans="1:10" s="152" customFormat="1" x14ac:dyDescent="0.45">
      <c r="A102" s="163" t="s">
        <v>80</v>
      </c>
      <c r="B102" s="160" t="s">
        <v>261</v>
      </c>
      <c r="C102" s="161">
        <v>30</v>
      </c>
      <c r="D102" s="178" t="s">
        <v>33</v>
      </c>
      <c r="E102" s="158">
        <v>338</v>
      </c>
      <c r="F102" s="158">
        <f t="shared" ref="F102" si="17">SUM(C102*E102)</f>
        <v>10140</v>
      </c>
      <c r="G102" s="158">
        <v>75</v>
      </c>
      <c r="H102" s="158">
        <f t="shared" ref="H102" si="18">SUM(C102*G102)</f>
        <v>2250</v>
      </c>
      <c r="I102" s="158">
        <f t="shared" ref="I102" si="19">SUM(F102+H102)</f>
        <v>12390</v>
      </c>
      <c r="J102" s="159"/>
    </row>
    <row r="103" spans="1:10" s="152" customFormat="1" x14ac:dyDescent="0.45">
      <c r="A103" s="163"/>
      <c r="B103" s="154" t="s">
        <v>182</v>
      </c>
      <c r="C103" s="155"/>
      <c r="D103" s="178"/>
      <c r="E103" s="179"/>
      <c r="F103" s="158"/>
      <c r="G103" s="179"/>
      <c r="H103" s="158"/>
      <c r="I103" s="158"/>
      <c r="J103" s="178"/>
    </row>
    <row r="104" spans="1:10" x14ac:dyDescent="0.45">
      <c r="A104" s="163" t="s">
        <v>172</v>
      </c>
      <c r="B104" s="154" t="s">
        <v>264</v>
      </c>
      <c r="C104" s="155">
        <v>114</v>
      </c>
      <c r="D104" s="178" t="s">
        <v>33</v>
      </c>
      <c r="E104" s="179">
        <v>250</v>
      </c>
      <c r="F104" s="158">
        <f t="shared" ref="F104" si="20">SUM(C104*E104)</f>
        <v>28500</v>
      </c>
      <c r="G104" s="179">
        <v>60</v>
      </c>
      <c r="H104" s="158">
        <f t="shared" ref="H104" si="21">SUM(C104*G104)</f>
        <v>6840</v>
      </c>
      <c r="I104" s="158">
        <f t="shared" ref="I104" si="22">SUM(F104+H104)</f>
        <v>35340</v>
      </c>
      <c r="J104" s="180"/>
    </row>
    <row r="105" spans="1:10" x14ac:dyDescent="0.45">
      <c r="A105" s="175" t="s">
        <v>130</v>
      </c>
      <c r="B105" s="187" t="s">
        <v>177</v>
      </c>
      <c r="C105" s="161"/>
      <c r="D105" s="159"/>
      <c r="E105" s="158"/>
      <c r="F105" s="158"/>
      <c r="G105" s="158"/>
      <c r="H105" s="158"/>
      <c r="I105" s="158"/>
      <c r="J105" s="177"/>
    </row>
    <row r="106" spans="1:10" x14ac:dyDescent="0.45">
      <c r="A106" s="163" t="s">
        <v>137</v>
      </c>
      <c r="B106" s="160" t="s">
        <v>166</v>
      </c>
      <c r="C106" s="161">
        <v>12</v>
      </c>
      <c r="D106" s="159" t="s">
        <v>45</v>
      </c>
      <c r="E106" s="158">
        <v>3500</v>
      </c>
      <c r="F106" s="158">
        <f t="shared" ref="F106:F113" si="23">SUM(C106*E106)</f>
        <v>42000</v>
      </c>
      <c r="G106" s="158">
        <v>0</v>
      </c>
      <c r="H106" s="158">
        <f t="shared" ref="H106:H113" si="24">SUM(C106*G106)</f>
        <v>0</v>
      </c>
      <c r="I106" s="158">
        <f>SUM(F106+H106)</f>
        <v>42000</v>
      </c>
      <c r="J106" s="159" t="s">
        <v>118</v>
      </c>
    </row>
    <row r="107" spans="1:10" s="152" customFormat="1" x14ac:dyDescent="0.45">
      <c r="A107" s="163" t="s">
        <v>138</v>
      </c>
      <c r="B107" s="160" t="s">
        <v>167</v>
      </c>
      <c r="C107" s="161">
        <v>6</v>
      </c>
      <c r="D107" s="159" t="s">
        <v>45</v>
      </c>
      <c r="E107" s="158">
        <v>3000</v>
      </c>
      <c r="F107" s="158">
        <f t="shared" si="23"/>
        <v>18000</v>
      </c>
      <c r="G107" s="158">
        <v>0</v>
      </c>
      <c r="H107" s="158">
        <f t="shared" si="24"/>
        <v>0</v>
      </c>
      <c r="I107" s="158">
        <f t="shared" ref="I107:I113" si="25">SUM(F107+H107)</f>
        <v>18000</v>
      </c>
      <c r="J107" s="159" t="s">
        <v>118</v>
      </c>
    </row>
    <row r="108" spans="1:10" x14ac:dyDescent="0.45">
      <c r="A108" s="163" t="s">
        <v>179</v>
      </c>
      <c r="B108" s="160" t="s">
        <v>168</v>
      </c>
      <c r="C108" s="161">
        <v>6</v>
      </c>
      <c r="D108" s="159" t="s">
        <v>45</v>
      </c>
      <c r="E108" s="158">
        <v>4000</v>
      </c>
      <c r="F108" s="158">
        <f t="shared" si="23"/>
        <v>24000</v>
      </c>
      <c r="G108" s="158">
        <v>0</v>
      </c>
      <c r="H108" s="158">
        <f t="shared" si="24"/>
        <v>0</v>
      </c>
      <c r="I108" s="158">
        <f t="shared" si="25"/>
        <v>24000</v>
      </c>
      <c r="J108" s="159" t="s">
        <v>118</v>
      </c>
    </row>
    <row r="109" spans="1:10" x14ac:dyDescent="0.45">
      <c r="A109" s="163" t="s">
        <v>180</v>
      </c>
      <c r="B109" s="160" t="s">
        <v>263</v>
      </c>
      <c r="C109" s="161">
        <v>6</v>
      </c>
      <c r="D109" s="159" t="s">
        <v>45</v>
      </c>
      <c r="E109" s="158">
        <v>7500</v>
      </c>
      <c r="F109" s="158">
        <f t="shared" si="23"/>
        <v>45000</v>
      </c>
      <c r="G109" s="158">
        <v>0</v>
      </c>
      <c r="H109" s="158">
        <f t="shared" si="24"/>
        <v>0</v>
      </c>
      <c r="I109" s="158">
        <f>SUM(F109+H109)</f>
        <v>45000</v>
      </c>
      <c r="J109" s="159" t="s">
        <v>118</v>
      </c>
    </row>
    <row r="110" spans="1:10" x14ac:dyDescent="0.45">
      <c r="A110" s="163" t="s">
        <v>181</v>
      </c>
      <c r="B110" s="160" t="s">
        <v>169</v>
      </c>
      <c r="C110" s="161">
        <v>3</v>
      </c>
      <c r="D110" s="159" t="s">
        <v>45</v>
      </c>
      <c r="E110" s="158">
        <v>2000</v>
      </c>
      <c r="F110" s="179">
        <f t="shared" si="23"/>
        <v>6000</v>
      </c>
      <c r="G110" s="158">
        <v>0</v>
      </c>
      <c r="H110" s="179">
        <f t="shared" si="24"/>
        <v>0</v>
      </c>
      <c r="I110" s="179">
        <f t="shared" si="25"/>
        <v>6000</v>
      </c>
      <c r="J110" s="159" t="s">
        <v>118</v>
      </c>
    </row>
    <row r="111" spans="1:10" s="152" customFormat="1" x14ac:dyDescent="0.45">
      <c r="A111" s="163" t="s">
        <v>281</v>
      </c>
      <c r="B111" s="160" t="s">
        <v>170</v>
      </c>
      <c r="C111" s="161">
        <v>9</v>
      </c>
      <c r="D111" s="159" t="s">
        <v>45</v>
      </c>
      <c r="E111" s="158">
        <v>4000</v>
      </c>
      <c r="F111" s="179">
        <f t="shared" si="23"/>
        <v>36000</v>
      </c>
      <c r="G111" s="158">
        <v>0</v>
      </c>
      <c r="H111" s="179">
        <f t="shared" si="24"/>
        <v>0</v>
      </c>
      <c r="I111" s="179">
        <f t="shared" si="25"/>
        <v>36000</v>
      </c>
      <c r="J111" s="159" t="s">
        <v>118</v>
      </c>
    </row>
    <row r="112" spans="1:10" x14ac:dyDescent="0.45">
      <c r="A112" s="163" t="s">
        <v>282</v>
      </c>
      <c r="B112" s="160" t="s">
        <v>171</v>
      </c>
      <c r="C112" s="161">
        <v>3</v>
      </c>
      <c r="D112" s="159" t="s">
        <v>45</v>
      </c>
      <c r="E112" s="158">
        <v>6000</v>
      </c>
      <c r="F112" s="179">
        <f t="shared" si="23"/>
        <v>18000</v>
      </c>
      <c r="G112" s="158">
        <v>0</v>
      </c>
      <c r="H112" s="179">
        <f t="shared" si="24"/>
        <v>0</v>
      </c>
      <c r="I112" s="179">
        <f t="shared" si="25"/>
        <v>18000</v>
      </c>
      <c r="J112" s="159" t="s">
        <v>118</v>
      </c>
    </row>
    <row r="113" spans="1:10" x14ac:dyDescent="0.45">
      <c r="A113" s="163" t="s">
        <v>283</v>
      </c>
      <c r="B113" s="154" t="s">
        <v>375</v>
      </c>
      <c r="C113" s="161">
        <v>6</v>
      </c>
      <c r="D113" s="159" t="s">
        <v>45</v>
      </c>
      <c r="E113" s="158">
        <v>1200</v>
      </c>
      <c r="F113" s="179">
        <f t="shared" si="23"/>
        <v>7200</v>
      </c>
      <c r="G113" s="158">
        <v>0</v>
      </c>
      <c r="H113" s="179">
        <f t="shared" si="24"/>
        <v>0</v>
      </c>
      <c r="I113" s="179">
        <f t="shared" si="25"/>
        <v>7200</v>
      </c>
      <c r="J113" s="159" t="s">
        <v>118</v>
      </c>
    </row>
    <row r="114" spans="1:10" x14ac:dyDescent="0.45">
      <c r="A114" s="163"/>
      <c r="B114" s="160"/>
      <c r="C114" s="161"/>
      <c r="D114" s="159"/>
      <c r="E114" s="158"/>
      <c r="F114" s="158"/>
      <c r="G114" s="158"/>
      <c r="H114" s="158"/>
      <c r="I114" s="158"/>
      <c r="J114" s="159"/>
    </row>
    <row r="115" spans="1:10" x14ac:dyDescent="0.45">
      <c r="A115" s="163"/>
      <c r="B115" s="165"/>
      <c r="C115" s="166"/>
      <c r="D115" s="167"/>
      <c r="E115" s="168"/>
      <c r="F115" s="168"/>
      <c r="G115" s="168"/>
      <c r="H115" s="168"/>
      <c r="I115" s="168"/>
      <c r="J115" s="167"/>
    </row>
    <row r="116" spans="1:10" x14ac:dyDescent="0.45">
      <c r="A116" s="170"/>
      <c r="B116" s="171" t="s">
        <v>60</v>
      </c>
      <c r="C116" s="172"/>
      <c r="D116" s="169"/>
      <c r="E116" s="173"/>
      <c r="F116" s="173"/>
      <c r="G116" s="173"/>
      <c r="H116" s="173"/>
      <c r="I116" s="174">
        <f>SUM(I98:I115)</f>
        <v>1052554.7</v>
      </c>
      <c r="J116" s="169"/>
    </row>
    <row r="117" spans="1:10" x14ac:dyDescent="0.45">
      <c r="A117" s="314" t="s">
        <v>335</v>
      </c>
      <c r="B117" s="314"/>
      <c r="C117" s="314"/>
      <c r="D117" s="314"/>
      <c r="E117" s="314"/>
      <c r="F117" s="314"/>
      <c r="G117" s="314"/>
      <c r="H117" s="314"/>
      <c r="I117" s="314"/>
      <c r="J117" s="314"/>
    </row>
    <row r="118" spans="1:10" x14ac:dyDescent="0.45">
      <c r="A118" s="315" t="s">
        <v>0</v>
      </c>
      <c r="B118" s="315"/>
      <c r="C118" s="315"/>
      <c r="D118" s="315"/>
      <c r="E118" s="315"/>
      <c r="F118" s="315"/>
      <c r="G118" s="315"/>
      <c r="H118" s="315"/>
      <c r="I118" s="315"/>
      <c r="J118" s="315"/>
    </row>
    <row r="119" spans="1:10" x14ac:dyDescent="0.45">
      <c r="A119" s="132" t="s">
        <v>42</v>
      </c>
      <c r="B119" s="132"/>
      <c r="C119" s="133"/>
      <c r="D119" s="134"/>
      <c r="E119" s="134"/>
      <c r="F119" s="134"/>
      <c r="G119" s="134"/>
      <c r="H119" s="134"/>
      <c r="I119" s="134"/>
      <c r="J119" s="135"/>
    </row>
    <row r="120" spans="1:10" x14ac:dyDescent="0.45">
      <c r="A120" s="136" t="s">
        <v>284</v>
      </c>
      <c r="B120" s="136"/>
      <c r="C120" s="137"/>
      <c r="D120" s="138"/>
      <c r="E120" s="138"/>
      <c r="F120" s="138"/>
      <c r="G120" s="138"/>
      <c r="H120" s="138"/>
      <c r="I120" s="138"/>
      <c r="J120" s="139"/>
    </row>
    <row r="121" spans="1:10" x14ac:dyDescent="0.45">
      <c r="A121" s="136" t="s">
        <v>144</v>
      </c>
      <c r="B121" s="136"/>
      <c r="C121" s="137"/>
      <c r="D121" s="138"/>
      <c r="E121" s="136" t="s">
        <v>13</v>
      </c>
      <c r="F121" s="136"/>
      <c r="G121" s="136"/>
      <c r="H121" s="136"/>
      <c r="I121" s="136"/>
      <c r="J121" s="139"/>
    </row>
    <row r="122" spans="1:10" x14ac:dyDescent="0.45">
      <c r="A122" s="136" t="s">
        <v>57</v>
      </c>
      <c r="B122" s="136"/>
      <c r="C122" s="137"/>
      <c r="D122" s="138"/>
      <c r="E122" s="136"/>
      <c r="F122" s="136"/>
      <c r="G122" s="136"/>
      <c r="H122" s="136"/>
      <c r="I122" s="136"/>
      <c r="J122" s="139"/>
    </row>
    <row r="123" spans="1:10" x14ac:dyDescent="0.45">
      <c r="A123" s="136" t="s">
        <v>56</v>
      </c>
      <c r="B123" s="136"/>
      <c r="C123" s="137"/>
      <c r="D123" s="138"/>
      <c r="E123" s="140" t="s">
        <v>14</v>
      </c>
      <c r="F123" s="141"/>
      <c r="G123" s="141" t="s">
        <v>15</v>
      </c>
      <c r="H123" s="141" t="s">
        <v>367</v>
      </c>
      <c r="I123" s="141" t="s">
        <v>16</v>
      </c>
      <c r="J123" s="141">
        <v>2567</v>
      </c>
    </row>
    <row r="124" spans="1:10" x14ac:dyDescent="0.45">
      <c r="A124" s="316" t="s">
        <v>1</v>
      </c>
      <c r="B124" s="316"/>
      <c r="C124" s="316"/>
      <c r="D124" s="316"/>
      <c r="E124" s="316"/>
      <c r="F124" s="316"/>
      <c r="G124" s="316"/>
      <c r="H124" s="316"/>
      <c r="I124" s="316"/>
      <c r="J124" s="316"/>
    </row>
    <row r="125" spans="1:10" x14ac:dyDescent="0.45">
      <c r="A125" s="317" t="s">
        <v>2</v>
      </c>
      <c r="B125" s="317" t="s">
        <v>3</v>
      </c>
      <c r="C125" s="319" t="s">
        <v>4</v>
      </c>
      <c r="D125" s="317" t="s">
        <v>5</v>
      </c>
      <c r="E125" s="313" t="s">
        <v>6</v>
      </c>
      <c r="F125" s="313"/>
      <c r="G125" s="313" t="s">
        <v>9</v>
      </c>
      <c r="H125" s="313"/>
      <c r="I125" s="142" t="s">
        <v>10</v>
      </c>
      <c r="J125" s="143" t="s">
        <v>12</v>
      </c>
    </row>
    <row r="126" spans="1:10" x14ac:dyDescent="0.45">
      <c r="A126" s="318"/>
      <c r="B126" s="318"/>
      <c r="C126" s="320"/>
      <c r="D126" s="318"/>
      <c r="E126" s="144" t="s">
        <v>7</v>
      </c>
      <c r="F126" s="144" t="s">
        <v>8</v>
      </c>
      <c r="G126" s="144" t="s">
        <v>7</v>
      </c>
      <c r="H126" s="144" t="s">
        <v>8</v>
      </c>
      <c r="I126" s="145" t="s">
        <v>11</v>
      </c>
      <c r="J126" s="145"/>
    </row>
    <row r="127" spans="1:10" s="152" customFormat="1" x14ac:dyDescent="0.45">
      <c r="A127" s="146"/>
      <c r="B127" s="175" t="s">
        <v>66</v>
      </c>
      <c r="C127" s="148"/>
      <c r="D127" s="149"/>
      <c r="E127" s="150"/>
      <c r="F127" s="150"/>
      <c r="G127" s="150"/>
      <c r="H127" s="150"/>
      <c r="I127" s="176">
        <f>I116</f>
        <v>1052554.7</v>
      </c>
      <c r="J127" s="151"/>
    </row>
    <row r="128" spans="1:10" x14ac:dyDescent="0.45">
      <c r="A128" s="188" t="s">
        <v>52</v>
      </c>
      <c r="B128" s="187" t="s">
        <v>178</v>
      </c>
      <c r="C128" s="155"/>
      <c r="D128" s="178"/>
      <c r="E128" s="179"/>
      <c r="F128" s="179"/>
      <c r="G128" s="179"/>
      <c r="H128" s="179"/>
      <c r="I128" s="179"/>
      <c r="J128" s="178"/>
    </row>
    <row r="129" spans="1:10" x14ac:dyDescent="0.45">
      <c r="A129" s="163" t="s">
        <v>139</v>
      </c>
      <c r="B129" s="160" t="s">
        <v>153</v>
      </c>
      <c r="C129" s="161">
        <v>993</v>
      </c>
      <c r="D129" s="178" t="s">
        <v>33</v>
      </c>
      <c r="E129" s="158">
        <v>38</v>
      </c>
      <c r="F129" s="179">
        <f>SUM(C129*E129)</f>
        <v>37734</v>
      </c>
      <c r="G129" s="158">
        <v>35</v>
      </c>
      <c r="H129" s="179">
        <f>SUM(C129*G129)</f>
        <v>34755</v>
      </c>
      <c r="I129" s="179">
        <f>SUM(F129+H129)</f>
        <v>72489</v>
      </c>
      <c r="J129" s="159"/>
    </row>
    <row r="130" spans="1:10" x14ac:dyDescent="0.45">
      <c r="A130" s="163"/>
      <c r="B130" s="160" t="s">
        <v>150</v>
      </c>
      <c r="C130" s="161"/>
      <c r="D130" s="178"/>
      <c r="E130" s="158"/>
      <c r="F130" s="179"/>
      <c r="G130" s="158"/>
      <c r="H130" s="179"/>
      <c r="I130" s="179"/>
      <c r="J130" s="159"/>
    </row>
    <row r="131" spans="1:10" x14ac:dyDescent="0.45">
      <c r="A131" s="163"/>
      <c r="B131" s="160" t="s">
        <v>151</v>
      </c>
      <c r="C131" s="161"/>
      <c r="D131" s="178"/>
      <c r="E131" s="158"/>
      <c r="F131" s="179"/>
      <c r="G131" s="158"/>
      <c r="H131" s="179"/>
      <c r="I131" s="179"/>
      <c r="J131" s="159"/>
    </row>
    <row r="132" spans="1:10" x14ac:dyDescent="0.45">
      <c r="A132" s="188"/>
      <c r="B132" s="160" t="s">
        <v>152</v>
      </c>
      <c r="C132" s="155"/>
      <c r="D132" s="178"/>
      <c r="E132" s="179"/>
      <c r="F132" s="179"/>
      <c r="G132" s="179"/>
      <c r="H132" s="179"/>
      <c r="I132" s="179"/>
      <c r="J132" s="178"/>
    </row>
    <row r="133" spans="1:10" x14ac:dyDescent="0.45">
      <c r="A133" s="163" t="s">
        <v>140</v>
      </c>
      <c r="B133" s="160" t="s">
        <v>154</v>
      </c>
      <c r="C133" s="161">
        <v>289.35000000000002</v>
      </c>
      <c r="D133" s="178" t="s">
        <v>33</v>
      </c>
      <c r="E133" s="158">
        <v>60</v>
      </c>
      <c r="F133" s="179">
        <f>SUM(C133*E133)</f>
        <v>17361</v>
      </c>
      <c r="G133" s="158">
        <v>35</v>
      </c>
      <c r="H133" s="179">
        <f>SUM(C133*G133)</f>
        <v>10127.25</v>
      </c>
      <c r="I133" s="179">
        <f>SUM(F133+H133)</f>
        <v>27488.25</v>
      </c>
      <c r="J133" s="159"/>
    </row>
    <row r="134" spans="1:10" x14ac:dyDescent="0.45">
      <c r="A134" s="163"/>
      <c r="B134" s="160" t="s">
        <v>155</v>
      </c>
      <c r="C134" s="161"/>
      <c r="D134" s="178"/>
      <c r="E134" s="158"/>
      <c r="F134" s="179"/>
      <c r="G134" s="158"/>
      <c r="H134" s="179"/>
      <c r="I134" s="179"/>
      <c r="J134" s="159"/>
    </row>
    <row r="135" spans="1:10" x14ac:dyDescent="0.45">
      <c r="A135" s="163"/>
      <c r="B135" s="160" t="s">
        <v>156</v>
      </c>
      <c r="C135" s="161"/>
      <c r="D135" s="178"/>
      <c r="E135" s="158"/>
      <c r="F135" s="179"/>
      <c r="G135" s="158"/>
      <c r="H135" s="179"/>
      <c r="I135" s="179"/>
      <c r="J135" s="159"/>
    </row>
    <row r="136" spans="1:10" x14ac:dyDescent="0.45">
      <c r="A136" s="188"/>
      <c r="B136" s="187"/>
      <c r="C136" s="155"/>
      <c r="D136" s="178"/>
      <c r="E136" s="179"/>
      <c r="F136" s="179"/>
      <c r="G136" s="179"/>
      <c r="H136" s="179"/>
      <c r="I136" s="179"/>
      <c r="J136" s="178"/>
    </row>
    <row r="137" spans="1:10" x14ac:dyDescent="0.45">
      <c r="A137" s="163"/>
      <c r="B137" s="160"/>
      <c r="C137" s="161"/>
      <c r="D137" s="178"/>
      <c r="E137" s="158"/>
      <c r="F137" s="179"/>
      <c r="G137" s="158"/>
      <c r="H137" s="179"/>
      <c r="I137" s="179"/>
      <c r="J137" s="159"/>
    </row>
    <row r="138" spans="1:10" x14ac:dyDescent="0.45">
      <c r="A138" s="163"/>
      <c r="B138" s="160"/>
      <c r="C138" s="161"/>
      <c r="D138" s="178"/>
      <c r="E138" s="158"/>
      <c r="F138" s="179"/>
      <c r="G138" s="158"/>
      <c r="H138" s="179"/>
      <c r="I138" s="179"/>
      <c r="J138" s="159"/>
    </row>
    <row r="139" spans="1:10" x14ac:dyDescent="0.45">
      <c r="A139" s="163"/>
      <c r="B139" s="160"/>
      <c r="C139" s="161"/>
      <c r="D139" s="178"/>
      <c r="E139" s="158"/>
      <c r="F139" s="179"/>
      <c r="G139" s="158"/>
      <c r="H139" s="179"/>
      <c r="I139" s="179"/>
      <c r="J139" s="159"/>
    </row>
    <row r="140" spans="1:10" x14ac:dyDescent="0.45">
      <c r="A140" s="188"/>
      <c r="B140" s="160"/>
      <c r="C140" s="155"/>
      <c r="D140" s="178"/>
      <c r="E140" s="179"/>
      <c r="F140" s="179"/>
      <c r="G140" s="179"/>
      <c r="H140" s="179"/>
      <c r="I140" s="179"/>
      <c r="J140" s="178"/>
    </row>
    <row r="141" spans="1:10" x14ac:dyDescent="0.45">
      <c r="A141" s="163"/>
      <c r="B141" s="160"/>
      <c r="C141" s="161"/>
      <c r="D141" s="178"/>
      <c r="E141" s="158"/>
      <c r="F141" s="179"/>
      <c r="G141" s="158"/>
      <c r="H141" s="179"/>
      <c r="I141" s="179"/>
      <c r="J141" s="159"/>
    </row>
    <row r="142" spans="1:10" x14ac:dyDescent="0.45">
      <c r="A142" s="163"/>
      <c r="B142" s="160"/>
      <c r="C142" s="161"/>
      <c r="D142" s="178"/>
      <c r="E142" s="158"/>
      <c r="F142" s="179"/>
      <c r="G142" s="158"/>
      <c r="H142" s="179"/>
      <c r="I142" s="179"/>
      <c r="J142" s="159"/>
    </row>
    <row r="143" spans="1:10" x14ac:dyDescent="0.45">
      <c r="A143" s="163"/>
      <c r="B143" s="160"/>
      <c r="C143" s="161"/>
      <c r="D143" s="178"/>
      <c r="E143" s="158"/>
      <c r="F143" s="179"/>
      <c r="G143" s="158"/>
      <c r="H143" s="179"/>
      <c r="I143" s="179"/>
      <c r="J143" s="159"/>
    </row>
    <row r="144" spans="1:10" s="152" customFormat="1" x14ac:dyDescent="0.45">
      <c r="A144" s="189"/>
      <c r="B144" s="190"/>
      <c r="C144" s="191"/>
      <c r="D144" s="192"/>
      <c r="E144" s="193"/>
      <c r="F144" s="194"/>
      <c r="G144" s="193"/>
      <c r="H144" s="194"/>
      <c r="I144" s="194"/>
      <c r="J144" s="192"/>
    </row>
    <row r="145" spans="1:10" x14ac:dyDescent="0.45">
      <c r="A145" s="170"/>
      <c r="B145" s="195" t="s">
        <v>81</v>
      </c>
      <c r="C145" s="196"/>
      <c r="D145" s="197"/>
      <c r="E145" s="198"/>
      <c r="F145" s="198"/>
      <c r="G145" s="198"/>
      <c r="H145" s="198"/>
      <c r="I145" s="199">
        <f>SUM(I127:I144)</f>
        <v>1152531.95</v>
      </c>
      <c r="J145" s="197"/>
    </row>
    <row r="146" spans="1:10" x14ac:dyDescent="0.45">
      <c r="A146" s="314" t="s">
        <v>340</v>
      </c>
      <c r="B146" s="314"/>
      <c r="C146" s="314"/>
      <c r="D146" s="314"/>
      <c r="E146" s="314"/>
      <c r="F146" s="314"/>
      <c r="G146" s="314"/>
      <c r="H146" s="314"/>
      <c r="I146" s="314"/>
      <c r="J146" s="314"/>
    </row>
    <row r="147" spans="1:10" x14ac:dyDescent="0.45">
      <c r="A147" s="315" t="s">
        <v>0</v>
      </c>
      <c r="B147" s="315"/>
      <c r="C147" s="315"/>
      <c r="D147" s="315"/>
      <c r="E147" s="315"/>
      <c r="F147" s="315"/>
      <c r="G147" s="315"/>
      <c r="H147" s="315"/>
      <c r="I147" s="315"/>
      <c r="J147" s="315"/>
    </row>
    <row r="148" spans="1:10" x14ac:dyDescent="0.45">
      <c r="A148" s="132" t="s">
        <v>42</v>
      </c>
      <c r="B148" s="132"/>
      <c r="C148" s="133"/>
      <c r="D148" s="134"/>
      <c r="E148" s="134"/>
      <c r="F148" s="134"/>
      <c r="G148" s="134"/>
      <c r="H148" s="134"/>
      <c r="I148" s="134"/>
      <c r="J148" s="135"/>
    </row>
    <row r="149" spans="1:10" x14ac:dyDescent="0.45">
      <c r="A149" s="136" t="s">
        <v>284</v>
      </c>
      <c r="B149" s="136"/>
      <c r="C149" s="137"/>
      <c r="D149" s="138"/>
      <c r="E149" s="138"/>
      <c r="F149" s="138"/>
      <c r="G149" s="138"/>
      <c r="H149" s="138"/>
      <c r="I149" s="138"/>
      <c r="J149" s="139"/>
    </row>
    <row r="150" spans="1:10" x14ac:dyDescent="0.45">
      <c r="A150" s="136" t="s">
        <v>144</v>
      </c>
      <c r="B150" s="136"/>
      <c r="C150" s="137"/>
      <c r="D150" s="138"/>
      <c r="E150" s="136" t="s">
        <v>13</v>
      </c>
      <c r="F150" s="136"/>
      <c r="G150" s="136"/>
      <c r="H150" s="136"/>
      <c r="I150" s="136"/>
      <c r="J150" s="139"/>
    </row>
    <row r="151" spans="1:10" x14ac:dyDescent="0.45">
      <c r="A151" s="136" t="s">
        <v>57</v>
      </c>
      <c r="B151" s="136"/>
      <c r="C151" s="137"/>
      <c r="D151" s="138"/>
      <c r="E151" s="136"/>
      <c r="F151" s="136"/>
      <c r="G151" s="136"/>
      <c r="H151" s="136"/>
      <c r="I151" s="136"/>
      <c r="J151" s="139"/>
    </row>
    <row r="152" spans="1:10" x14ac:dyDescent="0.45">
      <c r="A152" s="136" t="s">
        <v>56</v>
      </c>
      <c r="B152" s="136"/>
      <c r="C152" s="137"/>
      <c r="D152" s="138"/>
      <c r="E152" s="140" t="s">
        <v>14</v>
      </c>
      <c r="F152" s="141"/>
      <c r="G152" s="141" t="s">
        <v>15</v>
      </c>
      <c r="H152" s="141" t="s">
        <v>367</v>
      </c>
      <c r="I152" s="141" t="s">
        <v>16</v>
      </c>
      <c r="J152" s="141">
        <v>2567</v>
      </c>
    </row>
    <row r="153" spans="1:10" x14ac:dyDescent="0.45">
      <c r="A153" s="316" t="s">
        <v>1</v>
      </c>
      <c r="B153" s="316"/>
      <c r="C153" s="316"/>
      <c r="D153" s="316"/>
      <c r="E153" s="316"/>
      <c r="F153" s="316"/>
      <c r="G153" s="316"/>
      <c r="H153" s="316"/>
      <c r="I153" s="316"/>
      <c r="J153" s="316"/>
    </row>
    <row r="154" spans="1:10" x14ac:dyDescent="0.45">
      <c r="A154" s="317" t="s">
        <v>2</v>
      </c>
      <c r="B154" s="317" t="s">
        <v>3</v>
      </c>
      <c r="C154" s="319" t="s">
        <v>4</v>
      </c>
      <c r="D154" s="317" t="s">
        <v>5</v>
      </c>
      <c r="E154" s="313" t="s">
        <v>6</v>
      </c>
      <c r="F154" s="313"/>
      <c r="G154" s="313" t="s">
        <v>9</v>
      </c>
      <c r="H154" s="313"/>
      <c r="I154" s="142" t="s">
        <v>10</v>
      </c>
      <c r="J154" s="143" t="s">
        <v>12</v>
      </c>
    </row>
    <row r="155" spans="1:10" x14ac:dyDescent="0.45">
      <c r="A155" s="318"/>
      <c r="B155" s="318"/>
      <c r="C155" s="320"/>
      <c r="D155" s="318"/>
      <c r="E155" s="144" t="s">
        <v>7</v>
      </c>
      <c r="F155" s="144" t="s">
        <v>8</v>
      </c>
      <c r="G155" s="144" t="s">
        <v>7</v>
      </c>
      <c r="H155" s="144" t="s">
        <v>8</v>
      </c>
      <c r="I155" s="145" t="s">
        <v>11</v>
      </c>
      <c r="J155" s="145"/>
    </row>
    <row r="156" spans="1:10" s="152" customFormat="1" x14ac:dyDescent="0.45">
      <c r="A156" s="146" t="s">
        <v>70</v>
      </c>
      <c r="B156" s="200" t="s">
        <v>361</v>
      </c>
      <c r="C156" s="201"/>
      <c r="D156" s="202"/>
      <c r="E156" s="203"/>
      <c r="F156" s="203"/>
      <c r="G156" s="203"/>
      <c r="H156" s="203"/>
      <c r="I156" s="203"/>
      <c r="J156" s="151"/>
    </row>
    <row r="157" spans="1:10" s="185" customFormat="1" x14ac:dyDescent="0.45">
      <c r="A157" s="204" t="s">
        <v>376</v>
      </c>
      <c r="B157" s="205" t="s">
        <v>285</v>
      </c>
      <c r="C157" s="206">
        <v>24</v>
      </c>
      <c r="D157" s="206" t="s">
        <v>45</v>
      </c>
      <c r="E157" s="207">
        <v>390</v>
      </c>
      <c r="F157" s="207">
        <f>E157*C157</f>
        <v>9360</v>
      </c>
      <c r="G157" s="207">
        <v>135</v>
      </c>
      <c r="H157" s="208">
        <f>G157*C157</f>
        <v>3240</v>
      </c>
      <c r="I157" s="209">
        <f>F157+H157</f>
        <v>12600</v>
      </c>
      <c r="J157" s="210"/>
    </row>
    <row r="158" spans="1:10" s="185" customFormat="1" x14ac:dyDescent="0.45">
      <c r="A158" s="204" t="s">
        <v>377</v>
      </c>
      <c r="B158" s="205" t="s">
        <v>286</v>
      </c>
      <c r="C158" s="206">
        <v>18</v>
      </c>
      <c r="D158" s="206" t="s">
        <v>45</v>
      </c>
      <c r="E158" s="211">
        <v>190</v>
      </c>
      <c r="F158" s="207">
        <f t="shared" ref="F158:F167" si="26">E158*C158</f>
        <v>3420</v>
      </c>
      <c r="G158" s="207">
        <v>115</v>
      </c>
      <c r="H158" s="208">
        <f t="shared" ref="H158:H167" si="27">G158*C158</f>
        <v>2070</v>
      </c>
      <c r="I158" s="209">
        <f t="shared" ref="I158:I168" si="28">F158+H158</f>
        <v>5490</v>
      </c>
      <c r="J158" s="162"/>
    </row>
    <row r="159" spans="1:10" s="213" customFormat="1" x14ac:dyDescent="0.45">
      <c r="A159" s="204" t="s">
        <v>378</v>
      </c>
      <c r="B159" s="212" t="s">
        <v>287</v>
      </c>
      <c r="C159" s="206">
        <v>48</v>
      </c>
      <c r="D159" s="206" t="s">
        <v>45</v>
      </c>
      <c r="E159" s="211">
        <v>40</v>
      </c>
      <c r="F159" s="207">
        <f t="shared" si="26"/>
        <v>1920</v>
      </c>
      <c r="G159" s="207">
        <v>70</v>
      </c>
      <c r="H159" s="208">
        <f t="shared" si="27"/>
        <v>3360</v>
      </c>
      <c r="I159" s="209">
        <f t="shared" si="28"/>
        <v>5280</v>
      </c>
      <c r="J159" s="162"/>
    </row>
    <row r="160" spans="1:10" s="213" customFormat="1" x14ac:dyDescent="0.45">
      <c r="A160" s="204" t="s">
        <v>379</v>
      </c>
      <c r="B160" s="212" t="s">
        <v>288</v>
      </c>
      <c r="C160" s="206">
        <v>47</v>
      </c>
      <c r="D160" s="206" t="s">
        <v>45</v>
      </c>
      <c r="E160" s="211">
        <v>180</v>
      </c>
      <c r="F160" s="207">
        <f t="shared" si="26"/>
        <v>8460</v>
      </c>
      <c r="G160" s="207">
        <v>80</v>
      </c>
      <c r="H160" s="208">
        <f t="shared" si="27"/>
        <v>3760</v>
      </c>
      <c r="I160" s="209">
        <f t="shared" si="28"/>
        <v>12220</v>
      </c>
      <c r="J160" s="162"/>
    </row>
    <row r="161" spans="1:10" s="213" customFormat="1" x14ac:dyDescent="0.45">
      <c r="A161" s="204" t="s">
        <v>380</v>
      </c>
      <c r="B161" s="212" t="s">
        <v>368</v>
      </c>
      <c r="C161" s="206">
        <v>1</v>
      </c>
      <c r="D161" s="206" t="s">
        <v>45</v>
      </c>
      <c r="E161" s="207">
        <v>7382.65</v>
      </c>
      <c r="F161" s="207">
        <f t="shared" si="26"/>
        <v>7382.65</v>
      </c>
      <c r="G161" s="207">
        <v>984.35</v>
      </c>
      <c r="H161" s="208">
        <f t="shared" si="27"/>
        <v>984.35</v>
      </c>
      <c r="I161" s="209">
        <f t="shared" si="28"/>
        <v>8367</v>
      </c>
      <c r="J161" s="162"/>
    </row>
    <row r="162" spans="1:10" s="213" customFormat="1" x14ac:dyDescent="0.45">
      <c r="A162" s="204" t="s">
        <v>381</v>
      </c>
      <c r="B162" s="212" t="s">
        <v>405</v>
      </c>
      <c r="C162" s="206">
        <v>6</v>
      </c>
      <c r="D162" s="206" t="s">
        <v>45</v>
      </c>
      <c r="E162" s="207">
        <v>750</v>
      </c>
      <c r="F162" s="207">
        <f t="shared" si="26"/>
        <v>4500</v>
      </c>
      <c r="G162" s="207">
        <v>0</v>
      </c>
      <c r="H162" s="208">
        <v>0</v>
      </c>
      <c r="I162" s="209">
        <f t="shared" si="28"/>
        <v>4500</v>
      </c>
      <c r="J162" s="162" t="s">
        <v>118</v>
      </c>
    </row>
    <row r="163" spans="1:10" s="185" customFormat="1" x14ac:dyDescent="0.45">
      <c r="A163" s="204" t="s">
        <v>382</v>
      </c>
      <c r="B163" s="212" t="s">
        <v>289</v>
      </c>
      <c r="C163" s="206">
        <v>6</v>
      </c>
      <c r="D163" s="206" t="s">
        <v>82</v>
      </c>
      <c r="E163" s="211">
        <v>1350</v>
      </c>
      <c r="F163" s="207">
        <f t="shared" si="26"/>
        <v>8100</v>
      </c>
      <c r="G163" s="207">
        <v>400</v>
      </c>
      <c r="H163" s="208">
        <f t="shared" si="27"/>
        <v>2400</v>
      </c>
      <c r="I163" s="209">
        <f t="shared" si="28"/>
        <v>10500</v>
      </c>
      <c r="J163" s="210"/>
    </row>
    <row r="164" spans="1:10" s="213" customFormat="1" x14ac:dyDescent="0.45">
      <c r="A164" s="204" t="s">
        <v>383</v>
      </c>
      <c r="B164" s="212" t="s">
        <v>290</v>
      </c>
      <c r="C164" s="206">
        <v>1</v>
      </c>
      <c r="D164" s="206" t="s">
        <v>61</v>
      </c>
      <c r="E164" s="207">
        <v>25000</v>
      </c>
      <c r="F164" s="207">
        <f t="shared" si="26"/>
        <v>25000</v>
      </c>
      <c r="G164" s="207">
        <v>0</v>
      </c>
      <c r="H164" s="208">
        <f t="shared" si="27"/>
        <v>0</v>
      </c>
      <c r="I164" s="209">
        <f t="shared" si="28"/>
        <v>25000</v>
      </c>
      <c r="J164" s="162" t="s">
        <v>118</v>
      </c>
    </row>
    <row r="165" spans="1:10" s="185" customFormat="1" x14ac:dyDescent="0.45">
      <c r="A165" s="204" t="s">
        <v>384</v>
      </c>
      <c r="B165" s="214" t="s">
        <v>291</v>
      </c>
      <c r="C165" s="206">
        <v>42</v>
      </c>
      <c r="D165" s="206" t="s">
        <v>107</v>
      </c>
      <c r="E165" s="215">
        <v>600</v>
      </c>
      <c r="F165" s="207">
        <f t="shared" si="26"/>
        <v>25200</v>
      </c>
      <c r="G165" s="207">
        <v>150</v>
      </c>
      <c r="H165" s="208">
        <f t="shared" si="27"/>
        <v>6300</v>
      </c>
      <c r="I165" s="209">
        <f t="shared" si="28"/>
        <v>31500</v>
      </c>
      <c r="J165" s="210"/>
    </row>
    <row r="166" spans="1:10" s="185" customFormat="1" x14ac:dyDescent="0.45">
      <c r="A166" s="204" t="s">
        <v>385</v>
      </c>
      <c r="B166" s="214" t="s">
        <v>398</v>
      </c>
      <c r="C166" s="206">
        <v>60</v>
      </c>
      <c r="D166" s="206" t="s">
        <v>107</v>
      </c>
      <c r="E166" s="215">
        <v>600</v>
      </c>
      <c r="F166" s="207">
        <f t="shared" si="26"/>
        <v>36000</v>
      </c>
      <c r="G166" s="207">
        <v>150</v>
      </c>
      <c r="H166" s="208">
        <f t="shared" si="27"/>
        <v>9000</v>
      </c>
      <c r="I166" s="209">
        <f t="shared" si="28"/>
        <v>45000</v>
      </c>
      <c r="J166" s="162"/>
    </row>
    <row r="167" spans="1:10" s="185" customFormat="1" x14ac:dyDescent="0.45">
      <c r="A167" s="204" t="s">
        <v>386</v>
      </c>
      <c r="B167" s="214" t="s">
        <v>292</v>
      </c>
      <c r="C167" s="206">
        <v>1</v>
      </c>
      <c r="D167" s="206" t="s">
        <v>293</v>
      </c>
      <c r="E167" s="207">
        <v>5000</v>
      </c>
      <c r="F167" s="207">
        <f t="shared" si="26"/>
        <v>5000</v>
      </c>
      <c r="G167" s="207">
        <v>0</v>
      </c>
      <c r="H167" s="208">
        <f t="shared" si="27"/>
        <v>0</v>
      </c>
      <c r="I167" s="209">
        <f t="shared" si="28"/>
        <v>5000</v>
      </c>
      <c r="J167" s="162"/>
    </row>
    <row r="168" spans="1:10" s="185" customFormat="1" x14ac:dyDescent="0.45">
      <c r="A168" s="204" t="s">
        <v>387</v>
      </c>
      <c r="B168" s="154" t="s">
        <v>294</v>
      </c>
      <c r="C168" s="216" t="s">
        <v>47</v>
      </c>
      <c r="D168" s="216" t="s">
        <v>106</v>
      </c>
      <c r="E168" s="217">
        <v>1900</v>
      </c>
      <c r="F168" s="207">
        <f t="shared" ref="F168" si="29">E168*C168</f>
        <v>3800</v>
      </c>
      <c r="G168" s="207">
        <v>1000</v>
      </c>
      <c r="H168" s="208">
        <f t="shared" ref="H168" si="30">G168*C168</f>
        <v>2000</v>
      </c>
      <c r="I168" s="209">
        <f t="shared" si="28"/>
        <v>5800</v>
      </c>
      <c r="J168" s="162"/>
    </row>
    <row r="169" spans="1:10" s="185" customFormat="1" x14ac:dyDescent="0.45">
      <c r="A169" s="204" t="s">
        <v>404</v>
      </c>
      <c r="B169" s="160" t="s">
        <v>397</v>
      </c>
      <c r="C169" s="218" t="s">
        <v>83</v>
      </c>
      <c r="D169" s="218" t="s">
        <v>45</v>
      </c>
      <c r="E169" s="207">
        <v>100</v>
      </c>
      <c r="F169" s="207">
        <f t="shared" ref="F169" si="31">E169*C169</f>
        <v>400</v>
      </c>
      <c r="G169" s="207">
        <v>0</v>
      </c>
      <c r="H169" s="208">
        <f t="shared" ref="H169" si="32">G169*C169</f>
        <v>0</v>
      </c>
      <c r="I169" s="209">
        <f>F169+H169</f>
        <v>400</v>
      </c>
      <c r="J169" s="162" t="s">
        <v>118</v>
      </c>
    </row>
    <row r="170" spans="1:10" s="185" customFormat="1" x14ac:dyDescent="0.45">
      <c r="A170" s="204"/>
      <c r="B170" s="160"/>
      <c r="C170" s="218"/>
      <c r="D170" s="218"/>
      <c r="E170" s="219"/>
      <c r="F170" s="219"/>
      <c r="G170" s="219"/>
      <c r="H170" s="220"/>
      <c r="I170" s="221"/>
      <c r="J170" s="162"/>
    </row>
    <row r="171" spans="1:10" s="185" customFormat="1" x14ac:dyDescent="0.45">
      <c r="A171" s="204"/>
      <c r="B171" s="160"/>
      <c r="C171" s="218"/>
      <c r="D171" s="218"/>
      <c r="E171" s="219"/>
      <c r="F171" s="219"/>
      <c r="G171" s="219"/>
      <c r="H171" s="220"/>
      <c r="I171" s="221"/>
      <c r="J171" s="162"/>
    </row>
    <row r="172" spans="1:10" s="185" customFormat="1" x14ac:dyDescent="0.45">
      <c r="A172" s="204"/>
      <c r="B172" s="160"/>
      <c r="C172" s="218"/>
      <c r="D172" s="218"/>
      <c r="E172" s="219"/>
      <c r="F172" s="219"/>
      <c r="G172" s="219"/>
      <c r="H172" s="220"/>
      <c r="I172" s="221"/>
      <c r="J172" s="162"/>
    </row>
    <row r="173" spans="1:10" s="185" customFormat="1" x14ac:dyDescent="0.45">
      <c r="A173" s="204"/>
      <c r="B173" s="160"/>
      <c r="C173" s="218"/>
      <c r="D173" s="218"/>
      <c r="E173" s="219"/>
      <c r="F173" s="219"/>
      <c r="G173" s="219"/>
      <c r="H173" s="220"/>
      <c r="I173" s="221"/>
      <c r="J173" s="162"/>
    </row>
    <row r="174" spans="1:10" s="152" customFormat="1" x14ac:dyDescent="0.45">
      <c r="A174" s="189"/>
      <c r="B174" s="222"/>
      <c r="C174" s="223"/>
      <c r="D174" s="224"/>
      <c r="E174" s="194"/>
      <c r="F174" s="179"/>
      <c r="G174" s="194"/>
      <c r="H174" s="179"/>
      <c r="I174" s="179"/>
      <c r="J174" s="224"/>
    </row>
    <row r="175" spans="1:10" x14ac:dyDescent="0.45">
      <c r="A175" s="170"/>
      <c r="B175" s="195" t="s">
        <v>110</v>
      </c>
      <c r="C175" s="196"/>
      <c r="D175" s="197"/>
      <c r="E175" s="198"/>
      <c r="F175" s="198"/>
      <c r="G175" s="198"/>
      <c r="H175" s="198"/>
      <c r="I175" s="199">
        <f>SUM(I156:I174)</f>
        <v>171657</v>
      </c>
      <c r="J175" s="197"/>
    </row>
    <row r="176" spans="1:10" x14ac:dyDescent="0.45">
      <c r="A176" s="314" t="s">
        <v>341</v>
      </c>
      <c r="B176" s="314"/>
      <c r="C176" s="314"/>
      <c r="D176" s="314"/>
      <c r="E176" s="314"/>
      <c r="F176" s="314"/>
      <c r="G176" s="314"/>
      <c r="H176" s="314"/>
      <c r="I176" s="314"/>
      <c r="J176" s="314"/>
    </row>
    <row r="177" spans="1:10" x14ac:dyDescent="0.45">
      <c r="A177" s="315" t="s">
        <v>0</v>
      </c>
      <c r="B177" s="315"/>
      <c r="C177" s="315"/>
      <c r="D177" s="315"/>
      <c r="E177" s="315"/>
      <c r="F177" s="315"/>
      <c r="G177" s="315"/>
      <c r="H177" s="315"/>
      <c r="I177" s="315"/>
      <c r="J177" s="315"/>
    </row>
    <row r="178" spans="1:10" x14ac:dyDescent="0.45">
      <c r="A178" s="132" t="s">
        <v>42</v>
      </c>
      <c r="B178" s="132"/>
      <c r="C178" s="133"/>
      <c r="D178" s="134"/>
      <c r="E178" s="134"/>
      <c r="F178" s="134"/>
      <c r="G178" s="134"/>
      <c r="H178" s="134"/>
      <c r="I178" s="134"/>
      <c r="J178" s="135"/>
    </row>
    <row r="179" spans="1:10" x14ac:dyDescent="0.45">
      <c r="A179" s="136" t="s">
        <v>284</v>
      </c>
      <c r="B179" s="136"/>
      <c r="C179" s="137"/>
      <c r="D179" s="138"/>
      <c r="E179" s="138"/>
      <c r="F179" s="138"/>
      <c r="G179" s="138"/>
      <c r="H179" s="138"/>
      <c r="I179" s="138"/>
      <c r="J179" s="139"/>
    </row>
    <row r="180" spans="1:10" x14ac:dyDescent="0.45">
      <c r="A180" s="136" t="s">
        <v>144</v>
      </c>
      <c r="B180" s="136"/>
      <c r="C180" s="137"/>
      <c r="D180" s="138"/>
      <c r="E180" s="136" t="s">
        <v>13</v>
      </c>
      <c r="F180" s="136"/>
      <c r="G180" s="136"/>
      <c r="H180" s="136"/>
      <c r="I180" s="136"/>
      <c r="J180" s="139"/>
    </row>
    <row r="181" spans="1:10" x14ac:dyDescent="0.45">
      <c r="A181" s="136" t="s">
        <v>57</v>
      </c>
      <c r="B181" s="136"/>
      <c r="C181" s="137"/>
      <c r="D181" s="138"/>
      <c r="E181" s="136"/>
      <c r="F181" s="136"/>
      <c r="G181" s="136"/>
      <c r="H181" s="136"/>
      <c r="I181" s="136"/>
      <c r="J181" s="139"/>
    </row>
    <row r="182" spans="1:10" x14ac:dyDescent="0.45">
      <c r="A182" s="136" t="s">
        <v>56</v>
      </c>
      <c r="B182" s="136"/>
      <c r="C182" s="137"/>
      <c r="D182" s="138"/>
      <c r="E182" s="140" t="s">
        <v>14</v>
      </c>
      <c r="F182" s="141"/>
      <c r="G182" s="141" t="s">
        <v>15</v>
      </c>
      <c r="H182" s="141" t="s">
        <v>367</v>
      </c>
      <c r="I182" s="141" t="s">
        <v>16</v>
      </c>
      <c r="J182" s="141">
        <v>2567</v>
      </c>
    </row>
    <row r="183" spans="1:10" x14ac:dyDescent="0.45">
      <c r="A183" s="316" t="s">
        <v>1</v>
      </c>
      <c r="B183" s="316"/>
      <c r="C183" s="316"/>
      <c r="D183" s="316"/>
      <c r="E183" s="316"/>
      <c r="F183" s="316"/>
      <c r="G183" s="316"/>
      <c r="H183" s="316"/>
      <c r="I183" s="316"/>
      <c r="J183" s="316"/>
    </row>
    <row r="184" spans="1:10" x14ac:dyDescent="0.45">
      <c r="A184" s="317" t="s">
        <v>2</v>
      </c>
      <c r="B184" s="317" t="s">
        <v>3</v>
      </c>
      <c r="C184" s="319" t="s">
        <v>4</v>
      </c>
      <c r="D184" s="317" t="s">
        <v>5</v>
      </c>
      <c r="E184" s="313" t="s">
        <v>6</v>
      </c>
      <c r="F184" s="313"/>
      <c r="G184" s="313" t="s">
        <v>9</v>
      </c>
      <c r="H184" s="313"/>
      <c r="I184" s="142" t="s">
        <v>10</v>
      </c>
      <c r="J184" s="143" t="s">
        <v>12</v>
      </c>
    </row>
    <row r="185" spans="1:10" x14ac:dyDescent="0.45">
      <c r="A185" s="318"/>
      <c r="B185" s="318"/>
      <c r="C185" s="320"/>
      <c r="D185" s="318"/>
      <c r="E185" s="144" t="s">
        <v>7</v>
      </c>
      <c r="F185" s="144" t="s">
        <v>8</v>
      </c>
      <c r="G185" s="144" t="s">
        <v>7</v>
      </c>
      <c r="H185" s="144" t="s">
        <v>8</v>
      </c>
      <c r="I185" s="145" t="s">
        <v>11</v>
      </c>
      <c r="J185" s="145"/>
    </row>
    <row r="186" spans="1:10" s="152" customFormat="1" x14ac:dyDescent="0.45">
      <c r="A186" s="146" t="s">
        <v>83</v>
      </c>
      <c r="B186" s="146" t="s">
        <v>360</v>
      </c>
      <c r="C186" s="148"/>
      <c r="D186" s="149"/>
      <c r="E186" s="150"/>
      <c r="F186" s="150"/>
      <c r="G186" s="150"/>
      <c r="H186" s="150"/>
      <c r="I186" s="150"/>
      <c r="J186" s="151"/>
    </row>
    <row r="187" spans="1:10" s="152" customFormat="1" x14ac:dyDescent="0.45">
      <c r="A187" s="221" t="s">
        <v>84</v>
      </c>
      <c r="B187" s="160" t="s">
        <v>265</v>
      </c>
      <c r="C187" s="161">
        <v>6</v>
      </c>
      <c r="D187" s="159" t="s">
        <v>45</v>
      </c>
      <c r="E187" s="158">
        <v>4850</v>
      </c>
      <c r="F187" s="179">
        <f>SUM(C187*E187)</f>
        <v>29100</v>
      </c>
      <c r="G187" s="158">
        <v>450</v>
      </c>
      <c r="H187" s="179">
        <f>SUM(C187*G187)</f>
        <v>2700</v>
      </c>
      <c r="I187" s="179">
        <f>SUM(F187+H187)</f>
        <v>31800</v>
      </c>
      <c r="J187" s="159"/>
    </row>
    <row r="188" spans="1:10" x14ac:dyDescent="0.45">
      <c r="A188" s="221" t="s">
        <v>85</v>
      </c>
      <c r="B188" s="160" t="s">
        <v>266</v>
      </c>
      <c r="C188" s="161">
        <v>6</v>
      </c>
      <c r="D188" s="159" t="s">
        <v>45</v>
      </c>
      <c r="E188" s="158">
        <v>2300</v>
      </c>
      <c r="F188" s="179">
        <f>SUM(C188*E188)</f>
        <v>13800</v>
      </c>
      <c r="G188" s="158">
        <v>450</v>
      </c>
      <c r="H188" s="179">
        <f t="shared" ref="H188:H201" si="33">SUM(C188*G188)</f>
        <v>2700</v>
      </c>
      <c r="I188" s="179">
        <f t="shared" ref="I188:I200" si="34">SUM(F188+H188)</f>
        <v>16500</v>
      </c>
      <c r="J188" s="159"/>
    </row>
    <row r="189" spans="1:10" x14ac:dyDescent="0.45">
      <c r="A189" s="221" t="s">
        <v>86</v>
      </c>
      <c r="B189" s="160" t="s">
        <v>267</v>
      </c>
      <c r="C189" s="161">
        <v>6</v>
      </c>
      <c r="D189" s="159" t="s">
        <v>45</v>
      </c>
      <c r="E189" s="158">
        <v>400</v>
      </c>
      <c r="F189" s="179">
        <f t="shared" ref="F189:F201" si="35">SUM(C189*E189)</f>
        <v>2400</v>
      </c>
      <c r="G189" s="158">
        <v>70</v>
      </c>
      <c r="H189" s="179">
        <f t="shared" si="33"/>
        <v>420</v>
      </c>
      <c r="I189" s="179">
        <f t="shared" si="34"/>
        <v>2820</v>
      </c>
      <c r="J189" s="159"/>
    </row>
    <row r="190" spans="1:10" x14ac:dyDescent="0.45">
      <c r="A190" s="221" t="s">
        <v>87</v>
      </c>
      <c r="B190" s="160" t="s">
        <v>268</v>
      </c>
      <c r="C190" s="161">
        <v>6</v>
      </c>
      <c r="D190" s="159" t="s">
        <v>45</v>
      </c>
      <c r="E190" s="158">
        <v>370</v>
      </c>
      <c r="F190" s="179">
        <f t="shared" si="35"/>
        <v>2220</v>
      </c>
      <c r="G190" s="158">
        <v>70</v>
      </c>
      <c r="H190" s="179">
        <f>SUM(C190*G190)</f>
        <v>420</v>
      </c>
      <c r="I190" s="179">
        <f t="shared" si="34"/>
        <v>2640</v>
      </c>
      <c r="J190" s="177"/>
    </row>
    <row r="191" spans="1:10" x14ac:dyDescent="0.45">
      <c r="A191" s="221" t="s">
        <v>88</v>
      </c>
      <c r="B191" s="154" t="s">
        <v>269</v>
      </c>
      <c r="C191" s="161">
        <v>6</v>
      </c>
      <c r="D191" s="159" t="s">
        <v>45</v>
      </c>
      <c r="E191" s="158">
        <v>300</v>
      </c>
      <c r="F191" s="179">
        <f t="shared" si="35"/>
        <v>1800</v>
      </c>
      <c r="G191" s="158">
        <v>70</v>
      </c>
      <c r="H191" s="179">
        <f t="shared" si="33"/>
        <v>420</v>
      </c>
      <c r="I191" s="179">
        <f t="shared" si="34"/>
        <v>2220</v>
      </c>
      <c r="J191" s="159"/>
    </row>
    <row r="192" spans="1:10" x14ac:dyDescent="0.45">
      <c r="A192" s="221" t="s">
        <v>89</v>
      </c>
      <c r="B192" s="160" t="s">
        <v>270</v>
      </c>
      <c r="C192" s="161">
        <v>6</v>
      </c>
      <c r="D192" s="159" t="s">
        <v>45</v>
      </c>
      <c r="E192" s="158">
        <v>500</v>
      </c>
      <c r="F192" s="179">
        <f t="shared" si="35"/>
        <v>3000</v>
      </c>
      <c r="G192" s="158">
        <v>70</v>
      </c>
      <c r="H192" s="179">
        <f t="shared" si="33"/>
        <v>420</v>
      </c>
      <c r="I192" s="179">
        <f t="shared" si="34"/>
        <v>3420</v>
      </c>
      <c r="J192" s="159"/>
    </row>
    <row r="193" spans="1:10" x14ac:dyDescent="0.45">
      <c r="A193" s="221" t="s">
        <v>90</v>
      </c>
      <c r="B193" s="160" t="s">
        <v>271</v>
      </c>
      <c r="C193" s="161">
        <v>6</v>
      </c>
      <c r="D193" s="159" t="s">
        <v>45</v>
      </c>
      <c r="E193" s="158">
        <v>180</v>
      </c>
      <c r="F193" s="179">
        <f t="shared" si="35"/>
        <v>1080</v>
      </c>
      <c r="G193" s="158">
        <v>70</v>
      </c>
      <c r="H193" s="179">
        <f t="shared" si="33"/>
        <v>420</v>
      </c>
      <c r="I193" s="179">
        <f t="shared" si="34"/>
        <v>1500</v>
      </c>
      <c r="J193" s="159"/>
    </row>
    <row r="194" spans="1:10" s="152" customFormat="1" x14ac:dyDescent="0.45">
      <c r="A194" s="221" t="s">
        <v>91</v>
      </c>
      <c r="B194" s="154" t="s">
        <v>119</v>
      </c>
      <c r="C194" s="161">
        <v>24</v>
      </c>
      <c r="D194" s="159" t="s">
        <v>272</v>
      </c>
      <c r="E194" s="179">
        <v>125</v>
      </c>
      <c r="F194" s="179">
        <f t="shared" si="35"/>
        <v>3000</v>
      </c>
      <c r="G194" s="179">
        <v>25</v>
      </c>
      <c r="H194" s="179">
        <f t="shared" si="33"/>
        <v>600</v>
      </c>
      <c r="I194" s="179">
        <f t="shared" si="34"/>
        <v>3600</v>
      </c>
      <c r="J194" s="178"/>
    </row>
    <row r="195" spans="1:10" x14ac:dyDescent="0.45">
      <c r="A195" s="221" t="s">
        <v>92</v>
      </c>
      <c r="B195" s="160" t="s">
        <v>273</v>
      </c>
      <c r="C195" s="161">
        <v>6</v>
      </c>
      <c r="D195" s="159" t="s">
        <v>45</v>
      </c>
      <c r="E195" s="179">
        <v>200</v>
      </c>
      <c r="F195" s="179">
        <f t="shared" si="35"/>
        <v>1200</v>
      </c>
      <c r="G195" s="179">
        <v>75</v>
      </c>
      <c r="H195" s="179">
        <f t="shared" si="33"/>
        <v>450</v>
      </c>
      <c r="I195" s="179">
        <f t="shared" si="34"/>
        <v>1650</v>
      </c>
      <c r="J195" s="178"/>
    </row>
    <row r="196" spans="1:10" s="152" customFormat="1" x14ac:dyDescent="0.45">
      <c r="A196" s="221" t="s">
        <v>93</v>
      </c>
      <c r="B196" s="160" t="s">
        <v>120</v>
      </c>
      <c r="C196" s="161">
        <v>6</v>
      </c>
      <c r="D196" s="159" t="s">
        <v>107</v>
      </c>
      <c r="E196" s="158">
        <v>1500</v>
      </c>
      <c r="F196" s="179">
        <f t="shared" si="35"/>
        <v>9000</v>
      </c>
      <c r="G196" s="158">
        <v>0</v>
      </c>
      <c r="H196" s="179">
        <f t="shared" si="33"/>
        <v>0</v>
      </c>
      <c r="I196" s="179">
        <f t="shared" si="34"/>
        <v>9000</v>
      </c>
      <c r="J196" s="159" t="s">
        <v>118</v>
      </c>
    </row>
    <row r="197" spans="1:10" s="152" customFormat="1" x14ac:dyDescent="0.45">
      <c r="A197" s="221" t="s">
        <v>94</v>
      </c>
      <c r="B197" s="160" t="s">
        <v>274</v>
      </c>
      <c r="C197" s="161">
        <v>6</v>
      </c>
      <c r="D197" s="159" t="s">
        <v>107</v>
      </c>
      <c r="E197" s="158">
        <v>900</v>
      </c>
      <c r="F197" s="179">
        <f t="shared" si="35"/>
        <v>5400</v>
      </c>
      <c r="G197" s="158">
        <v>0</v>
      </c>
      <c r="H197" s="179">
        <f t="shared" si="33"/>
        <v>0</v>
      </c>
      <c r="I197" s="179">
        <f t="shared" si="34"/>
        <v>5400</v>
      </c>
      <c r="J197" s="159" t="s">
        <v>118</v>
      </c>
    </row>
    <row r="198" spans="1:10" s="152" customFormat="1" x14ac:dyDescent="0.45">
      <c r="A198" s="221" t="s">
        <v>95</v>
      </c>
      <c r="B198" s="160" t="s">
        <v>121</v>
      </c>
      <c r="C198" s="161">
        <v>6</v>
      </c>
      <c r="D198" s="159" t="s">
        <v>107</v>
      </c>
      <c r="E198" s="158">
        <v>600</v>
      </c>
      <c r="F198" s="179">
        <f t="shared" si="35"/>
        <v>3600</v>
      </c>
      <c r="G198" s="158">
        <v>0</v>
      </c>
      <c r="H198" s="179">
        <f t="shared" si="33"/>
        <v>0</v>
      </c>
      <c r="I198" s="179">
        <f t="shared" si="34"/>
        <v>3600</v>
      </c>
      <c r="J198" s="159" t="s">
        <v>118</v>
      </c>
    </row>
    <row r="199" spans="1:10" x14ac:dyDescent="0.45">
      <c r="A199" s="221" t="s">
        <v>96</v>
      </c>
      <c r="B199" s="160" t="s">
        <v>122</v>
      </c>
      <c r="C199" s="161">
        <v>6</v>
      </c>
      <c r="D199" s="159" t="s">
        <v>107</v>
      </c>
      <c r="E199" s="158">
        <v>600</v>
      </c>
      <c r="F199" s="179">
        <f t="shared" si="35"/>
        <v>3600</v>
      </c>
      <c r="G199" s="158">
        <v>0</v>
      </c>
      <c r="H199" s="179">
        <f t="shared" si="33"/>
        <v>0</v>
      </c>
      <c r="I199" s="179">
        <f t="shared" si="34"/>
        <v>3600</v>
      </c>
      <c r="J199" s="159" t="s">
        <v>118</v>
      </c>
    </row>
    <row r="200" spans="1:10" x14ac:dyDescent="0.45">
      <c r="A200" s="221" t="s">
        <v>97</v>
      </c>
      <c r="B200" s="160" t="s">
        <v>275</v>
      </c>
      <c r="C200" s="161">
        <v>6</v>
      </c>
      <c r="D200" s="159" t="s">
        <v>107</v>
      </c>
      <c r="E200" s="158">
        <v>600</v>
      </c>
      <c r="F200" s="179">
        <f t="shared" si="35"/>
        <v>3600</v>
      </c>
      <c r="G200" s="158">
        <v>0</v>
      </c>
      <c r="H200" s="179">
        <f t="shared" si="33"/>
        <v>0</v>
      </c>
      <c r="I200" s="179">
        <f t="shared" si="34"/>
        <v>3600</v>
      </c>
      <c r="J200" s="159" t="s">
        <v>118</v>
      </c>
    </row>
    <row r="201" spans="1:10" x14ac:dyDescent="0.45">
      <c r="A201" s="221" t="s">
        <v>98</v>
      </c>
      <c r="B201" s="160" t="s">
        <v>123</v>
      </c>
      <c r="C201" s="161">
        <v>24</v>
      </c>
      <c r="D201" s="159" t="s">
        <v>107</v>
      </c>
      <c r="E201" s="158">
        <v>600</v>
      </c>
      <c r="F201" s="179">
        <f t="shared" si="35"/>
        <v>14400</v>
      </c>
      <c r="G201" s="158">
        <v>0</v>
      </c>
      <c r="H201" s="179">
        <f t="shared" si="33"/>
        <v>0</v>
      </c>
      <c r="I201" s="179">
        <f>SUM(F201+H201)</f>
        <v>14400</v>
      </c>
      <c r="J201" s="159" t="s">
        <v>118</v>
      </c>
    </row>
    <row r="202" spans="1:10" x14ac:dyDescent="0.45">
      <c r="A202" s="225"/>
      <c r="B202" s="226"/>
      <c r="C202" s="191"/>
      <c r="D202" s="192"/>
      <c r="E202" s="193"/>
      <c r="F202" s="194"/>
      <c r="G202" s="193"/>
      <c r="H202" s="194"/>
      <c r="I202" s="194"/>
      <c r="J202" s="192"/>
    </row>
    <row r="203" spans="1:10" x14ac:dyDescent="0.45">
      <c r="A203" s="170"/>
      <c r="B203" s="195" t="s">
        <v>60</v>
      </c>
      <c r="C203" s="196"/>
      <c r="D203" s="197"/>
      <c r="E203" s="198"/>
      <c r="F203" s="198"/>
      <c r="G203" s="198"/>
      <c r="H203" s="198"/>
      <c r="I203" s="199">
        <f>SUM(I186:I202)</f>
        <v>105750</v>
      </c>
      <c r="J203" s="197"/>
    </row>
    <row r="204" spans="1:10" x14ac:dyDescent="0.45">
      <c r="A204" s="314" t="s">
        <v>342</v>
      </c>
      <c r="B204" s="314"/>
      <c r="C204" s="314"/>
      <c r="D204" s="314"/>
      <c r="E204" s="314"/>
      <c r="F204" s="314"/>
      <c r="G204" s="314"/>
      <c r="H204" s="314"/>
      <c r="I204" s="314"/>
      <c r="J204" s="314"/>
    </row>
    <row r="205" spans="1:10" x14ac:dyDescent="0.45">
      <c r="A205" s="315" t="s">
        <v>0</v>
      </c>
      <c r="B205" s="315"/>
      <c r="C205" s="315"/>
      <c r="D205" s="315"/>
      <c r="E205" s="315"/>
      <c r="F205" s="315"/>
      <c r="G205" s="315"/>
      <c r="H205" s="315"/>
      <c r="I205" s="315"/>
      <c r="J205" s="315"/>
    </row>
    <row r="206" spans="1:10" x14ac:dyDescent="0.45">
      <c r="A206" s="132" t="s">
        <v>42</v>
      </c>
      <c r="B206" s="132"/>
      <c r="C206" s="133"/>
      <c r="D206" s="134"/>
      <c r="E206" s="134"/>
      <c r="F206" s="134"/>
      <c r="G206" s="134"/>
      <c r="H206" s="134"/>
      <c r="I206" s="134"/>
      <c r="J206" s="135"/>
    </row>
    <row r="207" spans="1:10" x14ac:dyDescent="0.45">
      <c r="A207" s="136" t="s">
        <v>284</v>
      </c>
      <c r="B207" s="136"/>
      <c r="C207" s="137"/>
      <c r="D207" s="138"/>
      <c r="E207" s="138"/>
      <c r="F207" s="138"/>
      <c r="G207" s="138"/>
      <c r="H207" s="138"/>
      <c r="I207" s="138"/>
      <c r="J207" s="139"/>
    </row>
    <row r="208" spans="1:10" x14ac:dyDescent="0.45">
      <c r="A208" s="136" t="s">
        <v>144</v>
      </c>
      <c r="B208" s="136"/>
      <c r="C208" s="137"/>
      <c r="D208" s="138"/>
      <c r="E208" s="136" t="s">
        <v>13</v>
      </c>
      <c r="F208" s="136"/>
      <c r="G208" s="136"/>
      <c r="H208" s="136"/>
      <c r="I208" s="136"/>
      <c r="J208" s="139"/>
    </row>
    <row r="209" spans="1:10" x14ac:dyDescent="0.45">
      <c r="A209" s="136" t="s">
        <v>57</v>
      </c>
      <c r="B209" s="136"/>
      <c r="C209" s="137"/>
      <c r="D209" s="138"/>
      <c r="E209" s="136"/>
      <c r="F209" s="136"/>
      <c r="G209" s="136"/>
      <c r="H209" s="136"/>
      <c r="I209" s="136"/>
      <c r="J209" s="139"/>
    </row>
    <row r="210" spans="1:10" x14ac:dyDescent="0.45">
      <c r="A210" s="136" t="s">
        <v>56</v>
      </c>
      <c r="B210" s="136"/>
      <c r="C210" s="137"/>
      <c r="D210" s="138"/>
      <c r="E210" s="140" t="s">
        <v>14</v>
      </c>
      <c r="F210" s="141"/>
      <c r="G210" s="141" t="s">
        <v>15</v>
      </c>
      <c r="H210" s="141" t="s">
        <v>367</v>
      </c>
      <c r="I210" s="141" t="s">
        <v>16</v>
      </c>
      <c r="J210" s="141">
        <v>2567</v>
      </c>
    </row>
    <row r="211" spans="1:10" x14ac:dyDescent="0.45">
      <c r="A211" s="316" t="s">
        <v>1</v>
      </c>
      <c r="B211" s="316"/>
      <c r="C211" s="316"/>
      <c r="D211" s="316"/>
      <c r="E211" s="316"/>
      <c r="F211" s="316"/>
      <c r="G211" s="316"/>
      <c r="H211" s="316"/>
      <c r="I211" s="316"/>
      <c r="J211" s="316"/>
    </row>
    <row r="212" spans="1:10" x14ac:dyDescent="0.45">
      <c r="A212" s="317" t="s">
        <v>2</v>
      </c>
      <c r="B212" s="317" t="s">
        <v>3</v>
      </c>
      <c r="C212" s="319" t="s">
        <v>4</v>
      </c>
      <c r="D212" s="317" t="s">
        <v>5</v>
      </c>
      <c r="E212" s="313" t="s">
        <v>6</v>
      </c>
      <c r="F212" s="313"/>
      <c r="G212" s="313" t="s">
        <v>9</v>
      </c>
      <c r="H212" s="313"/>
      <c r="I212" s="142" t="s">
        <v>10</v>
      </c>
      <c r="J212" s="143" t="s">
        <v>12</v>
      </c>
    </row>
    <row r="213" spans="1:10" x14ac:dyDescent="0.45">
      <c r="A213" s="318"/>
      <c r="B213" s="318"/>
      <c r="C213" s="320"/>
      <c r="D213" s="318"/>
      <c r="E213" s="144" t="s">
        <v>7</v>
      </c>
      <c r="F213" s="144" t="s">
        <v>8</v>
      </c>
      <c r="G213" s="144" t="s">
        <v>7</v>
      </c>
      <c r="H213" s="144" t="s">
        <v>8</v>
      </c>
      <c r="I213" s="145" t="s">
        <v>11</v>
      </c>
      <c r="J213" s="145"/>
    </row>
    <row r="214" spans="1:10" s="152" customFormat="1" x14ac:dyDescent="0.45">
      <c r="A214" s="146"/>
      <c r="B214" s="175" t="s">
        <v>66</v>
      </c>
      <c r="C214" s="148"/>
      <c r="D214" s="149"/>
      <c r="E214" s="150"/>
      <c r="F214" s="150"/>
      <c r="G214" s="150"/>
      <c r="H214" s="150"/>
      <c r="I214" s="176">
        <f>I203</f>
        <v>105750</v>
      </c>
      <c r="J214" s="151"/>
    </row>
    <row r="215" spans="1:10" x14ac:dyDescent="0.45">
      <c r="A215" s="153" t="s">
        <v>99</v>
      </c>
      <c r="B215" s="160" t="s">
        <v>124</v>
      </c>
      <c r="C215" s="161">
        <v>6</v>
      </c>
      <c r="D215" s="159" t="s">
        <v>107</v>
      </c>
      <c r="E215" s="158">
        <v>600</v>
      </c>
      <c r="F215" s="179">
        <f t="shared" ref="F215:F216" si="36">SUM(C215*E215)</f>
        <v>3600</v>
      </c>
      <c r="G215" s="158">
        <v>0</v>
      </c>
      <c r="H215" s="179">
        <f t="shared" ref="H215:H216" si="37">SUM(C215*G215)</f>
        <v>0</v>
      </c>
      <c r="I215" s="179">
        <f>SUM(F215+H215)</f>
        <v>3600</v>
      </c>
      <c r="J215" s="159" t="s">
        <v>118</v>
      </c>
    </row>
    <row r="216" spans="1:10" x14ac:dyDescent="0.45">
      <c r="A216" s="153" t="s">
        <v>100</v>
      </c>
      <c r="B216" s="160" t="s">
        <v>277</v>
      </c>
      <c r="C216" s="161">
        <v>2</v>
      </c>
      <c r="D216" s="159" t="s">
        <v>45</v>
      </c>
      <c r="E216" s="158">
        <v>15900</v>
      </c>
      <c r="F216" s="179">
        <f t="shared" si="36"/>
        <v>31800</v>
      </c>
      <c r="G216" s="158">
        <v>1645</v>
      </c>
      <c r="H216" s="179">
        <f t="shared" si="37"/>
        <v>3290</v>
      </c>
      <c r="I216" s="179">
        <f>SUM(F216+H216)</f>
        <v>35090</v>
      </c>
      <c r="J216" s="159"/>
    </row>
    <row r="217" spans="1:10" x14ac:dyDescent="0.45">
      <c r="A217" s="153"/>
      <c r="B217" s="154" t="s">
        <v>276</v>
      </c>
      <c r="C217" s="155"/>
      <c r="D217" s="178"/>
      <c r="E217" s="179"/>
      <c r="F217" s="179"/>
      <c r="G217" s="179"/>
      <c r="H217" s="179"/>
      <c r="I217" s="179"/>
      <c r="J217" s="159"/>
    </row>
    <row r="218" spans="1:10" x14ac:dyDescent="0.45">
      <c r="A218" s="153" t="s">
        <v>101</v>
      </c>
      <c r="B218" s="160" t="s">
        <v>278</v>
      </c>
      <c r="C218" s="161">
        <v>2</v>
      </c>
      <c r="D218" s="159" t="s">
        <v>45</v>
      </c>
      <c r="E218" s="158">
        <v>8500</v>
      </c>
      <c r="F218" s="179">
        <f t="shared" ref="F218" si="38">SUM(C218*E218)</f>
        <v>17000</v>
      </c>
      <c r="G218" s="158">
        <v>1418</v>
      </c>
      <c r="H218" s="179">
        <f t="shared" ref="H218" si="39">SUM(C218*G218)</f>
        <v>2836</v>
      </c>
      <c r="I218" s="179">
        <f>SUM(F218+H218)</f>
        <v>19836</v>
      </c>
      <c r="J218" s="159"/>
    </row>
    <row r="219" spans="1:10" x14ac:dyDescent="0.45">
      <c r="A219" s="153"/>
      <c r="B219" s="154" t="s">
        <v>276</v>
      </c>
      <c r="C219" s="155"/>
      <c r="D219" s="178"/>
      <c r="E219" s="179"/>
      <c r="F219" s="179"/>
      <c r="G219" s="179"/>
      <c r="H219" s="179"/>
      <c r="I219" s="179"/>
      <c r="J219" s="159"/>
    </row>
    <row r="220" spans="1:10" x14ac:dyDescent="0.45">
      <c r="A220" s="153" t="s">
        <v>125</v>
      </c>
      <c r="B220" s="154" t="s">
        <v>280</v>
      </c>
      <c r="C220" s="161">
        <v>4</v>
      </c>
      <c r="D220" s="159" t="s">
        <v>45</v>
      </c>
      <c r="E220" s="158">
        <v>2000</v>
      </c>
      <c r="F220" s="179">
        <f t="shared" ref="F220" si="40">SUM(C220*E220)</f>
        <v>8000</v>
      </c>
      <c r="G220" s="158">
        <v>0</v>
      </c>
      <c r="H220" s="179">
        <f t="shared" ref="H220" si="41">SUM(C220*G220)</f>
        <v>0</v>
      </c>
      <c r="I220" s="179">
        <f t="shared" ref="I220" si="42">SUM(F220+H220)</f>
        <v>8000</v>
      </c>
      <c r="J220" s="159" t="s">
        <v>118</v>
      </c>
    </row>
    <row r="221" spans="1:10" x14ac:dyDescent="0.45">
      <c r="A221" s="153" t="s">
        <v>126</v>
      </c>
      <c r="B221" s="154" t="s">
        <v>279</v>
      </c>
      <c r="C221" s="161">
        <v>24</v>
      </c>
      <c r="D221" s="159" t="s">
        <v>46</v>
      </c>
      <c r="E221" s="179">
        <v>100</v>
      </c>
      <c r="F221" s="179">
        <f>SUM(C221*E221)</f>
        <v>2400</v>
      </c>
      <c r="G221" s="179">
        <v>0</v>
      </c>
      <c r="H221" s="179">
        <f>SUM(C221*G221)</f>
        <v>0</v>
      </c>
      <c r="I221" s="179">
        <f>SUM(F221+H221)</f>
        <v>2400</v>
      </c>
      <c r="J221" s="159" t="s">
        <v>118</v>
      </c>
    </row>
    <row r="222" spans="1:10" x14ac:dyDescent="0.45">
      <c r="A222" s="153" t="s">
        <v>127</v>
      </c>
      <c r="B222" s="154" t="s">
        <v>388</v>
      </c>
      <c r="C222" s="161">
        <v>1</v>
      </c>
      <c r="D222" s="159" t="s">
        <v>61</v>
      </c>
      <c r="E222" s="158">
        <v>3000</v>
      </c>
      <c r="F222" s="179">
        <f t="shared" ref="F222" si="43">SUM(C222*E222)</f>
        <v>3000</v>
      </c>
      <c r="G222" s="158">
        <v>500</v>
      </c>
      <c r="H222" s="179">
        <f t="shared" ref="H222" si="44">SUM(C222*G222)</f>
        <v>500</v>
      </c>
      <c r="I222" s="179">
        <f>SUM(F222+H222)</f>
        <v>3500</v>
      </c>
      <c r="J222" s="159"/>
    </row>
    <row r="223" spans="1:10" x14ac:dyDescent="0.45">
      <c r="A223" s="153"/>
      <c r="B223" s="154"/>
      <c r="C223" s="161"/>
      <c r="D223" s="159"/>
      <c r="E223" s="179"/>
      <c r="F223" s="179"/>
      <c r="G223" s="179"/>
      <c r="H223" s="179"/>
      <c r="I223" s="179"/>
      <c r="J223" s="159"/>
    </row>
    <row r="224" spans="1:10" x14ac:dyDescent="0.45">
      <c r="A224" s="153"/>
      <c r="B224" s="160"/>
      <c r="C224" s="161"/>
      <c r="D224" s="159"/>
      <c r="E224" s="158"/>
      <c r="F224" s="179"/>
      <c r="G224" s="158"/>
      <c r="H224" s="179"/>
      <c r="I224" s="179"/>
      <c r="J224" s="159"/>
    </row>
    <row r="225" spans="1:10" x14ac:dyDescent="0.45">
      <c r="A225" s="153"/>
      <c r="B225" s="154"/>
      <c r="C225" s="161"/>
      <c r="D225" s="159"/>
      <c r="E225" s="158"/>
      <c r="F225" s="179"/>
      <c r="G225" s="158"/>
      <c r="H225" s="179"/>
      <c r="I225" s="179"/>
      <c r="J225" s="159"/>
    </row>
    <row r="226" spans="1:10" x14ac:dyDescent="0.45">
      <c r="A226" s="153"/>
      <c r="B226" s="160"/>
      <c r="C226" s="227"/>
      <c r="D226" s="159"/>
      <c r="E226" s="208"/>
      <c r="F226" s="179"/>
      <c r="G226" s="158"/>
      <c r="H226" s="179"/>
      <c r="I226" s="179"/>
      <c r="J226" s="159"/>
    </row>
    <row r="227" spans="1:10" x14ac:dyDescent="0.45">
      <c r="A227" s="153"/>
      <c r="B227" s="154"/>
      <c r="C227" s="155"/>
      <c r="D227" s="178"/>
      <c r="E227" s="179"/>
      <c r="F227" s="179"/>
      <c r="G227" s="179"/>
      <c r="H227" s="179"/>
      <c r="I227" s="179"/>
      <c r="J227" s="178"/>
    </row>
    <row r="228" spans="1:10" x14ac:dyDescent="0.45">
      <c r="A228" s="153"/>
      <c r="B228" s="160"/>
      <c r="C228" s="161"/>
      <c r="D228" s="159"/>
      <c r="E228" s="158"/>
      <c r="F228" s="179"/>
      <c r="G228" s="158"/>
      <c r="H228" s="179"/>
      <c r="I228" s="179"/>
      <c r="J228" s="159"/>
    </row>
    <row r="229" spans="1:10" x14ac:dyDescent="0.45">
      <c r="A229" s="153"/>
      <c r="B229" s="160"/>
      <c r="C229" s="161"/>
      <c r="D229" s="159"/>
      <c r="E229" s="158"/>
      <c r="F229" s="179"/>
      <c r="G229" s="158"/>
      <c r="H229" s="179"/>
      <c r="I229" s="179"/>
      <c r="J229" s="159"/>
    </row>
    <row r="230" spans="1:10" x14ac:dyDescent="0.45">
      <c r="A230" s="153"/>
      <c r="B230" s="160"/>
      <c r="C230" s="161"/>
      <c r="D230" s="159"/>
      <c r="E230" s="158"/>
      <c r="F230" s="179"/>
      <c r="G230" s="158"/>
      <c r="H230" s="179"/>
      <c r="I230" s="179"/>
      <c r="J230" s="159"/>
    </row>
    <row r="231" spans="1:10" x14ac:dyDescent="0.45">
      <c r="A231" s="153"/>
      <c r="B231" s="160"/>
      <c r="C231" s="228"/>
      <c r="D231" s="159"/>
      <c r="E231" s="158"/>
      <c r="F231" s="179"/>
      <c r="G231" s="158"/>
      <c r="H231" s="179"/>
      <c r="I231" s="179"/>
      <c r="J231" s="159"/>
    </row>
    <row r="232" spans="1:10" x14ac:dyDescent="0.45">
      <c r="A232" s="221"/>
      <c r="B232" s="160"/>
      <c r="C232" s="161"/>
      <c r="D232" s="159"/>
      <c r="E232" s="158"/>
      <c r="F232" s="179"/>
      <c r="G232" s="158"/>
      <c r="H232" s="179"/>
      <c r="I232" s="179"/>
      <c r="J232" s="159"/>
    </row>
    <row r="233" spans="1:10" x14ac:dyDescent="0.45">
      <c r="A233" s="164"/>
      <c r="B233" s="229"/>
      <c r="C233" s="230"/>
      <c r="D233" s="224"/>
      <c r="E233" s="231"/>
      <c r="F233" s="173"/>
      <c r="G233" s="194"/>
      <c r="H233" s="194"/>
      <c r="I233" s="194"/>
      <c r="J233" s="224"/>
    </row>
    <row r="234" spans="1:10" x14ac:dyDescent="0.45">
      <c r="A234" s="257"/>
      <c r="B234" s="258" t="s">
        <v>102</v>
      </c>
      <c r="C234" s="259"/>
      <c r="D234" s="260"/>
      <c r="E234" s="261"/>
      <c r="F234" s="261"/>
      <c r="G234" s="261"/>
      <c r="H234" s="261"/>
      <c r="I234" s="262">
        <f>SUM(I214:I233)</f>
        <v>178176</v>
      </c>
      <c r="J234" s="260"/>
    </row>
    <row r="235" spans="1:10" x14ac:dyDescent="0.45">
      <c r="A235" s="305" t="s">
        <v>343</v>
      </c>
      <c r="B235" s="305"/>
      <c r="C235" s="305"/>
      <c r="D235" s="305"/>
      <c r="E235" s="305"/>
      <c r="F235" s="305"/>
      <c r="G235" s="305"/>
      <c r="H235" s="305"/>
      <c r="I235" s="305"/>
      <c r="J235" s="305"/>
    </row>
    <row r="236" spans="1:10" x14ac:dyDescent="0.45">
      <c r="A236" s="306" t="s">
        <v>0</v>
      </c>
      <c r="B236" s="306"/>
      <c r="C236" s="306"/>
      <c r="D236" s="306"/>
      <c r="E236" s="306"/>
      <c r="F236" s="306"/>
      <c r="G236" s="306"/>
      <c r="H236" s="306"/>
      <c r="I236" s="306"/>
      <c r="J236" s="306"/>
    </row>
    <row r="237" spans="1:10" x14ac:dyDescent="0.45">
      <c r="A237" s="263" t="s">
        <v>42</v>
      </c>
      <c r="B237" s="263"/>
      <c r="C237" s="264"/>
      <c r="D237" s="265"/>
      <c r="E237" s="265"/>
      <c r="F237" s="265"/>
      <c r="G237" s="265"/>
      <c r="H237" s="265"/>
      <c r="I237" s="265"/>
      <c r="J237" s="266"/>
    </row>
    <row r="238" spans="1:10" x14ac:dyDescent="0.45">
      <c r="A238" s="267" t="s">
        <v>284</v>
      </c>
      <c r="B238" s="267"/>
      <c r="C238" s="268"/>
      <c r="D238" s="269"/>
      <c r="E238" s="269"/>
      <c r="F238" s="269"/>
      <c r="G238" s="269"/>
      <c r="H238" s="269"/>
      <c r="I238" s="269"/>
      <c r="J238" s="270"/>
    </row>
    <row r="239" spans="1:10" x14ac:dyDescent="0.45">
      <c r="A239" s="267" t="s">
        <v>144</v>
      </c>
      <c r="B239" s="267"/>
      <c r="C239" s="268"/>
      <c r="D239" s="269"/>
      <c r="E239" s="267" t="s">
        <v>13</v>
      </c>
      <c r="F239" s="267"/>
      <c r="G239" s="267"/>
      <c r="H239" s="267"/>
      <c r="I239" s="267"/>
      <c r="J239" s="270"/>
    </row>
    <row r="240" spans="1:10" x14ac:dyDescent="0.45">
      <c r="A240" s="267" t="s">
        <v>57</v>
      </c>
      <c r="B240" s="267"/>
      <c r="C240" s="268"/>
      <c r="D240" s="269"/>
      <c r="E240" s="267"/>
      <c r="F240" s="267"/>
      <c r="G240" s="267"/>
      <c r="H240" s="267"/>
      <c r="I240" s="267"/>
      <c r="J240" s="270"/>
    </row>
    <row r="241" spans="1:10" x14ac:dyDescent="0.45">
      <c r="A241" s="267" t="s">
        <v>56</v>
      </c>
      <c r="B241" s="267"/>
      <c r="C241" s="268"/>
      <c r="D241" s="269"/>
      <c r="E241" s="271" t="s">
        <v>14</v>
      </c>
      <c r="F241" s="141"/>
      <c r="G241" s="272" t="s">
        <v>15</v>
      </c>
      <c r="H241" s="141" t="s">
        <v>367</v>
      </c>
      <c r="I241" s="272" t="s">
        <v>16</v>
      </c>
      <c r="J241" s="272">
        <v>2567</v>
      </c>
    </row>
    <row r="242" spans="1:10" x14ac:dyDescent="0.45">
      <c r="A242" s="307" t="s">
        <v>1</v>
      </c>
      <c r="B242" s="307"/>
      <c r="C242" s="307"/>
      <c r="D242" s="307"/>
      <c r="E242" s="307"/>
      <c r="F242" s="307"/>
      <c r="G242" s="307"/>
      <c r="H242" s="307"/>
      <c r="I242" s="307"/>
      <c r="J242" s="307"/>
    </row>
    <row r="243" spans="1:10" x14ac:dyDescent="0.45">
      <c r="A243" s="308" t="s">
        <v>2</v>
      </c>
      <c r="B243" s="308" t="s">
        <v>3</v>
      </c>
      <c r="C243" s="310" t="s">
        <v>4</v>
      </c>
      <c r="D243" s="308" t="s">
        <v>5</v>
      </c>
      <c r="E243" s="312" t="s">
        <v>6</v>
      </c>
      <c r="F243" s="312"/>
      <c r="G243" s="312" t="s">
        <v>9</v>
      </c>
      <c r="H243" s="312"/>
      <c r="I243" s="273" t="s">
        <v>10</v>
      </c>
      <c r="J243" s="274" t="s">
        <v>12</v>
      </c>
    </row>
    <row r="244" spans="1:10" x14ac:dyDescent="0.45">
      <c r="A244" s="309"/>
      <c r="B244" s="309"/>
      <c r="C244" s="311"/>
      <c r="D244" s="309"/>
      <c r="E244" s="275" t="s">
        <v>7</v>
      </c>
      <c r="F244" s="275" t="s">
        <v>8</v>
      </c>
      <c r="G244" s="275" t="s">
        <v>7</v>
      </c>
      <c r="H244" s="275" t="s">
        <v>8</v>
      </c>
      <c r="I244" s="276" t="s">
        <v>11</v>
      </c>
      <c r="J244" s="276"/>
    </row>
    <row r="245" spans="1:10" s="152" customFormat="1" x14ac:dyDescent="0.45">
      <c r="A245" s="277" t="s">
        <v>296</v>
      </c>
      <c r="B245" s="277" t="s">
        <v>297</v>
      </c>
      <c r="C245" s="278"/>
      <c r="D245" s="279"/>
      <c r="E245" s="280"/>
      <c r="F245" s="280"/>
      <c r="G245" s="280"/>
      <c r="H245" s="280"/>
      <c r="I245" s="281"/>
      <c r="J245" s="282"/>
    </row>
    <row r="246" spans="1:10" s="152" customFormat="1" x14ac:dyDescent="0.45">
      <c r="A246" s="277" t="s">
        <v>298</v>
      </c>
      <c r="B246" s="283" t="s">
        <v>302</v>
      </c>
      <c r="C246" s="278"/>
      <c r="D246" s="279"/>
      <c r="E246" s="280"/>
      <c r="F246" s="280"/>
      <c r="G246" s="280"/>
      <c r="H246" s="280"/>
      <c r="I246" s="281"/>
      <c r="J246" s="282"/>
    </row>
    <row r="247" spans="1:10" x14ac:dyDescent="0.45">
      <c r="A247" s="153" t="s">
        <v>307</v>
      </c>
      <c r="B247" s="285" t="s">
        <v>301</v>
      </c>
      <c r="C247" s="286">
        <v>3000</v>
      </c>
      <c r="D247" s="287" t="s">
        <v>62</v>
      </c>
      <c r="E247" s="288">
        <v>0</v>
      </c>
      <c r="F247" s="289">
        <f t="shared" ref="F247:F248" si="45">SUM(C247*E247)</f>
        <v>0</v>
      </c>
      <c r="G247" s="288">
        <v>18</v>
      </c>
      <c r="H247" s="289">
        <f t="shared" ref="H247:H248" si="46">SUM(C247*G247)</f>
        <v>54000</v>
      </c>
      <c r="I247" s="289">
        <f t="shared" ref="I247:I248" si="47">SUM(F247+H247)</f>
        <v>54000</v>
      </c>
      <c r="J247" s="287"/>
    </row>
    <row r="248" spans="1:10" x14ac:dyDescent="0.45">
      <c r="A248" s="153" t="s">
        <v>308</v>
      </c>
      <c r="B248" s="160" t="s">
        <v>396</v>
      </c>
      <c r="C248" s="286">
        <v>5530</v>
      </c>
      <c r="D248" s="287" t="s">
        <v>33</v>
      </c>
      <c r="E248" s="288">
        <v>200</v>
      </c>
      <c r="F248" s="289">
        <f t="shared" si="45"/>
        <v>1106000</v>
      </c>
      <c r="G248" s="288">
        <v>25</v>
      </c>
      <c r="H248" s="289">
        <f t="shared" si="46"/>
        <v>138250</v>
      </c>
      <c r="I248" s="289">
        <f t="shared" si="47"/>
        <v>1244250</v>
      </c>
      <c r="J248" s="287"/>
    </row>
    <row r="249" spans="1:10" x14ac:dyDescent="0.45">
      <c r="A249" s="277" t="s">
        <v>299</v>
      </c>
      <c r="B249" s="290" t="s">
        <v>303</v>
      </c>
      <c r="C249" s="286"/>
      <c r="D249" s="287"/>
      <c r="E249" s="288"/>
      <c r="F249" s="289"/>
      <c r="G249" s="288"/>
      <c r="H249" s="289"/>
      <c r="I249" s="289"/>
      <c r="J249" s="287"/>
    </row>
    <row r="250" spans="1:10" x14ac:dyDescent="0.45">
      <c r="A250" s="284" t="s">
        <v>306</v>
      </c>
      <c r="B250" s="291" t="s">
        <v>352</v>
      </c>
      <c r="C250" s="286">
        <v>1</v>
      </c>
      <c r="D250" s="287" t="s">
        <v>61</v>
      </c>
      <c r="E250" s="288">
        <v>20000</v>
      </c>
      <c r="F250" s="289">
        <f t="shared" ref="F250" si="48">SUM(C250*E250)</f>
        <v>20000</v>
      </c>
      <c r="G250" s="288">
        <v>0</v>
      </c>
      <c r="H250" s="289">
        <f t="shared" ref="H250" si="49">SUM(C250*G250)</f>
        <v>0</v>
      </c>
      <c r="I250" s="289">
        <f t="shared" ref="I250" si="50">SUM(F250+H250)</f>
        <v>20000</v>
      </c>
      <c r="J250" s="159" t="s">
        <v>118</v>
      </c>
    </row>
    <row r="251" spans="1:10" s="236" customFormat="1" x14ac:dyDescent="0.45">
      <c r="A251" s="284" t="s">
        <v>351</v>
      </c>
      <c r="B251" s="291" t="s">
        <v>353</v>
      </c>
      <c r="C251" s="286">
        <v>1</v>
      </c>
      <c r="D251" s="287" t="s">
        <v>61</v>
      </c>
      <c r="E251" s="288">
        <v>12000</v>
      </c>
      <c r="F251" s="289">
        <f t="shared" ref="F251" si="51">SUM(C251*E251)</f>
        <v>12000</v>
      </c>
      <c r="G251" s="288">
        <v>0</v>
      </c>
      <c r="H251" s="289">
        <f t="shared" ref="H251" si="52">SUM(C251*G251)</f>
        <v>0</v>
      </c>
      <c r="I251" s="289">
        <f t="shared" ref="I251" si="53">SUM(F251+H251)</f>
        <v>12000</v>
      </c>
      <c r="J251" s="159" t="s">
        <v>118</v>
      </c>
    </row>
    <row r="252" spans="1:10" x14ac:dyDescent="0.45">
      <c r="A252" s="277" t="s">
        <v>300</v>
      </c>
      <c r="B252" s="290" t="s">
        <v>304</v>
      </c>
      <c r="C252" s="286"/>
      <c r="D252" s="287"/>
      <c r="E252" s="288"/>
      <c r="F252" s="289"/>
      <c r="G252" s="288"/>
      <c r="H252" s="289"/>
      <c r="I252" s="289"/>
      <c r="J252" s="287"/>
    </row>
    <row r="253" spans="1:10" x14ac:dyDescent="0.45">
      <c r="A253" s="284" t="s">
        <v>305</v>
      </c>
      <c r="B253" s="154" t="s">
        <v>389</v>
      </c>
      <c r="C253" s="286">
        <v>1</v>
      </c>
      <c r="D253" s="287" t="s">
        <v>61</v>
      </c>
      <c r="E253" s="288">
        <v>0</v>
      </c>
      <c r="F253" s="289">
        <f t="shared" ref="F253:F255" si="54">SUM(C253*E253)</f>
        <v>0</v>
      </c>
      <c r="G253" s="288">
        <v>10000</v>
      </c>
      <c r="H253" s="289">
        <f t="shared" ref="H253:H255" si="55">SUM(C253*G253)</f>
        <v>10000</v>
      </c>
      <c r="I253" s="289">
        <f t="shared" ref="I253:I255" si="56">SUM(F253+H253)</f>
        <v>10000</v>
      </c>
      <c r="J253" s="287"/>
    </row>
    <row r="254" spans="1:10" x14ac:dyDescent="0.45">
      <c r="A254" s="284" t="s">
        <v>309</v>
      </c>
      <c r="B254" s="285" t="s">
        <v>311</v>
      </c>
      <c r="C254" s="286">
        <v>78.75</v>
      </c>
      <c r="D254" s="287" t="s">
        <v>62</v>
      </c>
      <c r="E254" s="288">
        <v>1878.5</v>
      </c>
      <c r="F254" s="288">
        <f t="shared" si="54"/>
        <v>147931.875</v>
      </c>
      <c r="G254" s="288">
        <v>306</v>
      </c>
      <c r="H254" s="288">
        <f t="shared" si="55"/>
        <v>24097.5</v>
      </c>
      <c r="I254" s="288">
        <f t="shared" si="56"/>
        <v>172029.375</v>
      </c>
      <c r="J254" s="287"/>
    </row>
    <row r="255" spans="1:10" x14ac:dyDescent="0.45">
      <c r="A255" s="284" t="s">
        <v>310</v>
      </c>
      <c r="B255" s="291" t="s">
        <v>312</v>
      </c>
      <c r="C255" s="286">
        <v>1050</v>
      </c>
      <c r="D255" s="287" t="s">
        <v>33</v>
      </c>
      <c r="E255" s="288">
        <v>30</v>
      </c>
      <c r="F255" s="289">
        <f t="shared" si="54"/>
        <v>31500</v>
      </c>
      <c r="G255" s="288">
        <v>5</v>
      </c>
      <c r="H255" s="289">
        <f t="shared" si="55"/>
        <v>5250</v>
      </c>
      <c r="I255" s="289">
        <f t="shared" si="56"/>
        <v>36750</v>
      </c>
      <c r="J255" s="287"/>
    </row>
    <row r="256" spans="1:10" x14ac:dyDescent="0.45">
      <c r="A256" s="284" t="s">
        <v>313</v>
      </c>
      <c r="B256" s="285" t="s">
        <v>104</v>
      </c>
      <c r="C256" s="286">
        <v>52.5</v>
      </c>
      <c r="D256" s="287" t="s">
        <v>62</v>
      </c>
      <c r="E256" s="288">
        <v>529.58794999999998</v>
      </c>
      <c r="F256" s="288">
        <f t="shared" ref="F256" si="57">SUM(C256*E256)</f>
        <v>27803.367374999998</v>
      </c>
      <c r="G256" s="288">
        <v>91</v>
      </c>
      <c r="H256" s="288">
        <f t="shared" ref="H256" si="58">SUM(C256*G256)</f>
        <v>4777.5</v>
      </c>
      <c r="I256" s="288">
        <f t="shared" ref="I256" si="59">SUM(F256+H256)</f>
        <v>32580.867374999998</v>
      </c>
      <c r="J256" s="287"/>
    </row>
    <row r="257" spans="1:10" x14ac:dyDescent="0.45">
      <c r="A257" s="284" t="s">
        <v>314</v>
      </c>
      <c r="B257" s="285" t="s">
        <v>315</v>
      </c>
      <c r="C257" s="286">
        <v>26.25</v>
      </c>
      <c r="D257" s="287" t="s">
        <v>62</v>
      </c>
      <c r="E257" s="288">
        <v>370</v>
      </c>
      <c r="F257" s="288">
        <f t="shared" ref="F257:F258" si="60">SUM(C257*E257)</f>
        <v>9712.5</v>
      </c>
      <c r="G257" s="288">
        <v>99</v>
      </c>
      <c r="H257" s="288">
        <f t="shared" ref="H257:H258" si="61">SUM(C257*G257)</f>
        <v>2598.75</v>
      </c>
      <c r="I257" s="288">
        <f t="shared" ref="I257:I258" si="62">SUM(F257+H257)</f>
        <v>12311.25</v>
      </c>
      <c r="J257" s="287"/>
    </row>
    <row r="258" spans="1:10" s="236" customFormat="1" x14ac:dyDescent="0.45">
      <c r="A258" s="284" t="s">
        <v>347</v>
      </c>
      <c r="B258" s="285" t="s">
        <v>350</v>
      </c>
      <c r="C258" s="286">
        <v>1050</v>
      </c>
      <c r="D258" s="287" t="s">
        <v>33</v>
      </c>
      <c r="E258" s="288">
        <v>16.600000000000001</v>
      </c>
      <c r="F258" s="289">
        <f t="shared" si="60"/>
        <v>17430</v>
      </c>
      <c r="G258" s="288">
        <v>5</v>
      </c>
      <c r="H258" s="289">
        <f t="shared" si="61"/>
        <v>5250</v>
      </c>
      <c r="I258" s="289">
        <f t="shared" si="62"/>
        <v>22680</v>
      </c>
      <c r="J258" s="287"/>
    </row>
    <row r="259" spans="1:10" s="236" customFormat="1" x14ac:dyDescent="0.45">
      <c r="A259" s="284" t="s">
        <v>348</v>
      </c>
      <c r="B259" s="285" t="s">
        <v>349</v>
      </c>
      <c r="C259" s="286">
        <v>1050</v>
      </c>
      <c r="D259" s="287" t="s">
        <v>33</v>
      </c>
      <c r="E259" s="288">
        <v>56.5</v>
      </c>
      <c r="F259" s="289">
        <f t="shared" ref="F259" si="63">SUM(C259*E259)</f>
        <v>59325</v>
      </c>
      <c r="G259" s="288">
        <v>5</v>
      </c>
      <c r="H259" s="289">
        <f t="shared" ref="H259" si="64">SUM(C259*G259)</f>
        <v>5250</v>
      </c>
      <c r="I259" s="289">
        <f t="shared" ref="I259" si="65">SUM(F259+H259)</f>
        <v>64575</v>
      </c>
      <c r="J259" s="287"/>
    </row>
    <row r="260" spans="1:10" x14ac:dyDescent="0.45">
      <c r="A260" s="277" t="s">
        <v>316</v>
      </c>
      <c r="B260" s="290" t="s">
        <v>318</v>
      </c>
      <c r="C260" s="286"/>
      <c r="D260" s="287"/>
      <c r="E260" s="288"/>
      <c r="F260" s="289"/>
      <c r="G260" s="288"/>
      <c r="H260" s="289"/>
      <c r="I260" s="289"/>
      <c r="J260" s="287"/>
    </row>
    <row r="261" spans="1:10" x14ac:dyDescent="0.45">
      <c r="A261" s="284" t="s">
        <v>317</v>
      </c>
      <c r="B261" s="291" t="s">
        <v>319</v>
      </c>
      <c r="C261" s="286">
        <v>1</v>
      </c>
      <c r="D261" s="287" t="s">
        <v>61</v>
      </c>
      <c r="E261" s="288">
        <v>12500</v>
      </c>
      <c r="F261" s="289">
        <f t="shared" ref="F261:F263" si="66">SUM(C261*E261)</f>
        <v>12500</v>
      </c>
      <c r="G261" s="288">
        <v>0</v>
      </c>
      <c r="H261" s="289">
        <f t="shared" ref="H261:H263" si="67">SUM(C261*G261)</f>
        <v>0</v>
      </c>
      <c r="I261" s="289">
        <f t="shared" ref="I261:I262" si="68">SUM(F261+H261)</f>
        <v>12500</v>
      </c>
      <c r="J261" s="287" t="s">
        <v>118</v>
      </c>
    </row>
    <row r="262" spans="1:10" s="237" customFormat="1" x14ac:dyDescent="0.45">
      <c r="A262" s="284" t="s">
        <v>354</v>
      </c>
      <c r="B262" s="160" t="s">
        <v>390</v>
      </c>
      <c r="C262" s="286">
        <v>36</v>
      </c>
      <c r="D262" s="287" t="s">
        <v>33</v>
      </c>
      <c r="E262" s="288">
        <v>132</v>
      </c>
      <c r="F262" s="289">
        <f t="shared" si="66"/>
        <v>4752</v>
      </c>
      <c r="G262" s="288">
        <v>65</v>
      </c>
      <c r="H262" s="289">
        <f t="shared" si="67"/>
        <v>2340</v>
      </c>
      <c r="I262" s="289">
        <f t="shared" si="68"/>
        <v>7092</v>
      </c>
      <c r="J262" s="287"/>
    </row>
    <row r="263" spans="1:10" x14ac:dyDescent="0.45">
      <c r="A263" s="153" t="s">
        <v>356</v>
      </c>
      <c r="B263" s="160" t="s">
        <v>391</v>
      </c>
      <c r="C263" s="161">
        <v>5</v>
      </c>
      <c r="D263" s="159" t="s">
        <v>107</v>
      </c>
      <c r="E263" s="158">
        <v>1000</v>
      </c>
      <c r="F263" s="179">
        <f t="shared" si="66"/>
        <v>5000</v>
      </c>
      <c r="G263" s="158">
        <v>200</v>
      </c>
      <c r="H263" s="179">
        <f t="shared" si="67"/>
        <v>1000</v>
      </c>
      <c r="I263" s="179">
        <f>SUM(F263+H263)</f>
        <v>6000</v>
      </c>
      <c r="J263" s="224"/>
    </row>
    <row r="264" spans="1:10" x14ac:dyDescent="0.45">
      <c r="A264" s="170"/>
      <c r="B264" s="195" t="s">
        <v>60</v>
      </c>
      <c r="C264" s="196"/>
      <c r="D264" s="197"/>
      <c r="E264" s="198"/>
      <c r="F264" s="198"/>
      <c r="G264" s="198"/>
      <c r="H264" s="198"/>
      <c r="I264" s="199">
        <f>SUM(I245:I263)</f>
        <v>1706768.4923749999</v>
      </c>
      <c r="J264" s="197"/>
    </row>
    <row r="265" spans="1:10" x14ac:dyDescent="0.45">
      <c r="A265" s="314" t="s">
        <v>334</v>
      </c>
      <c r="B265" s="314"/>
      <c r="C265" s="314"/>
      <c r="D265" s="314"/>
      <c r="E265" s="314"/>
      <c r="F265" s="314"/>
      <c r="G265" s="314"/>
      <c r="H265" s="314"/>
      <c r="I265" s="314"/>
      <c r="J265" s="314"/>
    </row>
    <row r="266" spans="1:10" x14ac:dyDescent="0.45">
      <c r="A266" s="315" t="s">
        <v>0</v>
      </c>
      <c r="B266" s="315"/>
      <c r="C266" s="315"/>
      <c r="D266" s="315"/>
      <c r="E266" s="315"/>
      <c r="F266" s="315"/>
      <c r="G266" s="315"/>
      <c r="H266" s="315"/>
      <c r="I266" s="315"/>
      <c r="J266" s="315"/>
    </row>
    <row r="267" spans="1:10" x14ac:dyDescent="0.45">
      <c r="A267" s="132" t="s">
        <v>42</v>
      </c>
      <c r="B267" s="132"/>
      <c r="C267" s="133"/>
      <c r="D267" s="134"/>
      <c r="E267" s="134"/>
      <c r="F267" s="134"/>
      <c r="G267" s="134"/>
      <c r="H267" s="134"/>
      <c r="I267" s="134"/>
      <c r="J267" s="135"/>
    </row>
    <row r="268" spans="1:10" x14ac:dyDescent="0.45">
      <c r="A268" s="136" t="s">
        <v>284</v>
      </c>
      <c r="B268" s="136"/>
      <c r="C268" s="137"/>
      <c r="D268" s="138"/>
      <c r="E268" s="138"/>
      <c r="F268" s="138"/>
      <c r="G268" s="138"/>
      <c r="H268" s="138"/>
      <c r="I268" s="138"/>
      <c r="J268" s="139"/>
    </row>
    <row r="269" spans="1:10" x14ac:dyDescent="0.45">
      <c r="A269" s="136" t="s">
        <v>144</v>
      </c>
      <c r="B269" s="136"/>
      <c r="C269" s="137"/>
      <c r="D269" s="138"/>
      <c r="E269" s="136" t="s">
        <v>13</v>
      </c>
      <c r="F269" s="136"/>
      <c r="G269" s="136"/>
      <c r="H269" s="136"/>
      <c r="I269" s="136"/>
      <c r="J269" s="139"/>
    </row>
    <row r="270" spans="1:10" x14ac:dyDescent="0.45">
      <c r="A270" s="136" t="s">
        <v>57</v>
      </c>
      <c r="B270" s="136"/>
      <c r="C270" s="137"/>
      <c r="D270" s="138"/>
      <c r="E270" s="136"/>
      <c r="F270" s="136"/>
      <c r="G270" s="136"/>
      <c r="H270" s="136"/>
      <c r="I270" s="136"/>
      <c r="J270" s="139"/>
    </row>
    <row r="271" spans="1:10" x14ac:dyDescent="0.45">
      <c r="A271" s="136" t="s">
        <v>56</v>
      </c>
      <c r="B271" s="136"/>
      <c r="C271" s="137"/>
      <c r="D271" s="138"/>
      <c r="E271" s="140" t="s">
        <v>14</v>
      </c>
      <c r="F271" s="141"/>
      <c r="G271" s="141" t="s">
        <v>15</v>
      </c>
      <c r="H271" s="141" t="s">
        <v>367</v>
      </c>
      <c r="I271" s="141" t="s">
        <v>16</v>
      </c>
      <c r="J271" s="141">
        <v>2567</v>
      </c>
    </row>
    <row r="272" spans="1:10" x14ac:dyDescent="0.45">
      <c r="A272" s="316" t="s">
        <v>1</v>
      </c>
      <c r="B272" s="316"/>
      <c r="C272" s="316"/>
      <c r="D272" s="316"/>
      <c r="E272" s="316"/>
      <c r="F272" s="316"/>
      <c r="G272" s="316"/>
      <c r="H272" s="316"/>
      <c r="I272" s="316"/>
      <c r="J272" s="316"/>
    </row>
    <row r="273" spans="1:10" x14ac:dyDescent="0.45">
      <c r="A273" s="317" t="s">
        <v>2</v>
      </c>
      <c r="B273" s="317" t="s">
        <v>3</v>
      </c>
      <c r="C273" s="319" t="s">
        <v>4</v>
      </c>
      <c r="D273" s="317" t="s">
        <v>5</v>
      </c>
      <c r="E273" s="313" t="s">
        <v>6</v>
      </c>
      <c r="F273" s="313"/>
      <c r="G273" s="313" t="s">
        <v>9</v>
      </c>
      <c r="H273" s="313"/>
      <c r="I273" s="142" t="s">
        <v>10</v>
      </c>
      <c r="J273" s="143" t="s">
        <v>12</v>
      </c>
    </row>
    <row r="274" spans="1:10" x14ac:dyDescent="0.45">
      <c r="A274" s="318"/>
      <c r="B274" s="318"/>
      <c r="C274" s="320"/>
      <c r="D274" s="318"/>
      <c r="E274" s="144" t="s">
        <v>7</v>
      </c>
      <c r="F274" s="144" t="s">
        <v>8</v>
      </c>
      <c r="G274" s="144" t="s">
        <v>7</v>
      </c>
      <c r="H274" s="144" t="s">
        <v>8</v>
      </c>
      <c r="I274" s="145" t="s">
        <v>11</v>
      </c>
      <c r="J274" s="145"/>
    </row>
    <row r="275" spans="1:10" s="152" customFormat="1" x14ac:dyDescent="0.45">
      <c r="A275" s="146"/>
      <c r="B275" s="175" t="s">
        <v>66</v>
      </c>
      <c r="C275" s="148"/>
      <c r="D275" s="149"/>
      <c r="E275" s="150"/>
      <c r="F275" s="150"/>
      <c r="G275" s="150"/>
      <c r="H275" s="150"/>
      <c r="I275" s="176">
        <f>I264</f>
        <v>1706768.4923749999</v>
      </c>
      <c r="J275" s="151"/>
    </row>
    <row r="276" spans="1:10" s="152" customFormat="1" x14ac:dyDescent="0.45">
      <c r="A276" s="243" t="s">
        <v>320</v>
      </c>
      <c r="B276" s="244" t="s">
        <v>321</v>
      </c>
      <c r="C276" s="238"/>
      <c r="D276" s="239"/>
      <c r="E276" s="240"/>
      <c r="F276" s="241"/>
      <c r="G276" s="240"/>
      <c r="H276" s="241"/>
      <c r="I276" s="241"/>
      <c r="J276" s="239"/>
    </row>
    <row r="277" spans="1:10" s="152" customFormat="1" x14ac:dyDescent="0.45">
      <c r="A277" s="245" t="s">
        <v>399</v>
      </c>
      <c r="B277" s="251" t="s">
        <v>322</v>
      </c>
      <c r="C277" s="252">
        <v>1</v>
      </c>
      <c r="D277" s="253" t="s">
        <v>61</v>
      </c>
      <c r="E277" s="254">
        <v>16000</v>
      </c>
      <c r="F277" s="255">
        <f t="shared" ref="F277:F281" si="69">SUM(C277*E277)</f>
        <v>16000</v>
      </c>
      <c r="G277" s="254">
        <v>0</v>
      </c>
      <c r="H277" s="255">
        <f t="shared" ref="H277:H281" si="70">SUM(C277*G277)</f>
        <v>0</v>
      </c>
      <c r="I277" s="255">
        <f t="shared" ref="I277:I281" si="71">SUM(F277+H277)</f>
        <v>16000</v>
      </c>
      <c r="J277" s="239"/>
    </row>
    <row r="278" spans="1:10" s="152" customFormat="1" x14ac:dyDescent="0.45">
      <c r="A278" s="245" t="s">
        <v>400</v>
      </c>
      <c r="B278" s="256" t="s">
        <v>311</v>
      </c>
      <c r="C278" s="252">
        <v>141.5</v>
      </c>
      <c r="D278" s="253" t="s">
        <v>62</v>
      </c>
      <c r="E278" s="254">
        <v>1878.5</v>
      </c>
      <c r="F278" s="254">
        <f t="shared" si="69"/>
        <v>265807.75</v>
      </c>
      <c r="G278" s="254">
        <v>306</v>
      </c>
      <c r="H278" s="254">
        <f t="shared" si="70"/>
        <v>43299</v>
      </c>
      <c r="I278" s="254">
        <f t="shared" si="71"/>
        <v>309106.75</v>
      </c>
      <c r="J278" s="239"/>
    </row>
    <row r="279" spans="1:10" s="152" customFormat="1" x14ac:dyDescent="0.45">
      <c r="A279" s="245" t="s">
        <v>401</v>
      </c>
      <c r="B279" s="251" t="s">
        <v>312</v>
      </c>
      <c r="C279" s="252">
        <v>1886</v>
      </c>
      <c r="D279" s="253" t="s">
        <v>33</v>
      </c>
      <c r="E279" s="254">
        <v>30</v>
      </c>
      <c r="F279" s="255">
        <f t="shared" si="69"/>
        <v>56580</v>
      </c>
      <c r="G279" s="254">
        <v>5</v>
      </c>
      <c r="H279" s="255">
        <f t="shared" si="70"/>
        <v>9430</v>
      </c>
      <c r="I279" s="255">
        <f t="shared" si="71"/>
        <v>66010</v>
      </c>
      <c r="J279" s="239"/>
    </row>
    <row r="280" spans="1:10" s="152" customFormat="1" x14ac:dyDescent="0.45">
      <c r="A280" s="245" t="s">
        <v>402</v>
      </c>
      <c r="B280" s="256" t="s">
        <v>104</v>
      </c>
      <c r="C280" s="252">
        <v>94</v>
      </c>
      <c r="D280" s="253" t="s">
        <v>62</v>
      </c>
      <c r="E280" s="254">
        <v>529.58794999999998</v>
      </c>
      <c r="F280" s="254">
        <f t="shared" si="69"/>
        <v>49781.2673</v>
      </c>
      <c r="G280" s="254">
        <v>91</v>
      </c>
      <c r="H280" s="254">
        <f t="shared" si="70"/>
        <v>8554</v>
      </c>
      <c r="I280" s="254">
        <f t="shared" si="71"/>
        <v>58335.2673</v>
      </c>
      <c r="J280" s="239"/>
    </row>
    <row r="281" spans="1:10" s="152" customFormat="1" x14ac:dyDescent="0.45">
      <c r="A281" s="245" t="s">
        <v>403</v>
      </c>
      <c r="B281" s="256" t="s">
        <v>315</v>
      </c>
      <c r="C281" s="252">
        <v>47</v>
      </c>
      <c r="D281" s="253" t="s">
        <v>62</v>
      </c>
      <c r="E281" s="254">
        <v>370</v>
      </c>
      <c r="F281" s="254">
        <f t="shared" si="69"/>
        <v>17390</v>
      </c>
      <c r="G281" s="254">
        <v>99</v>
      </c>
      <c r="H281" s="254">
        <f t="shared" si="70"/>
        <v>4653</v>
      </c>
      <c r="I281" s="254">
        <f t="shared" si="71"/>
        <v>22043</v>
      </c>
      <c r="J281" s="242"/>
    </row>
    <row r="282" spans="1:10" s="152" customFormat="1" x14ac:dyDescent="0.45">
      <c r="A282" s="250"/>
      <c r="B282" s="304" t="s">
        <v>395</v>
      </c>
      <c r="C282" s="252"/>
      <c r="D282" s="253"/>
      <c r="E282" s="254"/>
      <c r="F282" s="255"/>
      <c r="G282" s="254"/>
      <c r="H282" s="255"/>
      <c r="I282" s="255"/>
      <c r="J282" s="242"/>
    </row>
    <row r="283" spans="1:10" x14ac:dyDescent="0.45">
      <c r="A283" s="234" t="s">
        <v>323</v>
      </c>
      <c r="B283" s="235" t="s">
        <v>325</v>
      </c>
      <c r="C283" s="161"/>
      <c r="D283" s="159"/>
      <c r="E283" s="158"/>
      <c r="F283" s="179"/>
      <c r="G283" s="158"/>
      <c r="H283" s="179"/>
      <c r="I283" s="179"/>
      <c r="J283" s="159"/>
    </row>
    <row r="284" spans="1:10" x14ac:dyDescent="0.45">
      <c r="A284" s="301" t="s">
        <v>326</v>
      </c>
      <c r="B284" s="302" t="s">
        <v>412</v>
      </c>
      <c r="C284" s="246">
        <v>10</v>
      </c>
      <c r="D284" s="247" t="s">
        <v>106</v>
      </c>
      <c r="E284" s="248">
        <v>13700</v>
      </c>
      <c r="F284" s="249">
        <f t="shared" ref="F284" si="72">SUM(C284*E284)</f>
        <v>137000</v>
      </c>
      <c r="G284" s="248">
        <v>0</v>
      </c>
      <c r="H284" s="249">
        <f t="shared" ref="H284" si="73">SUM(C284*G284)</f>
        <v>0</v>
      </c>
      <c r="I284" s="249">
        <f t="shared" ref="I284" si="74">SUM(F284+H284)</f>
        <v>137000</v>
      </c>
      <c r="J284" s="159"/>
    </row>
    <row r="285" spans="1:10" x14ac:dyDescent="0.45">
      <c r="A285" s="301"/>
      <c r="B285" s="303" t="s">
        <v>392</v>
      </c>
      <c r="C285" s="246"/>
      <c r="D285" s="247"/>
      <c r="E285" s="248"/>
      <c r="F285" s="249"/>
      <c r="G285" s="248"/>
      <c r="H285" s="249"/>
      <c r="I285" s="249"/>
      <c r="J285" s="159"/>
    </row>
    <row r="286" spans="1:10" x14ac:dyDescent="0.45">
      <c r="A286" s="301"/>
      <c r="B286" s="303" t="s">
        <v>413</v>
      </c>
      <c r="C286" s="246"/>
      <c r="D286" s="247"/>
      <c r="E286" s="248"/>
      <c r="F286" s="249"/>
      <c r="G286" s="248"/>
      <c r="H286" s="249"/>
      <c r="I286" s="249"/>
      <c r="J286" s="159"/>
    </row>
    <row r="287" spans="1:10" x14ac:dyDescent="0.45">
      <c r="A287" s="301"/>
      <c r="B287" s="303" t="s">
        <v>393</v>
      </c>
      <c r="C287" s="246"/>
      <c r="D287" s="247"/>
      <c r="E287" s="248"/>
      <c r="F287" s="249"/>
      <c r="G287" s="248"/>
      <c r="H287" s="249"/>
      <c r="I287" s="249"/>
      <c r="J287" s="159"/>
    </row>
    <row r="288" spans="1:10" x14ac:dyDescent="0.45">
      <c r="A288" s="301"/>
      <c r="B288" s="303" t="s">
        <v>394</v>
      </c>
      <c r="C288" s="246"/>
      <c r="D288" s="247"/>
      <c r="E288" s="248"/>
      <c r="F288" s="249"/>
      <c r="G288" s="248"/>
      <c r="H288" s="249"/>
      <c r="I288" s="249"/>
      <c r="J288" s="159"/>
    </row>
    <row r="289" spans="1:10" x14ac:dyDescent="0.45">
      <c r="A289" s="153" t="s">
        <v>346</v>
      </c>
      <c r="B289" s="160" t="s">
        <v>328</v>
      </c>
      <c r="C289" s="161">
        <v>1</v>
      </c>
      <c r="D289" s="159" t="s">
        <v>45</v>
      </c>
      <c r="E289" s="158">
        <v>10000</v>
      </c>
      <c r="F289" s="179">
        <f t="shared" ref="F289:F290" si="75">SUM(C289*E289)</f>
        <v>10000</v>
      </c>
      <c r="G289" s="158">
        <v>2000</v>
      </c>
      <c r="H289" s="179">
        <f t="shared" ref="H289:H290" si="76">SUM(C289*G289)</f>
        <v>2000</v>
      </c>
      <c r="I289" s="179">
        <f t="shared" ref="I289:I290" si="77">SUM(F289+H289)</f>
        <v>12000</v>
      </c>
      <c r="J289" s="159"/>
    </row>
    <row r="290" spans="1:10" x14ac:dyDescent="0.45">
      <c r="A290" s="153" t="s">
        <v>355</v>
      </c>
      <c r="B290" s="160" t="s">
        <v>329</v>
      </c>
      <c r="C290" s="161">
        <v>1</v>
      </c>
      <c r="D290" s="159" t="s">
        <v>61</v>
      </c>
      <c r="E290" s="158">
        <v>50000</v>
      </c>
      <c r="F290" s="179">
        <f t="shared" si="75"/>
        <v>50000</v>
      </c>
      <c r="G290" s="158">
        <v>0</v>
      </c>
      <c r="H290" s="179">
        <f t="shared" si="76"/>
        <v>0</v>
      </c>
      <c r="I290" s="179">
        <f t="shared" si="77"/>
        <v>50000</v>
      </c>
      <c r="J290" s="159"/>
    </row>
    <row r="291" spans="1:10" x14ac:dyDescent="0.45">
      <c r="A291" s="234" t="s">
        <v>324</v>
      </c>
      <c r="B291" s="235" t="s">
        <v>330</v>
      </c>
      <c r="C291" s="161"/>
      <c r="D291" s="159"/>
      <c r="E291" s="158"/>
      <c r="F291" s="179"/>
      <c r="G291" s="158"/>
      <c r="H291" s="179"/>
      <c r="I291" s="179"/>
      <c r="J291" s="159"/>
    </row>
    <row r="292" spans="1:10" x14ac:dyDescent="0.45">
      <c r="A292" s="153" t="s">
        <v>327</v>
      </c>
      <c r="B292" s="154" t="s">
        <v>331</v>
      </c>
      <c r="C292" s="161">
        <v>1</v>
      </c>
      <c r="D292" s="159" t="s">
        <v>61</v>
      </c>
      <c r="E292" s="158">
        <v>0</v>
      </c>
      <c r="F292" s="179">
        <v>0</v>
      </c>
      <c r="G292" s="158">
        <v>10000</v>
      </c>
      <c r="H292" s="179">
        <f t="shared" ref="H292" si="78">SUM(C292*G292)</f>
        <v>10000</v>
      </c>
      <c r="I292" s="179">
        <f t="shared" ref="I292" si="79">SUM(F292+H292)</f>
        <v>10000</v>
      </c>
      <c r="J292" s="159"/>
    </row>
    <row r="293" spans="1:10" x14ac:dyDescent="0.45">
      <c r="A293" s="234"/>
      <c r="B293" s="235"/>
      <c r="C293" s="161"/>
      <c r="D293" s="159"/>
      <c r="E293" s="158"/>
      <c r="F293" s="179"/>
      <c r="G293" s="158"/>
      <c r="H293" s="179"/>
      <c r="I293" s="179"/>
      <c r="J293" s="159"/>
    </row>
    <row r="294" spans="1:10" x14ac:dyDescent="0.45">
      <c r="A294" s="170"/>
      <c r="B294" s="195" t="s">
        <v>332</v>
      </c>
      <c r="C294" s="196"/>
      <c r="D294" s="197"/>
      <c r="E294" s="198"/>
      <c r="F294" s="198"/>
      <c r="G294" s="198"/>
      <c r="H294" s="198"/>
      <c r="I294" s="199">
        <f>SUM(I275:I293)</f>
        <v>2387263.5096749999</v>
      </c>
      <c r="J294" s="197"/>
    </row>
  </sheetData>
  <mergeCells count="90">
    <mergeCell ref="A265:J265"/>
    <mergeCell ref="A266:J266"/>
    <mergeCell ref="A272:J272"/>
    <mergeCell ref="A273:A274"/>
    <mergeCell ref="B273:B274"/>
    <mergeCell ref="C273:C274"/>
    <mergeCell ref="D273:D274"/>
    <mergeCell ref="E273:F273"/>
    <mergeCell ref="G273:H273"/>
    <mergeCell ref="G96:H96"/>
    <mergeCell ref="A146:J146"/>
    <mergeCell ref="A96:A97"/>
    <mergeCell ref="A147:J147"/>
    <mergeCell ref="A176:J176"/>
    <mergeCell ref="A125:A126"/>
    <mergeCell ref="B125:B126"/>
    <mergeCell ref="C125:C126"/>
    <mergeCell ref="D125:D126"/>
    <mergeCell ref="E125:F125"/>
    <mergeCell ref="B96:B97"/>
    <mergeCell ref="C96:C97"/>
    <mergeCell ref="D96:D97"/>
    <mergeCell ref="E96:F96"/>
    <mergeCell ref="A153:J153"/>
    <mergeCell ref="A154:A155"/>
    <mergeCell ref="A183:J183"/>
    <mergeCell ref="E212:F212"/>
    <mergeCell ref="G212:H212"/>
    <mergeCell ref="A184:A185"/>
    <mergeCell ref="A212:A213"/>
    <mergeCell ref="B212:B213"/>
    <mergeCell ref="C212:C213"/>
    <mergeCell ref="D212:D213"/>
    <mergeCell ref="A204:J204"/>
    <mergeCell ref="A205:J205"/>
    <mergeCell ref="B184:B185"/>
    <mergeCell ref="C184:C185"/>
    <mergeCell ref="D184:D185"/>
    <mergeCell ref="E184:F184"/>
    <mergeCell ref="G184:H184"/>
    <mergeCell ref="A211:J211"/>
    <mergeCell ref="A30:J30"/>
    <mergeCell ref="A59:J59"/>
    <mergeCell ref="A60:J60"/>
    <mergeCell ref="A66:J66"/>
    <mergeCell ref="A67:A68"/>
    <mergeCell ref="B67:B68"/>
    <mergeCell ref="C67:C68"/>
    <mergeCell ref="D67:D68"/>
    <mergeCell ref="E67:F67"/>
    <mergeCell ref="A31:J31"/>
    <mergeCell ref="A37:J37"/>
    <mergeCell ref="A38:A39"/>
    <mergeCell ref="B38:B39"/>
    <mergeCell ref="C38:C39"/>
    <mergeCell ref="D38:D39"/>
    <mergeCell ref="E38:F38"/>
    <mergeCell ref="A1:J1"/>
    <mergeCell ref="A2:J2"/>
    <mergeCell ref="A8:J8"/>
    <mergeCell ref="A9:A10"/>
    <mergeCell ref="B9:B10"/>
    <mergeCell ref="C9:C10"/>
    <mergeCell ref="D9:D10"/>
    <mergeCell ref="E9:F9"/>
    <mergeCell ref="G9:H9"/>
    <mergeCell ref="G38:H38"/>
    <mergeCell ref="G67:H67"/>
    <mergeCell ref="A88:J88"/>
    <mergeCell ref="A89:J89"/>
    <mergeCell ref="A95:J95"/>
    <mergeCell ref="G154:H154"/>
    <mergeCell ref="A117:J117"/>
    <mergeCell ref="A177:J177"/>
    <mergeCell ref="A118:J118"/>
    <mergeCell ref="A124:J124"/>
    <mergeCell ref="B154:B155"/>
    <mergeCell ref="C154:C155"/>
    <mergeCell ref="D154:D155"/>
    <mergeCell ref="E154:F154"/>
    <mergeCell ref="G125:H125"/>
    <mergeCell ref="A235:J235"/>
    <mergeCell ref="A236:J236"/>
    <mergeCell ref="A242:J242"/>
    <mergeCell ref="A243:A244"/>
    <mergeCell ref="B243:B244"/>
    <mergeCell ref="C243:C244"/>
    <mergeCell ref="D243:D244"/>
    <mergeCell ref="E243:F243"/>
    <mergeCell ref="G243:H243"/>
  </mergeCells>
  <phoneticPr fontId="7" type="noConversion"/>
  <printOptions horizontalCentered="1" verticalCentered="1"/>
  <pageMargins left="0.25" right="0.25" top="0.75" bottom="0.75" header="0.3" footer="0.3"/>
  <pageSetup paperSize="9" scale="79" fitToHeight="0" orientation="landscape" r:id="rId1"/>
  <rowBreaks count="9" manualBreakCount="9">
    <brk id="29" max="9" man="1"/>
    <brk id="58" max="9" man="1"/>
    <brk id="87" max="9" man="1"/>
    <brk id="116" max="9" man="1"/>
    <brk id="145" max="9" man="1"/>
    <brk id="175" max="9" man="1"/>
    <brk id="203" max="9" man="1"/>
    <brk id="234" max="9" man="1"/>
    <brk id="26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7"/>
  <sheetViews>
    <sheetView topLeftCell="A33" zoomScaleNormal="100" zoomScaleSheetLayoutView="96" workbookViewId="0">
      <selection activeCell="E81" sqref="E81"/>
    </sheetView>
  </sheetViews>
  <sheetFormatPr defaultColWidth="9" defaultRowHeight="24" x14ac:dyDescent="0.55000000000000004"/>
  <cols>
    <col min="1" max="1" width="7" style="57" customWidth="1"/>
    <col min="2" max="2" width="57.25" style="57" customWidth="1"/>
    <col min="3" max="3" width="11" style="109" bestFit="1" customWidth="1"/>
    <col min="4" max="4" width="9.375" style="109" bestFit="1" customWidth="1"/>
    <col min="5" max="5" width="17.5" style="109" bestFit="1" customWidth="1"/>
    <col min="6" max="6" width="16.5" style="109" bestFit="1" customWidth="1"/>
    <col min="7" max="7" width="11.125" style="109" bestFit="1" customWidth="1"/>
    <col min="8" max="8" width="8.75" style="109" bestFit="1" customWidth="1"/>
    <col min="9" max="9" width="23.5" style="109" bestFit="1" customWidth="1"/>
    <col min="10" max="10" width="16" style="57" bestFit="1" customWidth="1"/>
    <col min="11" max="16384" width="9" style="57"/>
  </cols>
  <sheetData>
    <row r="1" spans="1:12" x14ac:dyDescent="0.55000000000000004">
      <c r="A1" s="321" t="s">
        <v>230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2" x14ac:dyDescent="0.55000000000000004">
      <c r="A2" s="322" t="s">
        <v>0</v>
      </c>
      <c r="B2" s="322"/>
      <c r="C2" s="322"/>
      <c r="D2" s="322"/>
      <c r="E2" s="322"/>
      <c r="F2" s="322"/>
      <c r="G2" s="322"/>
      <c r="H2" s="322"/>
      <c r="I2" s="322"/>
      <c r="J2" s="322"/>
    </row>
    <row r="3" spans="1:12" x14ac:dyDescent="0.55000000000000004">
      <c r="A3" s="58" t="s">
        <v>42</v>
      </c>
      <c r="B3" s="58"/>
      <c r="C3" s="59"/>
      <c r="D3" s="60"/>
      <c r="E3" s="60"/>
      <c r="F3" s="60"/>
      <c r="G3" s="60"/>
      <c r="H3" s="60"/>
      <c r="I3" s="60"/>
      <c r="J3" s="61"/>
    </row>
    <row r="4" spans="1:12" x14ac:dyDescent="0.55000000000000004">
      <c r="A4" s="3" t="s">
        <v>250</v>
      </c>
      <c r="B4" s="3"/>
      <c r="C4" s="62"/>
      <c r="D4" s="63"/>
      <c r="E4" s="63"/>
      <c r="F4" s="63"/>
      <c r="G4" s="63"/>
      <c r="H4" s="63"/>
      <c r="I4" s="63"/>
      <c r="J4" s="64"/>
    </row>
    <row r="5" spans="1:12" x14ac:dyDescent="0.55000000000000004">
      <c r="A5" s="3" t="s">
        <v>144</v>
      </c>
      <c r="B5" s="3"/>
      <c r="C5" s="62"/>
      <c r="D5" s="63"/>
      <c r="E5" s="3" t="s">
        <v>13</v>
      </c>
      <c r="F5" s="3"/>
      <c r="G5" s="3"/>
      <c r="H5" s="3"/>
      <c r="I5" s="3"/>
      <c r="J5" s="64"/>
    </row>
    <row r="6" spans="1:12" x14ac:dyDescent="0.55000000000000004">
      <c r="A6" s="3" t="s">
        <v>57</v>
      </c>
      <c r="B6" s="3"/>
      <c r="C6" s="62"/>
      <c r="D6" s="63"/>
      <c r="E6" s="3"/>
      <c r="F6" s="3"/>
      <c r="G6" s="3"/>
      <c r="H6" s="3"/>
      <c r="I6" s="3"/>
      <c r="J6" s="64"/>
    </row>
    <row r="7" spans="1:12" x14ac:dyDescent="0.55000000000000004">
      <c r="A7" s="3" t="s">
        <v>56</v>
      </c>
      <c r="B7" s="3"/>
      <c r="C7" s="62"/>
      <c r="D7" s="63"/>
      <c r="E7" s="111" t="s">
        <v>14</v>
      </c>
      <c r="F7" s="65"/>
      <c r="G7" s="65" t="s">
        <v>15</v>
      </c>
      <c r="H7" s="65" t="s">
        <v>158</v>
      </c>
      <c r="I7" s="65" t="s">
        <v>16</v>
      </c>
      <c r="J7" s="65">
        <v>2565</v>
      </c>
    </row>
    <row r="8" spans="1:12" x14ac:dyDescent="0.55000000000000004">
      <c r="A8" s="323" t="s">
        <v>1</v>
      </c>
      <c r="B8" s="323"/>
      <c r="C8" s="323"/>
      <c r="D8" s="323"/>
      <c r="E8" s="323"/>
      <c r="F8" s="323"/>
      <c r="G8" s="323"/>
      <c r="H8" s="323"/>
      <c r="I8" s="323"/>
      <c r="J8" s="323"/>
    </row>
    <row r="9" spans="1:12" x14ac:dyDescent="0.55000000000000004">
      <c r="A9" s="324" t="s">
        <v>2</v>
      </c>
      <c r="B9" s="324" t="s">
        <v>3</v>
      </c>
      <c r="C9" s="326" t="s">
        <v>4</v>
      </c>
      <c r="D9" s="324" t="s">
        <v>5</v>
      </c>
      <c r="E9" s="328" t="s">
        <v>6</v>
      </c>
      <c r="F9" s="328"/>
      <c r="G9" s="328" t="s">
        <v>9</v>
      </c>
      <c r="H9" s="328"/>
      <c r="I9" s="66" t="s">
        <v>10</v>
      </c>
      <c r="J9" s="67" t="s">
        <v>12</v>
      </c>
    </row>
    <row r="10" spans="1:12" x14ac:dyDescent="0.55000000000000004">
      <c r="A10" s="325"/>
      <c r="B10" s="325"/>
      <c r="C10" s="327"/>
      <c r="D10" s="325"/>
      <c r="E10" s="68" t="s">
        <v>7</v>
      </c>
      <c r="F10" s="68" t="s">
        <v>8</v>
      </c>
      <c r="G10" s="68" t="s">
        <v>7</v>
      </c>
      <c r="H10" s="68" t="s">
        <v>8</v>
      </c>
      <c r="I10" s="110" t="s">
        <v>11</v>
      </c>
      <c r="J10" s="110"/>
    </row>
    <row r="11" spans="1:12" s="74" customFormat="1" x14ac:dyDescent="0.55000000000000004">
      <c r="A11" s="69" t="s">
        <v>40</v>
      </c>
      <c r="B11" s="70" t="s">
        <v>183</v>
      </c>
      <c r="C11" s="71"/>
      <c r="D11" s="72"/>
      <c r="E11" s="73"/>
      <c r="F11" s="73"/>
      <c r="G11" s="73"/>
      <c r="H11" s="73"/>
      <c r="I11" s="73"/>
      <c r="J11" s="113"/>
    </row>
    <row r="12" spans="1:12" s="74" customFormat="1" x14ac:dyDescent="0.55000000000000004">
      <c r="A12" s="75" t="s">
        <v>38</v>
      </c>
      <c r="B12" s="45" t="s">
        <v>184</v>
      </c>
      <c r="C12" s="76">
        <v>2</v>
      </c>
      <c r="D12" s="77" t="s">
        <v>45</v>
      </c>
      <c r="E12" s="93">
        <v>150000</v>
      </c>
      <c r="F12" s="47">
        <f>SUM(C12*E12)</f>
        <v>300000</v>
      </c>
      <c r="G12" s="78">
        <v>0</v>
      </c>
      <c r="H12" s="47">
        <f t="shared" ref="H12:H23" si="0">SUM(C12*G12)</f>
        <v>0</v>
      </c>
      <c r="I12" s="47">
        <f t="shared" ref="I12:I23" si="1">SUM(F12+H12)</f>
        <v>300000</v>
      </c>
      <c r="J12" s="114" t="s">
        <v>128</v>
      </c>
      <c r="L12" s="74">
        <v>331700</v>
      </c>
    </row>
    <row r="13" spans="1:12" x14ac:dyDescent="0.55000000000000004">
      <c r="A13" s="75"/>
      <c r="B13" s="45" t="s">
        <v>185</v>
      </c>
      <c r="C13" s="81"/>
      <c r="D13" s="77"/>
      <c r="E13" s="93"/>
      <c r="F13" s="47"/>
      <c r="G13" s="78"/>
      <c r="H13" s="47"/>
      <c r="I13" s="47"/>
      <c r="J13" s="114"/>
    </row>
    <row r="14" spans="1:12" x14ac:dyDescent="0.55000000000000004">
      <c r="A14" s="75" t="s">
        <v>34</v>
      </c>
      <c r="B14" s="45" t="s">
        <v>186</v>
      </c>
      <c r="C14" s="81">
        <v>1</v>
      </c>
      <c r="D14" s="77" t="s">
        <v>82</v>
      </c>
      <c r="E14" s="93">
        <v>400000</v>
      </c>
      <c r="F14" s="47">
        <f t="shared" ref="F14:F23" si="2">SUM(C14*E14)</f>
        <v>400000</v>
      </c>
      <c r="G14" s="78">
        <v>0</v>
      </c>
      <c r="H14" s="47">
        <f t="shared" si="0"/>
        <v>0</v>
      </c>
      <c r="I14" s="47">
        <f t="shared" si="1"/>
        <v>400000</v>
      </c>
      <c r="J14" s="114" t="s">
        <v>128</v>
      </c>
    </row>
    <row r="15" spans="1:12" s="125" customFormat="1" x14ac:dyDescent="0.55000000000000004">
      <c r="A15" s="122"/>
      <c r="B15" s="122" t="s">
        <v>187</v>
      </c>
      <c r="C15" s="123"/>
      <c r="D15" s="124"/>
      <c r="E15" s="123"/>
      <c r="F15" s="47"/>
      <c r="G15" s="78"/>
      <c r="H15" s="47"/>
      <c r="I15" s="47"/>
      <c r="J15" s="114"/>
    </row>
    <row r="16" spans="1:12" x14ac:dyDescent="0.55000000000000004">
      <c r="A16" s="75" t="s">
        <v>35</v>
      </c>
      <c r="B16" s="80" t="s">
        <v>188</v>
      </c>
      <c r="C16" s="81">
        <v>2</v>
      </c>
      <c r="D16" s="77" t="s">
        <v>45</v>
      </c>
      <c r="E16" s="93">
        <v>18000</v>
      </c>
      <c r="F16" s="47">
        <f t="shared" si="2"/>
        <v>36000</v>
      </c>
      <c r="G16" s="78">
        <v>0</v>
      </c>
      <c r="H16" s="47">
        <f t="shared" si="0"/>
        <v>0</v>
      </c>
      <c r="I16" s="47">
        <f t="shared" si="1"/>
        <v>36000</v>
      </c>
      <c r="J16" s="114" t="s">
        <v>128</v>
      </c>
    </row>
    <row r="17" spans="1:10" x14ac:dyDescent="0.55000000000000004">
      <c r="A17" s="75" t="s">
        <v>41</v>
      </c>
      <c r="B17" s="80" t="s">
        <v>189</v>
      </c>
      <c r="C17" s="81">
        <v>1</v>
      </c>
      <c r="D17" s="79" t="s">
        <v>45</v>
      </c>
      <c r="E17" s="93">
        <v>78000</v>
      </c>
      <c r="F17" s="47">
        <f t="shared" si="2"/>
        <v>78000</v>
      </c>
      <c r="G17" s="78">
        <v>0</v>
      </c>
      <c r="H17" s="47">
        <f t="shared" si="0"/>
        <v>0</v>
      </c>
      <c r="I17" s="47">
        <f t="shared" si="1"/>
        <v>78000</v>
      </c>
      <c r="J17" s="114" t="s">
        <v>128</v>
      </c>
    </row>
    <row r="18" spans="1:10" x14ac:dyDescent="0.55000000000000004">
      <c r="A18" s="75" t="s">
        <v>43</v>
      </c>
      <c r="B18" s="80" t="s">
        <v>190</v>
      </c>
      <c r="C18" s="81">
        <v>1</v>
      </c>
      <c r="D18" s="79" t="s">
        <v>82</v>
      </c>
      <c r="E18" s="93">
        <v>52000</v>
      </c>
      <c r="F18" s="47">
        <f t="shared" si="2"/>
        <v>52000</v>
      </c>
      <c r="G18" s="78">
        <v>0</v>
      </c>
      <c r="H18" s="47">
        <f t="shared" si="0"/>
        <v>0</v>
      </c>
      <c r="I18" s="47">
        <f t="shared" si="1"/>
        <v>52000</v>
      </c>
      <c r="J18" s="114" t="s">
        <v>128</v>
      </c>
    </row>
    <row r="19" spans="1:10" x14ac:dyDescent="0.55000000000000004">
      <c r="A19" s="75" t="s">
        <v>44</v>
      </c>
      <c r="B19" s="80" t="s">
        <v>191</v>
      </c>
      <c r="C19" s="81">
        <v>1</v>
      </c>
      <c r="D19" s="79" t="s">
        <v>134</v>
      </c>
      <c r="E19" s="93">
        <v>2600</v>
      </c>
      <c r="F19" s="47">
        <f t="shared" si="2"/>
        <v>2600</v>
      </c>
      <c r="G19" s="78">
        <v>0</v>
      </c>
      <c r="H19" s="47">
        <f t="shared" si="0"/>
        <v>0</v>
      </c>
      <c r="I19" s="47">
        <f t="shared" si="1"/>
        <v>2600</v>
      </c>
      <c r="J19" s="114" t="s">
        <v>128</v>
      </c>
    </row>
    <row r="20" spans="1:10" x14ac:dyDescent="0.55000000000000004">
      <c r="A20" s="75" t="s">
        <v>157</v>
      </c>
      <c r="B20" s="80" t="s">
        <v>192</v>
      </c>
      <c r="C20" s="81">
        <v>2</v>
      </c>
      <c r="D20" s="79" t="s">
        <v>142</v>
      </c>
      <c r="E20" s="93">
        <v>13000</v>
      </c>
      <c r="F20" s="47">
        <f t="shared" si="2"/>
        <v>26000</v>
      </c>
      <c r="G20" s="78">
        <v>0</v>
      </c>
      <c r="H20" s="47">
        <f t="shared" si="0"/>
        <v>0</v>
      </c>
      <c r="I20" s="47">
        <f t="shared" si="1"/>
        <v>26000</v>
      </c>
      <c r="J20" s="114" t="s">
        <v>128</v>
      </c>
    </row>
    <row r="21" spans="1:10" x14ac:dyDescent="0.55000000000000004">
      <c r="A21" s="75" t="s">
        <v>67</v>
      </c>
      <c r="B21" s="45" t="s">
        <v>193</v>
      </c>
      <c r="C21" s="127">
        <v>2</v>
      </c>
      <c r="D21" s="79" t="s">
        <v>45</v>
      </c>
      <c r="E21" s="93">
        <v>25000</v>
      </c>
      <c r="F21" s="47">
        <f t="shared" si="2"/>
        <v>50000</v>
      </c>
      <c r="G21" s="78">
        <v>0</v>
      </c>
      <c r="H21" s="47">
        <f t="shared" si="0"/>
        <v>0</v>
      </c>
      <c r="I21" s="47">
        <f t="shared" si="1"/>
        <v>50000</v>
      </c>
      <c r="J21" s="114" t="s">
        <v>128</v>
      </c>
    </row>
    <row r="22" spans="1:10" x14ac:dyDescent="0.55000000000000004">
      <c r="A22" s="75"/>
      <c r="B22" s="45" t="s">
        <v>194</v>
      </c>
      <c r="C22" s="81"/>
      <c r="D22" s="79"/>
      <c r="E22" s="93"/>
      <c r="F22" s="47"/>
      <c r="G22" s="78"/>
      <c r="H22" s="47"/>
      <c r="I22" s="47"/>
      <c r="J22" s="114"/>
    </row>
    <row r="23" spans="1:10" x14ac:dyDescent="0.55000000000000004">
      <c r="A23" s="75" t="s">
        <v>68</v>
      </c>
      <c r="B23" s="45" t="s">
        <v>248</v>
      </c>
      <c r="C23" s="81">
        <v>1</v>
      </c>
      <c r="D23" s="79" t="s">
        <v>45</v>
      </c>
      <c r="E23" s="93">
        <v>23000</v>
      </c>
      <c r="F23" s="47">
        <f t="shared" si="2"/>
        <v>23000</v>
      </c>
      <c r="G23" s="78">
        <v>0</v>
      </c>
      <c r="H23" s="47">
        <f t="shared" si="0"/>
        <v>0</v>
      </c>
      <c r="I23" s="47">
        <f t="shared" si="1"/>
        <v>23000</v>
      </c>
      <c r="J23" s="114" t="s">
        <v>128</v>
      </c>
    </row>
    <row r="24" spans="1:10" x14ac:dyDescent="0.55000000000000004">
      <c r="A24" s="75"/>
      <c r="B24" s="45" t="s">
        <v>195</v>
      </c>
      <c r="C24" s="81"/>
      <c r="D24" s="79"/>
      <c r="E24" s="93"/>
      <c r="F24" s="47"/>
      <c r="G24" s="78"/>
      <c r="H24" s="47"/>
      <c r="I24" s="47"/>
      <c r="J24" s="47"/>
    </row>
    <row r="25" spans="1:10" x14ac:dyDescent="0.55000000000000004">
      <c r="A25" s="75" t="s">
        <v>69</v>
      </c>
      <c r="B25" s="80" t="s">
        <v>196</v>
      </c>
      <c r="C25" s="81">
        <v>1</v>
      </c>
      <c r="D25" s="77" t="s">
        <v>82</v>
      </c>
      <c r="E25" s="93">
        <v>15000</v>
      </c>
      <c r="F25" s="47">
        <f t="shared" ref="F25" si="3">SUM(C25*E25)</f>
        <v>15000</v>
      </c>
      <c r="G25" s="78">
        <v>0</v>
      </c>
      <c r="H25" s="47">
        <f t="shared" ref="H25" si="4">SUM(C25*G25)</f>
        <v>0</v>
      </c>
      <c r="I25" s="47">
        <f>F25+H25</f>
        <v>15000</v>
      </c>
      <c r="J25" s="79" t="s">
        <v>128</v>
      </c>
    </row>
    <row r="26" spans="1:10" x14ac:dyDescent="0.55000000000000004">
      <c r="A26" s="75"/>
      <c r="B26" s="80" t="s">
        <v>197</v>
      </c>
      <c r="C26" s="81"/>
      <c r="D26" s="77"/>
      <c r="E26" s="93"/>
      <c r="F26" s="47"/>
      <c r="G26" s="78"/>
      <c r="H26" s="47"/>
      <c r="I26" s="47"/>
      <c r="J26" s="79"/>
    </row>
    <row r="27" spans="1:10" x14ac:dyDescent="0.55000000000000004">
      <c r="A27" s="75" t="s">
        <v>160</v>
      </c>
      <c r="B27" s="80" t="s">
        <v>198</v>
      </c>
      <c r="C27" s="81">
        <v>4</v>
      </c>
      <c r="D27" s="77" t="s">
        <v>246</v>
      </c>
      <c r="E27" s="93">
        <v>45000</v>
      </c>
      <c r="F27" s="47">
        <f t="shared" ref="F27" si="5">SUM(C27*E27)</f>
        <v>180000</v>
      </c>
      <c r="G27" s="78">
        <v>0</v>
      </c>
      <c r="H27" s="47">
        <f t="shared" ref="H27" si="6">SUM(C27*G27)</f>
        <v>0</v>
      </c>
      <c r="I27" s="47">
        <f t="shared" ref="I27" si="7">F27+H27</f>
        <v>180000</v>
      </c>
      <c r="J27" s="79" t="s">
        <v>128</v>
      </c>
    </row>
    <row r="28" spans="1:10" s="74" customFormat="1" x14ac:dyDescent="0.55000000000000004">
      <c r="A28" s="83"/>
      <c r="B28" s="84"/>
      <c r="C28" s="85"/>
      <c r="D28" s="86"/>
      <c r="E28" s="87"/>
      <c r="F28" s="87"/>
      <c r="G28" s="87"/>
      <c r="H28" s="87"/>
      <c r="I28" s="87"/>
      <c r="J28" s="91"/>
    </row>
    <row r="29" spans="1:10" x14ac:dyDescent="0.55000000000000004">
      <c r="A29" s="89"/>
      <c r="B29" s="101" t="s">
        <v>60</v>
      </c>
      <c r="C29" s="90"/>
      <c r="D29" s="88"/>
      <c r="E29" s="91"/>
      <c r="F29" s="91"/>
      <c r="G29" s="91"/>
      <c r="H29" s="91"/>
      <c r="I29" s="92">
        <f>SUM(I12:I27)</f>
        <v>1162600</v>
      </c>
      <c r="J29" s="91"/>
    </row>
    <row r="30" spans="1:10" x14ac:dyDescent="0.55000000000000004">
      <c r="A30" s="321" t="s">
        <v>231</v>
      </c>
      <c r="B30" s="321"/>
      <c r="C30" s="321"/>
      <c r="D30" s="321"/>
      <c r="E30" s="321"/>
      <c r="F30" s="321"/>
      <c r="G30" s="321"/>
      <c r="H30" s="321"/>
      <c r="I30" s="321"/>
      <c r="J30" s="321"/>
    </row>
    <row r="31" spans="1:10" x14ac:dyDescent="0.55000000000000004">
      <c r="A31" s="322" t="s">
        <v>0</v>
      </c>
      <c r="B31" s="322"/>
      <c r="C31" s="322"/>
      <c r="D31" s="322"/>
      <c r="E31" s="322"/>
      <c r="F31" s="322"/>
      <c r="G31" s="322"/>
      <c r="H31" s="322"/>
      <c r="I31" s="322"/>
      <c r="J31" s="322"/>
    </row>
    <row r="32" spans="1:10" x14ac:dyDescent="0.55000000000000004">
      <c r="A32" s="58" t="s">
        <v>42</v>
      </c>
      <c r="B32" s="58"/>
      <c r="C32" s="59"/>
      <c r="D32" s="60"/>
      <c r="E32" s="60"/>
      <c r="F32" s="60"/>
      <c r="G32" s="60"/>
      <c r="H32" s="60"/>
      <c r="I32" s="60"/>
      <c r="J32" s="61"/>
    </row>
    <row r="33" spans="1:10" x14ac:dyDescent="0.55000000000000004">
      <c r="A33" s="3" t="s">
        <v>250</v>
      </c>
      <c r="B33" s="3"/>
      <c r="C33" s="62"/>
      <c r="D33" s="63"/>
      <c r="E33" s="63"/>
      <c r="F33" s="63"/>
      <c r="G33" s="63"/>
      <c r="H33" s="63"/>
      <c r="I33" s="63"/>
      <c r="J33" s="64"/>
    </row>
    <row r="34" spans="1:10" x14ac:dyDescent="0.55000000000000004">
      <c r="A34" s="3" t="s">
        <v>144</v>
      </c>
      <c r="B34" s="3"/>
      <c r="C34" s="62"/>
      <c r="D34" s="63"/>
      <c r="E34" s="3" t="s">
        <v>13</v>
      </c>
      <c r="F34" s="3"/>
      <c r="G34" s="3"/>
      <c r="H34" s="3"/>
      <c r="I34" s="3"/>
      <c r="J34" s="64"/>
    </row>
    <row r="35" spans="1:10" x14ac:dyDescent="0.55000000000000004">
      <c r="A35" s="3" t="s">
        <v>57</v>
      </c>
      <c r="B35" s="3"/>
      <c r="C35" s="62"/>
      <c r="D35" s="63"/>
      <c r="E35" s="3"/>
      <c r="F35" s="3"/>
      <c r="G35" s="3"/>
      <c r="H35" s="3"/>
      <c r="I35" s="3"/>
      <c r="J35" s="64"/>
    </row>
    <row r="36" spans="1:10" x14ac:dyDescent="0.55000000000000004">
      <c r="A36" s="3" t="s">
        <v>56</v>
      </c>
      <c r="B36" s="3"/>
      <c r="C36" s="62"/>
      <c r="D36" s="63"/>
      <c r="E36" s="111" t="s">
        <v>14</v>
      </c>
      <c r="F36" s="65"/>
      <c r="G36" s="65" t="s">
        <v>15</v>
      </c>
      <c r="H36" s="65" t="s">
        <v>158</v>
      </c>
      <c r="I36" s="65" t="s">
        <v>16</v>
      </c>
      <c r="J36" s="65">
        <v>2565</v>
      </c>
    </row>
    <row r="37" spans="1:10" x14ac:dyDescent="0.55000000000000004">
      <c r="A37" s="323" t="s">
        <v>1</v>
      </c>
      <c r="B37" s="323"/>
      <c r="C37" s="323"/>
      <c r="D37" s="323"/>
      <c r="E37" s="323"/>
      <c r="F37" s="323"/>
      <c r="G37" s="323"/>
      <c r="H37" s="323"/>
      <c r="I37" s="323"/>
      <c r="J37" s="323"/>
    </row>
    <row r="38" spans="1:10" x14ac:dyDescent="0.55000000000000004">
      <c r="A38" s="324" t="s">
        <v>2</v>
      </c>
      <c r="B38" s="324" t="s">
        <v>3</v>
      </c>
      <c r="C38" s="326" t="s">
        <v>4</v>
      </c>
      <c r="D38" s="324" t="s">
        <v>5</v>
      </c>
      <c r="E38" s="328" t="s">
        <v>6</v>
      </c>
      <c r="F38" s="328"/>
      <c r="G38" s="328" t="s">
        <v>9</v>
      </c>
      <c r="H38" s="328"/>
      <c r="I38" s="66" t="s">
        <v>10</v>
      </c>
      <c r="J38" s="67" t="s">
        <v>12</v>
      </c>
    </row>
    <row r="39" spans="1:10" x14ac:dyDescent="0.55000000000000004">
      <c r="A39" s="325"/>
      <c r="B39" s="325"/>
      <c r="C39" s="327"/>
      <c r="D39" s="325"/>
      <c r="E39" s="68" t="s">
        <v>7</v>
      </c>
      <c r="F39" s="68" t="s">
        <v>8</v>
      </c>
      <c r="G39" s="68" t="s">
        <v>7</v>
      </c>
      <c r="H39" s="68" t="s">
        <v>8</v>
      </c>
      <c r="I39" s="110" t="s">
        <v>11</v>
      </c>
      <c r="J39" s="110"/>
    </row>
    <row r="40" spans="1:10" x14ac:dyDescent="0.55000000000000004">
      <c r="A40" s="69"/>
      <c r="B40" s="98" t="s">
        <v>66</v>
      </c>
      <c r="C40" s="81"/>
      <c r="D40" s="77"/>
      <c r="E40" s="78"/>
      <c r="F40" s="47"/>
      <c r="G40" s="78"/>
      <c r="H40" s="47"/>
      <c r="I40" s="115">
        <f>I29</f>
        <v>1162600</v>
      </c>
      <c r="J40" s="47"/>
    </row>
    <row r="41" spans="1:10" x14ac:dyDescent="0.55000000000000004">
      <c r="A41" s="75" t="s">
        <v>203</v>
      </c>
      <c r="B41" s="80" t="s">
        <v>235</v>
      </c>
      <c r="C41" s="81">
        <v>1</v>
      </c>
      <c r="D41" s="79" t="s">
        <v>82</v>
      </c>
      <c r="E41" s="93">
        <v>18000</v>
      </c>
      <c r="F41" s="47">
        <f t="shared" ref="F41:F45" si="8">SUM(C41*E41)</f>
        <v>18000</v>
      </c>
      <c r="G41" s="78">
        <v>0</v>
      </c>
      <c r="H41" s="47">
        <f t="shared" ref="H41:H44" si="9">SUM(C41*G41)</f>
        <v>0</v>
      </c>
      <c r="I41" s="47">
        <f t="shared" ref="I41:I44" si="10">F41+H41</f>
        <v>18000</v>
      </c>
      <c r="J41" s="79" t="s">
        <v>128</v>
      </c>
    </row>
    <row r="42" spans="1:10" x14ac:dyDescent="0.55000000000000004">
      <c r="A42" s="75" t="s">
        <v>204</v>
      </c>
      <c r="B42" s="80" t="s">
        <v>199</v>
      </c>
      <c r="C42" s="81">
        <v>1</v>
      </c>
      <c r="D42" s="79" t="s">
        <v>82</v>
      </c>
      <c r="E42" s="93">
        <v>36400</v>
      </c>
      <c r="F42" s="47">
        <f t="shared" si="8"/>
        <v>36400</v>
      </c>
      <c r="G42" s="78">
        <v>0</v>
      </c>
      <c r="H42" s="47">
        <f t="shared" si="9"/>
        <v>0</v>
      </c>
      <c r="I42" s="47">
        <f t="shared" si="10"/>
        <v>36400</v>
      </c>
      <c r="J42" s="79" t="s">
        <v>128</v>
      </c>
    </row>
    <row r="43" spans="1:10" x14ac:dyDescent="0.55000000000000004">
      <c r="A43" s="75" t="s">
        <v>205</v>
      </c>
      <c r="B43" s="80" t="s">
        <v>200</v>
      </c>
      <c r="C43" s="81">
        <v>2</v>
      </c>
      <c r="D43" s="79" t="s">
        <v>45</v>
      </c>
      <c r="E43" s="93">
        <v>53500</v>
      </c>
      <c r="F43" s="47">
        <f t="shared" si="8"/>
        <v>107000</v>
      </c>
      <c r="G43" s="78">
        <v>0</v>
      </c>
      <c r="H43" s="47">
        <f t="shared" si="9"/>
        <v>0</v>
      </c>
      <c r="I43" s="47">
        <f t="shared" si="10"/>
        <v>107000</v>
      </c>
      <c r="J43" s="79" t="s">
        <v>128</v>
      </c>
    </row>
    <row r="44" spans="1:10" x14ac:dyDescent="0.55000000000000004">
      <c r="A44" s="75" t="s">
        <v>206</v>
      </c>
      <c r="B44" s="128" t="s">
        <v>201</v>
      </c>
      <c r="C44" s="81">
        <v>2</v>
      </c>
      <c r="D44" s="79" t="s">
        <v>45</v>
      </c>
      <c r="E44" s="93">
        <v>20000</v>
      </c>
      <c r="F44" s="47">
        <f t="shared" si="8"/>
        <v>40000</v>
      </c>
      <c r="G44" s="78">
        <v>0</v>
      </c>
      <c r="H44" s="47">
        <f t="shared" si="9"/>
        <v>0</v>
      </c>
      <c r="I44" s="47">
        <f t="shared" si="10"/>
        <v>40000</v>
      </c>
      <c r="J44" s="79" t="s">
        <v>128</v>
      </c>
    </row>
    <row r="45" spans="1:10" x14ac:dyDescent="0.55000000000000004">
      <c r="A45" s="75" t="s">
        <v>237</v>
      </c>
      <c r="B45" s="80" t="s">
        <v>249</v>
      </c>
      <c r="C45" s="81">
        <v>5</v>
      </c>
      <c r="D45" s="79" t="s">
        <v>82</v>
      </c>
      <c r="E45" s="93">
        <v>5400</v>
      </c>
      <c r="F45" s="47">
        <f t="shared" si="8"/>
        <v>27000</v>
      </c>
      <c r="G45" s="78"/>
      <c r="H45" s="47"/>
      <c r="I45" s="47">
        <f t="shared" ref="I45" si="11">F45+H45</f>
        <v>27000</v>
      </c>
      <c r="J45" s="79" t="s">
        <v>128</v>
      </c>
    </row>
    <row r="46" spans="1:10" x14ac:dyDescent="0.55000000000000004">
      <c r="A46" s="112"/>
      <c r="B46" s="112"/>
      <c r="C46" s="81"/>
      <c r="D46" s="79"/>
      <c r="E46" s="93"/>
      <c r="F46" s="47"/>
      <c r="G46" s="78"/>
      <c r="H46" s="47"/>
      <c r="I46" s="47"/>
      <c r="J46" s="79"/>
    </row>
    <row r="47" spans="1:10" x14ac:dyDescent="0.55000000000000004">
      <c r="A47" s="112"/>
      <c r="B47" s="112"/>
      <c r="C47" s="81"/>
      <c r="D47" s="79"/>
      <c r="E47" s="93"/>
      <c r="F47" s="47"/>
      <c r="G47" s="78"/>
      <c r="H47" s="47"/>
      <c r="I47" s="47"/>
      <c r="J47" s="79"/>
    </row>
    <row r="48" spans="1:10" x14ac:dyDescent="0.55000000000000004">
      <c r="A48" s="99"/>
      <c r="B48" s="80"/>
      <c r="C48" s="81"/>
      <c r="D48" s="79"/>
      <c r="E48" s="93"/>
      <c r="F48" s="47"/>
      <c r="G48" s="78"/>
      <c r="H48" s="47"/>
      <c r="I48" s="47"/>
      <c r="J48" s="47"/>
    </row>
    <row r="49" spans="1:10" x14ac:dyDescent="0.55000000000000004">
      <c r="A49" s="75"/>
      <c r="B49" s="80"/>
      <c r="C49" s="81"/>
      <c r="D49" s="79"/>
      <c r="E49" s="93"/>
      <c r="F49" s="47"/>
      <c r="G49" s="78"/>
      <c r="H49" s="47"/>
      <c r="I49" s="47"/>
      <c r="J49" s="47"/>
    </row>
    <row r="50" spans="1:10" x14ac:dyDescent="0.55000000000000004">
      <c r="A50" s="75"/>
      <c r="B50" s="80"/>
      <c r="C50" s="81"/>
      <c r="D50" s="79"/>
      <c r="E50" s="93"/>
      <c r="F50" s="47"/>
      <c r="G50" s="78"/>
      <c r="H50" s="47"/>
      <c r="I50" s="47"/>
      <c r="J50" s="47"/>
    </row>
    <row r="51" spans="1:10" x14ac:dyDescent="0.55000000000000004">
      <c r="A51" s="75"/>
      <c r="B51" s="80"/>
      <c r="C51" s="81"/>
      <c r="D51" s="79"/>
      <c r="E51" s="93"/>
      <c r="F51" s="47"/>
      <c r="G51" s="78"/>
      <c r="H51" s="47"/>
      <c r="I51" s="47"/>
      <c r="J51" s="47"/>
    </row>
    <row r="52" spans="1:10" x14ac:dyDescent="0.55000000000000004">
      <c r="A52" s="75"/>
      <c r="B52" s="80"/>
      <c r="C52" s="81"/>
      <c r="D52" s="79"/>
      <c r="E52" s="93"/>
      <c r="F52" s="47"/>
      <c r="G52" s="78"/>
      <c r="H52" s="47"/>
      <c r="I52" s="47"/>
      <c r="J52" s="47"/>
    </row>
    <row r="53" spans="1:10" x14ac:dyDescent="0.55000000000000004">
      <c r="A53" s="75"/>
      <c r="B53" s="80"/>
      <c r="C53" s="81"/>
      <c r="D53" s="79"/>
      <c r="E53" s="93"/>
      <c r="F53" s="47"/>
      <c r="G53" s="78"/>
      <c r="H53" s="47"/>
      <c r="I53" s="47"/>
      <c r="J53" s="47"/>
    </row>
    <row r="54" spans="1:10" x14ac:dyDescent="0.55000000000000004">
      <c r="A54" s="75"/>
      <c r="B54" s="80"/>
      <c r="C54" s="81"/>
      <c r="D54" s="79"/>
      <c r="E54" s="93"/>
      <c r="F54" s="47"/>
      <c r="G54" s="78"/>
      <c r="H54" s="47"/>
      <c r="I54" s="47"/>
      <c r="J54" s="47"/>
    </row>
    <row r="55" spans="1:10" x14ac:dyDescent="0.55000000000000004">
      <c r="A55" s="75"/>
      <c r="B55" s="80"/>
      <c r="C55" s="81"/>
      <c r="D55" s="79"/>
      <c r="E55" s="93"/>
      <c r="F55" s="47"/>
      <c r="G55" s="78"/>
      <c r="H55" s="47"/>
      <c r="I55" s="47"/>
      <c r="J55" s="47"/>
    </row>
    <row r="56" spans="1:10" x14ac:dyDescent="0.55000000000000004">
      <c r="A56" s="75"/>
      <c r="B56" s="80"/>
      <c r="C56" s="81"/>
      <c r="D56" s="79"/>
      <c r="E56" s="78"/>
      <c r="F56" s="47"/>
      <c r="G56" s="78"/>
      <c r="H56" s="47"/>
      <c r="I56" s="47"/>
      <c r="J56" s="47"/>
    </row>
    <row r="57" spans="1:10" x14ac:dyDescent="0.55000000000000004">
      <c r="A57" s="83"/>
      <c r="B57" s="106"/>
      <c r="C57" s="107"/>
      <c r="D57" s="96"/>
      <c r="E57" s="116"/>
      <c r="F57" s="108"/>
      <c r="G57" s="116"/>
      <c r="H57" s="108"/>
      <c r="I57" s="108"/>
      <c r="J57" s="108"/>
    </row>
    <row r="58" spans="1:10" x14ac:dyDescent="0.55000000000000004">
      <c r="A58" s="89"/>
      <c r="B58" s="101" t="s">
        <v>202</v>
      </c>
      <c r="C58" s="102"/>
      <c r="D58" s="97"/>
      <c r="E58" s="119"/>
      <c r="F58" s="103"/>
      <c r="G58" s="119"/>
      <c r="H58" s="103"/>
      <c r="I58" s="104">
        <f>SUM(I40:I57)</f>
        <v>1391000</v>
      </c>
      <c r="J58" s="103"/>
    </row>
    <row r="59" spans="1:10" x14ac:dyDescent="0.55000000000000004">
      <c r="A59" s="321" t="s">
        <v>232</v>
      </c>
      <c r="B59" s="321"/>
      <c r="C59" s="321"/>
      <c r="D59" s="321"/>
      <c r="E59" s="321"/>
      <c r="F59" s="321"/>
      <c r="G59" s="321"/>
      <c r="H59" s="321"/>
      <c r="I59" s="321"/>
      <c r="J59" s="321"/>
    </row>
    <row r="60" spans="1:10" x14ac:dyDescent="0.55000000000000004">
      <c r="A60" s="322" t="s">
        <v>0</v>
      </c>
      <c r="B60" s="322"/>
      <c r="C60" s="322"/>
      <c r="D60" s="322"/>
      <c r="E60" s="322"/>
      <c r="F60" s="322"/>
      <c r="G60" s="322"/>
      <c r="H60" s="322"/>
      <c r="I60" s="322"/>
      <c r="J60" s="322"/>
    </row>
    <row r="61" spans="1:10" x14ac:dyDescent="0.55000000000000004">
      <c r="A61" s="58" t="s">
        <v>42</v>
      </c>
      <c r="B61" s="58"/>
      <c r="C61" s="59"/>
      <c r="D61" s="60"/>
      <c r="E61" s="60"/>
      <c r="F61" s="60"/>
      <c r="G61" s="60"/>
      <c r="H61" s="60"/>
      <c r="I61" s="60"/>
      <c r="J61" s="61"/>
    </row>
    <row r="62" spans="1:10" x14ac:dyDescent="0.55000000000000004">
      <c r="A62" s="3" t="s">
        <v>250</v>
      </c>
      <c r="B62" s="3"/>
      <c r="C62" s="62"/>
      <c r="D62" s="63"/>
      <c r="E62" s="63"/>
      <c r="F62" s="63"/>
      <c r="G62" s="63"/>
      <c r="H62" s="63"/>
      <c r="I62" s="63"/>
      <c r="J62" s="64"/>
    </row>
    <row r="63" spans="1:10" x14ac:dyDescent="0.55000000000000004">
      <c r="A63" s="3" t="s">
        <v>144</v>
      </c>
      <c r="B63" s="3"/>
      <c r="C63" s="62"/>
      <c r="D63" s="63"/>
      <c r="E63" s="3" t="s">
        <v>13</v>
      </c>
      <c r="F63" s="3"/>
      <c r="G63" s="3"/>
      <c r="H63" s="3"/>
      <c r="I63" s="3"/>
      <c r="J63" s="64"/>
    </row>
    <row r="64" spans="1:10" x14ac:dyDescent="0.55000000000000004">
      <c r="A64" s="3" t="s">
        <v>57</v>
      </c>
      <c r="B64" s="3"/>
      <c r="C64" s="62"/>
      <c r="D64" s="63"/>
      <c r="E64" s="3"/>
      <c r="F64" s="3"/>
      <c r="G64" s="3"/>
      <c r="H64" s="3"/>
      <c r="I64" s="3"/>
      <c r="J64" s="64"/>
    </row>
    <row r="65" spans="1:10" x14ac:dyDescent="0.55000000000000004">
      <c r="A65" s="3" t="s">
        <v>56</v>
      </c>
      <c r="B65" s="3"/>
      <c r="C65" s="62"/>
      <c r="D65" s="63"/>
      <c r="E65" s="111" t="s">
        <v>14</v>
      </c>
      <c r="F65" s="65"/>
      <c r="G65" s="65" t="s">
        <v>15</v>
      </c>
      <c r="H65" s="65" t="s">
        <v>158</v>
      </c>
      <c r="I65" s="65" t="s">
        <v>16</v>
      </c>
      <c r="J65" s="65">
        <v>2565</v>
      </c>
    </row>
    <row r="66" spans="1:10" x14ac:dyDescent="0.55000000000000004">
      <c r="A66" s="323" t="s">
        <v>1</v>
      </c>
      <c r="B66" s="323"/>
      <c r="C66" s="323"/>
      <c r="D66" s="323"/>
      <c r="E66" s="323"/>
      <c r="F66" s="323"/>
      <c r="G66" s="323"/>
      <c r="H66" s="323"/>
      <c r="I66" s="323"/>
      <c r="J66" s="323"/>
    </row>
    <row r="67" spans="1:10" x14ac:dyDescent="0.55000000000000004">
      <c r="A67" s="324" t="s">
        <v>2</v>
      </c>
      <c r="B67" s="324" t="s">
        <v>3</v>
      </c>
      <c r="C67" s="326" t="s">
        <v>4</v>
      </c>
      <c r="D67" s="324" t="s">
        <v>5</v>
      </c>
      <c r="E67" s="328" t="s">
        <v>6</v>
      </c>
      <c r="F67" s="328"/>
      <c r="G67" s="328" t="s">
        <v>9</v>
      </c>
      <c r="H67" s="328"/>
      <c r="I67" s="66" t="s">
        <v>10</v>
      </c>
      <c r="J67" s="67" t="s">
        <v>12</v>
      </c>
    </row>
    <row r="68" spans="1:10" x14ac:dyDescent="0.55000000000000004">
      <c r="A68" s="325"/>
      <c r="B68" s="325"/>
      <c r="C68" s="327"/>
      <c r="D68" s="325"/>
      <c r="E68" s="68" t="s">
        <v>7</v>
      </c>
      <c r="F68" s="68" t="s">
        <v>8</v>
      </c>
      <c r="G68" s="68" t="s">
        <v>7</v>
      </c>
      <c r="H68" s="68" t="s">
        <v>8</v>
      </c>
      <c r="I68" s="110" t="s">
        <v>11</v>
      </c>
      <c r="J68" s="110"/>
    </row>
    <row r="69" spans="1:10" x14ac:dyDescent="0.55000000000000004">
      <c r="A69" s="69" t="s">
        <v>47</v>
      </c>
      <c r="B69" s="126" t="s">
        <v>129</v>
      </c>
      <c r="C69" s="81"/>
      <c r="D69" s="77"/>
      <c r="E69" s="78"/>
      <c r="F69" s="47"/>
      <c r="G69" s="78"/>
      <c r="H69" s="47"/>
      <c r="I69" s="115"/>
      <c r="J69" s="47"/>
    </row>
    <row r="70" spans="1:10" x14ac:dyDescent="0.55000000000000004">
      <c r="A70" s="75" t="s">
        <v>48</v>
      </c>
      <c r="B70" s="80" t="s">
        <v>225</v>
      </c>
      <c r="C70" s="81"/>
      <c r="D70" s="77"/>
      <c r="E70" s="93"/>
      <c r="F70" s="47"/>
      <c r="G70" s="78"/>
      <c r="H70" s="47"/>
      <c r="I70" s="47"/>
      <c r="J70" s="47"/>
    </row>
    <row r="71" spans="1:10" x14ac:dyDescent="0.55000000000000004">
      <c r="A71" s="82" t="s">
        <v>145</v>
      </c>
      <c r="B71" s="80" t="s">
        <v>215</v>
      </c>
      <c r="C71" s="81"/>
      <c r="D71" s="77"/>
      <c r="E71" s="93"/>
      <c r="F71" s="47"/>
      <c r="G71" s="78"/>
      <c r="H71" s="47"/>
      <c r="I71" s="47"/>
      <c r="J71" s="47"/>
    </row>
    <row r="72" spans="1:10" x14ac:dyDescent="0.55000000000000004">
      <c r="A72" s="75"/>
      <c r="B72" s="45" t="s">
        <v>216</v>
      </c>
      <c r="C72" s="81">
        <v>2</v>
      </c>
      <c r="D72" s="77" t="s">
        <v>82</v>
      </c>
      <c r="E72" s="93">
        <v>48000</v>
      </c>
      <c r="F72" s="47">
        <f t="shared" ref="F72" si="12">SUM(C72*E72)</f>
        <v>96000</v>
      </c>
      <c r="G72" s="78">
        <v>0</v>
      </c>
      <c r="H72" s="47">
        <f t="shared" ref="H72" si="13">SUM(C72*G72)</f>
        <v>0</v>
      </c>
      <c r="I72" s="47">
        <f t="shared" ref="I72" si="14">F72+H72</f>
        <v>96000</v>
      </c>
      <c r="J72" s="79" t="s">
        <v>128</v>
      </c>
    </row>
    <row r="73" spans="1:10" x14ac:dyDescent="0.55000000000000004">
      <c r="A73" s="75"/>
      <c r="B73" s="45" t="s">
        <v>217</v>
      </c>
      <c r="C73" s="81">
        <v>2</v>
      </c>
      <c r="D73" s="77" t="s">
        <v>82</v>
      </c>
      <c r="E73" s="93">
        <v>37900</v>
      </c>
      <c r="F73" s="47">
        <f t="shared" ref="F73:F74" si="15">SUM(C73*E73)</f>
        <v>75800</v>
      </c>
      <c r="G73" s="78">
        <v>0</v>
      </c>
      <c r="H73" s="47">
        <f t="shared" ref="H73:H74" si="16">SUM(C73*G73)</f>
        <v>0</v>
      </c>
      <c r="I73" s="47">
        <f t="shared" ref="I73:I74" si="17">F73+H73</f>
        <v>75800</v>
      </c>
      <c r="J73" s="79" t="s">
        <v>128</v>
      </c>
    </row>
    <row r="74" spans="1:10" x14ac:dyDescent="0.55000000000000004">
      <c r="A74" s="75"/>
      <c r="B74" s="45" t="s">
        <v>218</v>
      </c>
      <c r="C74" s="81">
        <v>1</v>
      </c>
      <c r="D74" s="77" t="s">
        <v>82</v>
      </c>
      <c r="E74" s="93">
        <v>37900</v>
      </c>
      <c r="F74" s="47">
        <f t="shared" si="15"/>
        <v>37900</v>
      </c>
      <c r="G74" s="78">
        <v>0</v>
      </c>
      <c r="H74" s="47">
        <f t="shared" si="16"/>
        <v>0</v>
      </c>
      <c r="I74" s="47">
        <f t="shared" si="17"/>
        <v>37900</v>
      </c>
      <c r="J74" s="79" t="s">
        <v>128</v>
      </c>
    </row>
    <row r="75" spans="1:10" x14ac:dyDescent="0.55000000000000004">
      <c r="A75" s="82" t="s">
        <v>146</v>
      </c>
      <c r="B75" s="80" t="s">
        <v>219</v>
      </c>
      <c r="C75" s="81"/>
      <c r="D75" s="77"/>
      <c r="E75" s="93"/>
      <c r="F75" s="47"/>
      <c r="G75" s="78"/>
      <c r="H75" s="47"/>
      <c r="I75" s="47"/>
      <c r="J75" s="47"/>
    </row>
    <row r="76" spans="1:10" x14ac:dyDescent="0.55000000000000004">
      <c r="A76" s="75"/>
      <c r="B76" s="45" t="s">
        <v>220</v>
      </c>
      <c r="C76" s="81">
        <v>1</v>
      </c>
      <c r="D76" s="77" t="s">
        <v>82</v>
      </c>
      <c r="E76" s="93">
        <v>18500</v>
      </c>
      <c r="F76" s="47">
        <f t="shared" ref="F76:F78" si="18">SUM(C76*E76)</f>
        <v>18500</v>
      </c>
      <c r="G76" s="78">
        <v>0</v>
      </c>
      <c r="H76" s="47">
        <f t="shared" ref="H76:H78" si="19">SUM(C76*G76)</f>
        <v>0</v>
      </c>
      <c r="I76" s="47">
        <f t="shared" ref="I76:I78" si="20">F76+H76</f>
        <v>18500</v>
      </c>
      <c r="J76" s="79" t="s">
        <v>128</v>
      </c>
    </row>
    <row r="77" spans="1:10" x14ac:dyDescent="0.55000000000000004">
      <c r="A77" s="75"/>
      <c r="B77" s="45" t="s">
        <v>221</v>
      </c>
      <c r="C77" s="81">
        <v>2</v>
      </c>
      <c r="D77" s="77" t="s">
        <v>82</v>
      </c>
      <c r="E77" s="93">
        <v>48000</v>
      </c>
      <c r="F77" s="47">
        <f t="shared" si="18"/>
        <v>96000</v>
      </c>
      <c r="G77" s="78">
        <v>0</v>
      </c>
      <c r="H77" s="47">
        <f t="shared" si="19"/>
        <v>0</v>
      </c>
      <c r="I77" s="47">
        <f t="shared" si="20"/>
        <v>96000</v>
      </c>
      <c r="J77" s="79" t="s">
        <v>128</v>
      </c>
    </row>
    <row r="78" spans="1:10" x14ac:dyDescent="0.55000000000000004">
      <c r="A78" s="75"/>
      <c r="B78" s="45" t="s">
        <v>222</v>
      </c>
      <c r="C78" s="81">
        <v>2</v>
      </c>
      <c r="D78" s="77" t="s">
        <v>82</v>
      </c>
      <c r="E78" s="93">
        <v>48000</v>
      </c>
      <c r="F78" s="47">
        <f t="shared" si="18"/>
        <v>96000</v>
      </c>
      <c r="G78" s="78">
        <v>0</v>
      </c>
      <c r="H78" s="47">
        <f t="shared" si="19"/>
        <v>0</v>
      </c>
      <c r="I78" s="47">
        <f t="shared" si="20"/>
        <v>96000</v>
      </c>
      <c r="J78" s="79" t="s">
        <v>128</v>
      </c>
    </row>
    <row r="79" spans="1:10" x14ac:dyDescent="0.55000000000000004">
      <c r="A79" s="75"/>
      <c r="B79" s="45" t="s">
        <v>223</v>
      </c>
      <c r="C79" s="81">
        <v>1</v>
      </c>
      <c r="D79" s="77" t="s">
        <v>82</v>
      </c>
      <c r="E79" s="93">
        <v>27900</v>
      </c>
      <c r="F79" s="47">
        <f t="shared" ref="F79" si="21">SUM(C79*E79)</f>
        <v>27900</v>
      </c>
      <c r="G79" s="78">
        <v>0</v>
      </c>
      <c r="H79" s="47">
        <f t="shared" ref="H79" si="22">SUM(C79*G79)</f>
        <v>0</v>
      </c>
      <c r="I79" s="47">
        <f t="shared" ref="I79" si="23">F79+H79</f>
        <v>27900</v>
      </c>
      <c r="J79" s="79" t="s">
        <v>128</v>
      </c>
    </row>
    <row r="80" spans="1:10" x14ac:dyDescent="0.55000000000000004">
      <c r="A80" s="75"/>
      <c r="B80" s="45" t="s">
        <v>224</v>
      </c>
      <c r="C80" s="81">
        <v>2</v>
      </c>
      <c r="D80" s="77" t="s">
        <v>82</v>
      </c>
      <c r="E80" s="93">
        <v>24900</v>
      </c>
      <c r="F80" s="47">
        <f t="shared" ref="F80:F81" si="24">SUM(C80*E80)</f>
        <v>49800</v>
      </c>
      <c r="G80" s="78">
        <v>0</v>
      </c>
      <c r="H80" s="47">
        <f t="shared" ref="H80:H81" si="25">SUM(C80*G80)</f>
        <v>0</v>
      </c>
      <c r="I80" s="47">
        <f t="shared" ref="I80:I81" si="26">F80+H80</f>
        <v>49800</v>
      </c>
      <c r="J80" s="79" t="s">
        <v>128</v>
      </c>
    </row>
    <row r="81" spans="1:10" x14ac:dyDescent="0.55000000000000004">
      <c r="A81" s="75" t="s">
        <v>49</v>
      </c>
      <c r="B81" s="45" t="s">
        <v>247</v>
      </c>
      <c r="C81" s="81">
        <v>9</v>
      </c>
      <c r="D81" s="77" t="s">
        <v>82</v>
      </c>
      <c r="E81" s="93">
        <v>22000</v>
      </c>
      <c r="F81" s="47">
        <f t="shared" si="24"/>
        <v>198000</v>
      </c>
      <c r="G81" s="78">
        <v>0</v>
      </c>
      <c r="H81" s="47">
        <f t="shared" si="25"/>
        <v>0</v>
      </c>
      <c r="I81" s="47">
        <f t="shared" si="26"/>
        <v>198000</v>
      </c>
      <c r="J81" s="79" t="s">
        <v>128</v>
      </c>
    </row>
    <row r="82" spans="1:10" x14ac:dyDescent="0.55000000000000004">
      <c r="A82" s="75" t="s">
        <v>50</v>
      </c>
      <c r="B82" s="45" t="s">
        <v>207</v>
      </c>
      <c r="C82" s="81">
        <v>2</v>
      </c>
      <c r="D82" s="77" t="s">
        <v>82</v>
      </c>
      <c r="E82" s="93">
        <v>45000</v>
      </c>
      <c r="F82" s="47">
        <f t="shared" ref="F82" si="27">SUM(C82*E82)</f>
        <v>90000</v>
      </c>
      <c r="G82" s="78">
        <v>0</v>
      </c>
      <c r="H82" s="47">
        <f t="shared" ref="H82" si="28">SUM(C82*G82)</f>
        <v>0</v>
      </c>
      <c r="I82" s="47">
        <f t="shared" ref="I82" si="29">F82+H82</f>
        <v>90000</v>
      </c>
      <c r="J82" s="47"/>
    </row>
    <row r="83" spans="1:10" x14ac:dyDescent="0.55000000000000004">
      <c r="A83" s="75" t="s">
        <v>51</v>
      </c>
      <c r="B83" s="45" t="s">
        <v>208</v>
      </c>
      <c r="C83" s="81">
        <v>24</v>
      </c>
      <c r="D83" s="79" t="s">
        <v>134</v>
      </c>
      <c r="E83" s="93">
        <v>1200</v>
      </c>
      <c r="F83" s="47">
        <f t="shared" ref="F83:F85" si="30">SUM(C83*E83)</f>
        <v>28800</v>
      </c>
      <c r="G83" s="78">
        <v>0</v>
      </c>
      <c r="H83" s="47">
        <f t="shared" ref="H83:H85" si="31">SUM(C83*G83)</f>
        <v>0</v>
      </c>
      <c r="I83" s="47">
        <f t="shared" ref="I83:I85" si="32">F83+H83</f>
        <v>28800</v>
      </c>
      <c r="J83" s="47"/>
    </row>
    <row r="84" spans="1:10" x14ac:dyDescent="0.55000000000000004">
      <c r="A84" s="75" t="s">
        <v>130</v>
      </c>
      <c r="B84" s="80" t="s">
        <v>209</v>
      </c>
      <c r="C84" s="81">
        <v>4</v>
      </c>
      <c r="D84" s="79" t="s">
        <v>45</v>
      </c>
      <c r="E84" s="93">
        <v>20000</v>
      </c>
      <c r="F84" s="47">
        <f t="shared" si="30"/>
        <v>80000</v>
      </c>
      <c r="G84" s="78"/>
      <c r="H84" s="47">
        <f t="shared" si="31"/>
        <v>0</v>
      </c>
      <c r="I84" s="47">
        <f t="shared" si="32"/>
        <v>80000</v>
      </c>
      <c r="J84" s="47"/>
    </row>
    <row r="85" spans="1:10" x14ac:dyDescent="0.55000000000000004">
      <c r="A85" s="75" t="s">
        <v>52</v>
      </c>
      <c r="B85" s="80" t="s">
        <v>210</v>
      </c>
      <c r="C85" s="81">
        <v>30</v>
      </c>
      <c r="D85" s="79" t="s">
        <v>134</v>
      </c>
      <c r="E85" s="93">
        <v>2000</v>
      </c>
      <c r="F85" s="47">
        <f t="shared" si="30"/>
        <v>60000</v>
      </c>
      <c r="G85" s="78"/>
      <c r="H85" s="47">
        <f t="shared" si="31"/>
        <v>0</v>
      </c>
      <c r="I85" s="47">
        <f t="shared" si="32"/>
        <v>60000</v>
      </c>
      <c r="J85" s="47"/>
    </row>
    <row r="86" spans="1:10" s="74" customFormat="1" x14ac:dyDescent="0.55000000000000004">
      <c r="A86" s="105"/>
      <c r="B86" s="117"/>
      <c r="C86" s="107"/>
      <c r="D86" s="96"/>
      <c r="E86" s="108"/>
      <c r="F86" s="108"/>
      <c r="G86" s="108"/>
      <c r="H86" s="108"/>
      <c r="I86" s="118"/>
      <c r="J86" s="108"/>
    </row>
    <row r="87" spans="1:10" x14ac:dyDescent="0.55000000000000004">
      <c r="A87" s="89"/>
      <c r="B87" s="101" t="s">
        <v>60</v>
      </c>
      <c r="C87" s="102"/>
      <c r="D87" s="97"/>
      <c r="E87" s="103"/>
      <c r="F87" s="103"/>
      <c r="G87" s="103"/>
      <c r="H87" s="103"/>
      <c r="I87" s="104">
        <f>SUM(I69:I85)</f>
        <v>954700</v>
      </c>
      <c r="J87" s="103"/>
    </row>
    <row r="88" spans="1:10" x14ac:dyDescent="0.55000000000000004">
      <c r="A88" s="321" t="s">
        <v>233</v>
      </c>
      <c r="B88" s="321"/>
      <c r="C88" s="321"/>
      <c r="D88" s="321"/>
      <c r="E88" s="321"/>
      <c r="F88" s="321"/>
      <c r="G88" s="321"/>
      <c r="H88" s="321"/>
      <c r="I88" s="321"/>
      <c r="J88" s="321"/>
    </row>
    <row r="89" spans="1:10" x14ac:dyDescent="0.55000000000000004">
      <c r="A89" s="322" t="s">
        <v>0</v>
      </c>
      <c r="B89" s="322"/>
      <c r="C89" s="322"/>
      <c r="D89" s="322"/>
      <c r="E89" s="322"/>
      <c r="F89" s="322"/>
      <c r="G89" s="322"/>
      <c r="H89" s="322"/>
      <c r="I89" s="322"/>
      <c r="J89" s="322"/>
    </row>
    <row r="90" spans="1:10" x14ac:dyDescent="0.55000000000000004">
      <c r="A90" s="58" t="s">
        <v>42</v>
      </c>
      <c r="B90" s="58"/>
      <c r="C90" s="59"/>
      <c r="D90" s="60"/>
      <c r="E90" s="60"/>
      <c r="F90" s="60"/>
      <c r="G90" s="60"/>
      <c r="H90" s="60"/>
      <c r="I90" s="60"/>
      <c r="J90" s="61"/>
    </row>
    <row r="91" spans="1:10" x14ac:dyDescent="0.55000000000000004">
      <c r="A91" s="3" t="s">
        <v>250</v>
      </c>
      <c r="B91" s="3"/>
      <c r="C91" s="62"/>
      <c r="D91" s="63"/>
      <c r="E91" s="63"/>
      <c r="F91" s="63"/>
      <c r="G91" s="63"/>
      <c r="H91" s="63"/>
      <c r="I91" s="63"/>
      <c r="J91" s="64"/>
    </row>
    <row r="92" spans="1:10" x14ac:dyDescent="0.55000000000000004">
      <c r="A92" s="3" t="s">
        <v>144</v>
      </c>
      <c r="B92" s="3"/>
      <c r="C92" s="62"/>
      <c r="D92" s="63"/>
      <c r="E92" s="3" t="s">
        <v>13</v>
      </c>
      <c r="F92" s="3"/>
      <c r="G92" s="3"/>
      <c r="H92" s="3"/>
      <c r="I92" s="3"/>
      <c r="J92" s="64"/>
    </row>
    <row r="93" spans="1:10" x14ac:dyDescent="0.55000000000000004">
      <c r="A93" s="3" t="s">
        <v>57</v>
      </c>
      <c r="B93" s="3"/>
      <c r="C93" s="62"/>
      <c r="D93" s="63"/>
      <c r="E93" s="3"/>
      <c r="F93" s="3"/>
      <c r="G93" s="3"/>
      <c r="H93" s="3"/>
      <c r="I93" s="3"/>
      <c r="J93" s="64"/>
    </row>
    <row r="94" spans="1:10" x14ac:dyDescent="0.55000000000000004">
      <c r="A94" s="3" t="s">
        <v>56</v>
      </c>
      <c r="B94" s="3"/>
      <c r="C94" s="62"/>
      <c r="D94" s="63"/>
      <c r="E94" s="111" t="s">
        <v>14</v>
      </c>
      <c r="F94" s="65"/>
      <c r="G94" s="65" t="s">
        <v>15</v>
      </c>
      <c r="H94" s="65" t="s">
        <v>158</v>
      </c>
      <c r="I94" s="65" t="s">
        <v>16</v>
      </c>
      <c r="J94" s="65">
        <v>2565</v>
      </c>
    </row>
    <row r="95" spans="1:10" x14ac:dyDescent="0.55000000000000004">
      <c r="A95" s="323" t="s">
        <v>1</v>
      </c>
      <c r="B95" s="323"/>
      <c r="C95" s="323"/>
      <c r="D95" s="323"/>
      <c r="E95" s="323"/>
      <c r="F95" s="323"/>
      <c r="G95" s="323"/>
      <c r="H95" s="323"/>
      <c r="I95" s="323"/>
      <c r="J95" s="323"/>
    </row>
    <row r="96" spans="1:10" x14ac:dyDescent="0.55000000000000004">
      <c r="A96" s="324" t="s">
        <v>2</v>
      </c>
      <c r="B96" s="324" t="s">
        <v>3</v>
      </c>
      <c r="C96" s="326" t="s">
        <v>4</v>
      </c>
      <c r="D96" s="324" t="s">
        <v>5</v>
      </c>
      <c r="E96" s="328" t="s">
        <v>6</v>
      </c>
      <c r="F96" s="328"/>
      <c r="G96" s="328" t="s">
        <v>9</v>
      </c>
      <c r="H96" s="328"/>
      <c r="I96" s="66" t="s">
        <v>10</v>
      </c>
      <c r="J96" s="67" t="s">
        <v>12</v>
      </c>
    </row>
    <row r="97" spans="1:10" x14ac:dyDescent="0.55000000000000004">
      <c r="A97" s="325"/>
      <c r="B97" s="325"/>
      <c r="C97" s="327"/>
      <c r="D97" s="325"/>
      <c r="E97" s="68" t="s">
        <v>7</v>
      </c>
      <c r="F97" s="68" t="s">
        <v>8</v>
      </c>
      <c r="G97" s="68" t="s">
        <v>7</v>
      </c>
      <c r="H97" s="68" t="s">
        <v>8</v>
      </c>
      <c r="I97" s="110" t="s">
        <v>11</v>
      </c>
      <c r="J97" s="110"/>
    </row>
    <row r="98" spans="1:10" x14ac:dyDescent="0.55000000000000004">
      <c r="A98" s="69"/>
      <c r="B98" s="98" t="s">
        <v>66</v>
      </c>
      <c r="C98" s="81"/>
      <c r="D98" s="77"/>
      <c r="E98" s="78"/>
      <c r="F98" s="47"/>
      <c r="G98" s="78"/>
      <c r="H98" s="47"/>
      <c r="I98" s="115">
        <f>I87</f>
        <v>954700</v>
      </c>
      <c r="J98" s="47"/>
    </row>
    <row r="99" spans="1:10" x14ac:dyDescent="0.55000000000000004">
      <c r="A99" s="75" t="s">
        <v>53</v>
      </c>
      <c r="B99" s="80" t="s">
        <v>211</v>
      </c>
      <c r="C99" s="81">
        <v>3</v>
      </c>
      <c r="D99" s="79" t="s">
        <v>134</v>
      </c>
      <c r="E99" s="93">
        <v>7500</v>
      </c>
      <c r="F99" s="47">
        <f t="shared" ref="F99:F102" si="33">SUM(C99*E99)</f>
        <v>22500</v>
      </c>
      <c r="G99" s="78"/>
      <c r="H99" s="47">
        <f t="shared" ref="H99:H102" si="34">SUM(C99*G99)</f>
        <v>0</v>
      </c>
      <c r="I99" s="47">
        <f t="shared" ref="I99:I102" si="35">F99+H99</f>
        <v>22500</v>
      </c>
      <c r="J99" s="47"/>
    </row>
    <row r="100" spans="1:10" x14ac:dyDescent="0.55000000000000004">
      <c r="A100" s="75" t="s">
        <v>54</v>
      </c>
      <c r="B100" s="45" t="s">
        <v>212</v>
      </c>
      <c r="C100" s="81">
        <v>2</v>
      </c>
      <c r="D100" s="79" t="s">
        <v>134</v>
      </c>
      <c r="E100" s="93">
        <v>10000</v>
      </c>
      <c r="F100" s="47">
        <f t="shared" si="33"/>
        <v>20000</v>
      </c>
      <c r="G100" s="78"/>
      <c r="H100" s="47">
        <f t="shared" si="34"/>
        <v>0</v>
      </c>
      <c r="I100" s="47">
        <f t="shared" si="35"/>
        <v>20000</v>
      </c>
      <c r="J100" s="47"/>
    </row>
    <row r="101" spans="1:10" x14ac:dyDescent="0.55000000000000004">
      <c r="A101" s="75" t="s">
        <v>131</v>
      </c>
      <c r="B101" s="121" t="s">
        <v>213</v>
      </c>
      <c r="C101" s="81">
        <v>20</v>
      </c>
      <c r="D101" s="79" t="s">
        <v>134</v>
      </c>
      <c r="E101" s="93">
        <v>1500</v>
      </c>
      <c r="F101" s="47">
        <f t="shared" si="33"/>
        <v>30000</v>
      </c>
      <c r="G101" s="78"/>
      <c r="H101" s="47">
        <f t="shared" si="34"/>
        <v>0</v>
      </c>
      <c r="I101" s="47">
        <f t="shared" si="35"/>
        <v>30000</v>
      </c>
      <c r="J101" s="47"/>
    </row>
    <row r="102" spans="1:10" x14ac:dyDescent="0.55000000000000004">
      <c r="A102" s="75" t="s">
        <v>132</v>
      </c>
      <c r="B102" s="80" t="s">
        <v>214</v>
      </c>
      <c r="C102" s="81">
        <v>10</v>
      </c>
      <c r="D102" s="79" t="s">
        <v>134</v>
      </c>
      <c r="E102" s="93">
        <v>4800</v>
      </c>
      <c r="F102" s="47">
        <f t="shared" si="33"/>
        <v>48000</v>
      </c>
      <c r="G102" s="78"/>
      <c r="H102" s="47">
        <f t="shared" si="34"/>
        <v>0</v>
      </c>
      <c r="I102" s="47">
        <f t="shared" si="35"/>
        <v>48000</v>
      </c>
      <c r="J102" s="115"/>
    </row>
    <row r="103" spans="1:10" s="74" customFormat="1" x14ac:dyDescent="0.55000000000000004">
      <c r="A103" s="75" t="s">
        <v>135</v>
      </c>
      <c r="B103" s="80" t="s">
        <v>236</v>
      </c>
      <c r="C103" s="81"/>
      <c r="D103" s="79"/>
      <c r="E103" s="93"/>
      <c r="F103" s="47"/>
      <c r="G103" s="78"/>
      <c r="H103" s="47"/>
      <c r="I103" s="47"/>
      <c r="J103" s="47"/>
    </row>
    <row r="104" spans="1:10" x14ac:dyDescent="0.55000000000000004">
      <c r="A104" s="75"/>
      <c r="B104" s="80" t="s">
        <v>242</v>
      </c>
      <c r="C104" s="81">
        <v>3</v>
      </c>
      <c r="D104" s="79" t="s">
        <v>45</v>
      </c>
      <c r="E104" s="93">
        <v>8400</v>
      </c>
      <c r="F104" s="47">
        <f t="shared" ref="F104:F108" si="36">SUM(C104*E104)</f>
        <v>25200</v>
      </c>
      <c r="G104" s="78"/>
      <c r="H104" s="47">
        <f t="shared" ref="H104:H108" si="37">SUM(C104*G104)</f>
        <v>0</v>
      </c>
      <c r="I104" s="47">
        <f t="shared" ref="I104:I108" si="38">F104+H104</f>
        <v>25200</v>
      </c>
      <c r="J104" s="115" t="s">
        <v>128</v>
      </c>
    </row>
    <row r="105" spans="1:10" s="74" customFormat="1" x14ac:dyDescent="0.55000000000000004">
      <c r="A105" s="75"/>
      <c r="B105" s="80" t="s">
        <v>243</v>
      </c>
      <c r="C105" s="81">
        <v>2</v>
      </c>
      <c r="D105" s="79" t="s">
        <v>45</v>
      </c>
      <c r="E105" s="93">
        <v>6000</v>
      </c>
      <c r="F105" s="47">
        <f t="shared" si="36"/>
        <v>12000</v>
      </c>
      <c r="G105" s="78"/>
      <c r="H105" s="47">
        <f t="shared" si="37"/>
        <v>0</v>
      </c>
      <c r="I105" s="47">
        <f t="shared" si="38"/>
        <v>12000</v>
      </c>
      <c r="J105" s="115" t="s">
        <v>128</v>
      </c>
    </row>
    <row r="106" spans="1:10" s="74" customFormat="1" x14ac:dyDescent="0.55000000000000004">
      <c r="A106" s="75"/>
      <c r="B106" s="80" t="s">
        <v>244</v>
      </c>
      <c r="C106" s="81">
        <v>2</v>
      </c>
      <c r="D106" s="79" t="s">
        <v>45</v>
      </c>
      <c r="E106" s="93">
        <v>2800</v>
      </c>
      <c r="F106" s="47">
        <f t="shared" si="36"/>
        <v>5600</v>
      </c>
      <c r="G106" s="78"/>
      <c r="H106" s="47">
        <f t="shared" si="37"/>
        <v>0</v>
      </c>
      <c r="I106" s="47">
        <f t="shared" si="38"/>
        <v>5600</v>
      </c>
      <c r="J106" s="115" t="s">
        <v>128</v>
      </c>
    </row>
    <row r="107" spans="1:10" x14ac:dyDescent="0.55000000000000004">
      <c r="A107" s="75"/>
      <c r="B107" s="121" t="s">
        <v>245</v>
      </c>
      <c r="C107" s="81">
        <v>1</v>
      </c>
      <c r="D107" s="79" t="s">
        <v>45</v>
      </c>
      <c r="E107" s="93">
        <v>3000</v>
      </c>
      <c r="F107" s="47">
        <f t="shared" si="36"/>
        <v>3000</v>
      </c>
      <c r="G107" s="78"/>
      <c r="H107" s="47">
        <f t="shared" si="37"/>
        <v>0</v>
      </c>
      <c r="I107" s="47">
        <f t="shared" si="38"/>
        <v>3000</v>
      </c>
      <c r="J107" s="115" t="s">
        <v>128</v>
      </c>
    </row>
    <row r="108" spans="1:10" x14ac:dyDescent="0.55000000000000004">
      <c r="A108" s="99" t="s">
        <v>240</v>
      </c>
      <c r="B108" s="80" t="s">
        <v>229</v>
      </c>
      <c r="C108" s="81">
        <v>1</v>
      </c>
      <c r="D108" s="79" t="s">
        <v>238</v>
      </c>
      <c r="E108" s="93">
        <v>17000</v>
      </c>
      <c r="F108" s="47">
        <f t="shared" si="36"/>
        <v>17000</v>
      </c>
      <c r="G108" s="78"/>
      <c r="H108" s="47">
        <f t="shared" si="37"/>
        <v>0</v>
      </c>
      <c r="I108" s="47">
        <f t="shared" si="38"/>
        <v>17000</v>
      </c>
      <c r="J108" s="115" t="s">
        <v>128</v>
      </c>
    </row>
    <row r="109" spans="1:10" s="74" customFormat="1" x14ac:dyDescent="0.55000000000000004">
      <c r="A109" s="99"/>
      <c r="B109" s="80" t="s">
        <v>239</v>
      </c>
      <c r="C109" s="81"/>
      <c r="D109" s="79"/>
      <c r="E109" s="93"/>
      <c r="F109" s="47"/>
      <c r="G109" s="78"/>
      <c r="H109" s="47"/>
      <c r="I109" s="47"/>
      <c r="J109" s="47"/>
    </row>
    <row r="110" spans="1:10" s="74" customFormat="1" x14ac:dyDescent="0.55000000000000004">
      <c r="A110" s="75"/>
      <c r="B110" s="80" t="s">
        <v>241</v>
      </c>
      <c r="C110" s="81"/>
      <c r="D110" s="79"/>
      <c r="E110" s="93"/>
      <c r="F110" s="47"/>
      <c r="G110" s="78"/>
      <c r="H110" s="47"/>
      <c r="I110" s="47"/>
      <c r="J110" s="47"/>
    </row>
    <row r="111" spans="1:10" s="74" customFormat="1" x14ac:dyDescent="0.55000000000000004">
      <c r="A111" s="75"/>
      <c r="B111" s="80"/>
      <c r="C111" s="81"/>
      <c r="D111" s="79"/>
      <c r="E111" s="93"/>
      <c r="F111" s="47"/>
      <c r="G111" s="78"/>
      <c r="H111" s="47"/>
      <c r="I111" s="47"/>
      <c r="J111" s="47"/>
    </row>
    <row r="112" spans="1:10" x14ac:dyDescent="0.55000000000000004">
      <c r="A112" s="75"/>
      <c r="B112" s="80"/>
      <c r="C112" s="81"/>
      <c r="D112" s="79"/>
      <c r="E112" s="78"/>
      <c r="F112" s="47"/>
      <c r="G112" s="78"/>
      <c r="H112" s="47"/>
      <c r="I112" s="47"/>
      <c r="J112" s="115"/>
    </row>
    <row r="113" spans="1:10" x14ac:dyDescent="0.55000000000000004">
      <c r="A113" s="75"/>
      <c r="B113" s="80"/>
      <c r="C113" s="81"/>
      <c r="D113" s="79"/>
      <c r="E113" s="78"/>
      <c r="F113" s="47"/>
      <c r="G113" s="78"/>
      <c r="H113" s="47"/>
      <c r="I113" s="47"/>
      <c r="J113" s="115"/>
    </row>
    <row r="114" spans="1:10" s="74" customFormat="1" x14ac:dyDescent="0.55000000000000004">
      <c r="A114" s="75"/>
      <c r="B114" s="80"/>
      <c r="C114" s="81"/>
      <c r="D114" s="79"/>
      <c r="E114" s="78"/>
      <c r="F114" s="47"/>
      <c r="G114" s="78"/>
      <c r="H114" s="47"/>
      <c r="I114" s="47"/>
      <c r="J114" s="47"/>
    </row>
    <row r="115" spans="1:10" x14ac:dyDescent="0.55000000000000004">
      <c r="A115" s="83"/>
      <c r="B115" s="100"/>
      <c r="C115" s="94"/>
      <c r="D115" s="96"/>
      <c r="E115" s="116"/>
      <c r="F115" s="108"/>
      <c r="G115" s="116"/>
      <c r="H115" s="108"/>
      <c r="I115" s="108"/>
      <c r="J115" s="95"/>
    </row>
    <row r="116" spans="1:10" s="74" customFormat="1" x14ac:dyDescent="0.55000000000000004">
      <c r="A116" s="105"/>
      <c r="B116" s="117"/>
      <c r="C116" s="107"/>
      <c r="D116" s="96"/>
      <c r="E116" s="108"/>
      <c r="F116" s="108"/>
      <c r="G116" s="108"/>
      <c r="H116" s="108"/>
      <c r="I116" s="118"/>
      <c r="J116" s="108"/>
    </row>
    <row r="117" spans="1:10" x14ac:dyDescent="0.55000000000000004">
      <c r="A117" s="89"/>
      <c r="B117" s="101" t="s">
        <v>133</v>
      </c>
      <c r="C117" s="102"/>
      <c r="D117" s="97"/>
      <c r="E117" s="103"/>
      <c r="F117" s="103"/>
      <c r="G117" s="103"/>
      <c r="H117" s="103"/>
      <c r="I117" s="104">
        <f>SUM(I98:I115)</f>
        <v>1138000</v>
      </c>
      <c r="J117" s="103"/>
    </row>
  </sheetData>
  <mergeCells count="36">
    <mergeCell ref="A88:J88"/>
    <mergeCell ref="A89:J89"/>
    <mergeCell ref="A95:J95"/>
    <mergeCell ref="A96:A97"/>
    <mergeCell ref="B96:B97"/>
    <mergeCell ref="C96:C97"/>
    <mergeCell ref="D96:D97"/>
    <mergeCell ref="E96:F96"/>
    <mergeCell ref="G96:H96"/>
    <mergeCell ref="A30:J30"/>
    <mergeCell ref="A31:J31"/>
    <mergeCell ref="A37:J37"/>
    <mergeCell ref="A38:A39"/>
    <mergeCell ref="B38:B39"/>
    <mergeCell ref="C38:C39"/>
    <mergeCell ref="D38:D39"/>
    <mergeCell ref="E38:F38"/>
    <mergeCell ref="G38:H38"/>
    <mergeCell ref="G9:H9"/>
    <mergeCell ref="A1:J1"/>
    <mergeCell ref="A2:J2"/>
    <mergeCell ref="A8:J8"/>
    <mergeCell ref="A9:A10"/>
    <mergeCell ref="B9:B10"/>
    <mergeCell ref="C9:C10"/>
    <mergeCell ref="D9:D10"/>
    <mergeCell ref="E9:F9"/>
    <mergeCell ref="A59:J59"/>
    <mergeCell ref="A60:J60"/>
    <mergeCell ref="A66:J66"/>
    <mergeCell ref="A67:A68"/>
    <mergeCell ref="B67:B68"/>
    <mergeCell ref="C67:C68"/>
    <mergeCell ref="D67:D68"/>
    <mergeCell ref="E67:F67"/>
    <mergeCell ref="G67:H67"/>
  </mergeCells>
  <printOptions horizontalCentered="1" verticalCentered="1"/>
  <pageMargins left="0.15748031496062992" right="0.31496062992125984" top="0.35433070866141736" bottom="0.43307086614173229" header="0.31496062992125984" footer="0.31496062992125984"/>
  <pageSetup paperSize="9" scale="73" orientation="landscape" r:id="rId1"/>
  <rowBreaks count="3" manualBreakCount="3">
    <brk id="29" max="9" man="1"/>
    <brk id="58" max="9" man="1"/>
    <brk id="8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"/>
  <sheetViews>
    <sheetView view="pageBreakPreview" topLeftCell="A18" zoomScaleNormal="100" zoomScaleSheetLayoutView="100" workbookViewId="0">
      <selection activeCell="B16" sqref="B16"/>
    </sheetView>
  </sheetViews>
  <sheetFormatPr defaultColWidth="9" defaultRowHeight="24" x14ac:dyDescent="0.55000000000000004"/>
  <cols>
    <col min="1" max="1" width="7.5" style="1" customWidth="1"/>
    <col min="2" max="2" width="31.375" style="1" customWidth="1"/>
    <col min="3" max="3" width="18.875" style="1" bestFit="1" customWidth="1"/>
    <col min="4" max="4" width="11.375" style="1" customWidth="1"/>
    <col min="5" max="5" width="20.375" style="1" bestFit="1" customWidth="1"/>
    <col min="6" max="6" width="16.875" style="1" customWidth="1"/>
    <col min="7" max="7" width="9" style="1"/>
    <col min="8" max="8" width="18.875" style="1" bestFit="1" customWidth="1"/>
    <col min="9" max="16384" width="9" style="1"/>
  </cols>
  <sheetData>
    <row r="1" spans="1:8" x14ac:dyDescent="0.55000000000000004">
      <c r="A1" s="331" t="s">
        <v>17</v>
      </c>
      <c r="B1" s="331"/>
      <c r="C1" s="331"/>
      <c r="D1" s="331"/>
      <c r="E1" s="331"/>
      <c r="F1" s="331"/>
    </row>
    <row r="2" spans="1:8" ht="27.75" x14ac:dyDescent="0.65">
      <c r="A2" s="332" t="s">
        <v>18</v>
      </c>
      <c r="B2" s="332"/>
      <c r="C2" s="332"/>
      <c r="D2" s="332"/>
      <c r="E2" s="332"/>
      <c r="F2" s="332"/>
    </row>
    <row r="3" spans="1:8" x14ac:dyDescent="0.55000000000000004">
      <c r="A3" s="2" t="s">
        <v>42</v>
      </c>
      <c r="B3" s="2"/>
      <c r="C3" s="2"/>
      <c r="D3" s="2"/>
      <c r="E3" s="2"/>
      <c r="F3" s="2"/>
    </row>
    <row r="4" spans="1:8" x14ac:dyDescent="0.55000000000000004">
      <c r="A4" s="3" t="s">
        <v>284</v>
      </c>
      <c r="B4" s="4"/>
      <c r="C4" s="4"/>
      <c r="D4" s="4"/>
      <c r="E4" s="4"/>
      <c r="F4" s="4"/>
    </row>
    <row r="5" spans="1:8" x14ac:dyDescent="0.55000000000000004">
      <c r="A5" s="4" t="s">
        <v>144</v>
      </c>
      <c r="B5" s="4"/>
      <c r="C5" s="4"/>
      <c r="D5" s="4"/>
      <c r="E5" s="4"/>
      <c r="F5" s="4"/>
    </row>
    <row r="6" spans="1:8" x14ac:dyDescent="0.55000000000000004">
      <c r="A6" s="4" t="s">
        <v>37</v>
      </c>
      <c r="B6" s="4"/>
      <c r="C6" s="4"/>
      <c r="D6" s="4"/>
      <c r="E6" s="4"/>
      <c r="F6" s="4"/>
    </row>
    <row r="7" spans="1:8" x14ac:dyDescent="0.55000000000000004">
      <c r="A7" s="4" t="s">
        <v>57</v>
      </c>
      <c r="B7" s="4"/>
      <c r="C7" s="4"/>
      <c r="D7" s="4"/>
      <c r="E7" s="4"/>
      <c r="F7" s="4"/>
    </row>
    <row r="8" spans="1:8" s="57" customFormat="1" x14ac:dyDescent="0.55000000000000004">
      <c r="A8" s="3" t="s">
        <v>344</v>
      </c>
      <c r="B8" s="3"/>
      <c r="C8" s="3" t="s">
        <v>32</v>
      </c>
      <c r="D8" s="3"/>
      <c r="E8" s="3"/>
      <c r="F8" s="3"/>
    </row>
    <row r="9" spans="1:8" x14ac:dyDescent="0.55000000000000004">
      <c r="A9" s="4" t="s">
        <v>141</v>
      </c>
      <c r="B9" s="4"/>
      <c r="C9" s="4" t="s">
        <v>364</v>
      </c>
      <c r="D9" s="4"/>
      <c r="E9" s="4" t="s">
        <v>295</v>
      </c>
      <c r="F9" s="4"/>
    </row>
    <row r="10" spans="1:8" ht="24.75" thickBot="1" x14ac:dyDescent="0.6">
      <c r="A10" s="331" t="s">
        <v>1</v>
      </c>
      <c r="B10" s="331"/>
      <c r="C10" s="331"/>
      <c r="D10" s="331"/>
      <c r="E10" s="331"/>
      <c r="F10" s="331"/>
    </row>
    <row r="11" spans="1:8" s="8" customFormat="1" ht="45.75" customHeight="1" thickTop="1" thickBot="1" x14ac:dyDescent="0.25">
      <c r="A11" s="5" t="s">
        <v>2</v>
      </c>
      <c r="B11" s="6" t="s">
        <v>3</v>
      </c>
      <c r="C11" s="6" t="s">
        <v>19</v>
      </c>
      <c r="D11" s="6" t="s">
        <v>20</v>
      </c>
      <c r="E11" s="6" t="s">
        <v>21</v>
      </c>
      <c r="F11" s="7" t="s">
        <v>12</v>
      </c>
    </row>
    <row r="12" spans="1:8" ht="24.75" thickTop="1" x14ac:dyDescent="0.55000000000000004">
      <c r="A12" s="51">
        <v>1</v>
      </c>
      <c r="B12" s="48" t="s">
        <v>357</v>
      </c>
      <c r="C12" s="10">
        <f>ปร.4ก!I58</f>
        <v>716782.84940000006</v>
      </c>
      <c r="D12" s="129">
        <f>+D16</f>
        <v>1.3024</v>
      </c>
      <c r="E12" s="10">
        <f>SUM(C12*D12)</f>
        <v>933537.98305856006</v>
      </c>
      <c r="F12" s="11"/>
    </row>
    <row r="13" spans="1:8" x14ac:dyDescent="0.55000000000000004">
      <c r="A13" s="33">
        <v>2</v>
      </c>
      <c r="B13" s="45" t="s">
        <v>358</v>
      </c>
      <c r="C13" s="14">
        <f>ปร.4ก!I145</f>
        <v>1152531.95</v>
      </c>
      <c r="D13" s="129">
        <f>+D16</f>
        <v>1.3024</v>
      </c>
      <c r="E13" s="14">
        <f>D13*C13</f>
        <v>1501057.6116799999</v>
      </c>
      <c r="F13" s="15"/>
    </row>
    <row r="14" spans="1:8" x14ac:dyDescent="0.55000000000000004">
      <c r="A14" s="33">
        <v>3</v>
      </c>
      <c r="B14" s="49" t="s">
        <v>359</v>
      </c>
      <c r="C14" s="47">
        <f>ปร.4ก!I175</f>
        <v>171657</v>
      </c>
      <c r="D14" s="129">
        <f>+D13</f>
        <v>1.3024</v>
      </c>
      <c r="E14" s="47">
        <f>D14*C14</f>
        <v>223566.07680000001</v>
      </c>
      <c r="F14" s="15"/>
      <c r="H14" s="53"/>
    </row>
    <row r="15" spans="1:8" s="299" customFormat="1" ht="27" customHeight="1" x14ac:dyDescent="0.55000000000000004">
      <c r="A15" s="294">
        <v>4</v>
      </c>
      <c r="B15" s="295" t="s">
        <v>360</v>
      </c>
      <c r="C15" s="296">
        <f>ปร.4ก!I234</f>
        <v>178176</v>
      </c>
      <c r="D15" s="129">
        <f>+D14</f>
        <v>1.3024</v>
      </c>
      <c r="E15" s="297">
        <f>D15*C15</f>
        <v>232056.42240000001</v>
      </c>
      <c r="F15" s="298"/>
    </row>
    <row r="16" spans="1:8" x14ac:dyDescent="0.55000000000000004">
      <c r="A16" s="33">
        <v>5</v>
      </c>
      <c r="B16" s="130" t="s">
        <v>297</v>
      </c>
      <c r="C16" s="46">
        <f>ปร.4ก!I294</f>
        <v>2387263.5096749999</v>
      </c>
      <c r="D16" s="129">
        <v>1.3024</v>
      </c>
      <c r="E16" s="14">
        <f>D16*C16</f>
        <v>3109171.99500072</v>
      </c>
      <c r="F16" s="15"/>
    </row>
    <row r="17" spans="1:8" x14ac:dyDescent="0.55000000000000004">
      <c r="A17" s="33"/>
      <c r="B17" s="49"/>
      <c r="C17" s="46"/>
      <c r="D17" s="129"/>
      <c r="E17" s="14"/>
      <c r="F17" s="15"/>
      <c r="H17" s="53">
        <f>+C12+C13+C14+C15+C16</f>
        <v>4606411.3090749998</v>
      </c>
    </row>
    <row r="18" spans="1:8" x14ac:dyDescent="0.55000000000000004">
      <c r="A18" s="12"/>
      <c r="B18" s="16" t="s">
        <v>22</v>
      </c>
      <c r="C18" s="14"/>
      <c r="D18" s="13"/>
      <c r="E18" s="14"/>
      <c r="F18" s="15"/>
    </row>
    <row r="19" spans="1:8" x14ac:dyDescent="0.55000000000000004">
      <c r="A19" s="12"/>
      <c r="B19" s="13" t="s">
        <v>362</v>
      </c>
      <c r="C19" s="14"/>
      <c r="D19" s="13"/>
      <c r="E19" s="14"/>
      <c r="F19" s="15"/>
    </row>
    <row r="20" spans="1:8" x14ac:dyDescent="0.55000000000000004">
      <c r="A20" s="12"/>
      <c r="B20" s="13" t="s">
        <v>363</v>
      </c>
      <c r="C20" s="14"/>
      <c r="D20" s="13"/>
      <c r="E20" s="14"/>
      <c r="F20" s="15"/>
    </row>
    <row r="21" spans="1:8" x14ac:dyDescent="0.55000000000000004">
      <c r="A21" s="12"/>
      <c r="B21" s="13" t="s">
        <v>333</v>
      </c>
      <c r="C21" s="14"/>
      <c r="D21" s="13"/>
      <c r="E21" s="14"/>
      <c r="F21" s="15"/>
    </row>
    <row r="22" spans="1:8" ht="24.75" thickBot="1" x14ac:dyDescent="0.6">
      <c r="A22" s="17"/>
      <c r="B22" s="18" t="s">
        <v>39</v>
      </c>
      <c r="C22" s="19"/>
      <c r="D22" s="18"/>
      <c r="E22" s="19"/>
      <c r="F22" s="20"/>
    </row>
    <row r="23" spans="1:8" ht="25.5" thickTop="1" thickBot="1" x14ac:dyDescent="0.6">
      <c r="A23" s="333" t="s">
        <v>23</v>
      </c>
      <c r="B23" s="333"/>
      <c r="C23" s="333"/>
      <c r="D23" s="333"/>
      <c r="E23" s="21">
        <f>SUM(E12:E22)</f>
        <v>5999390.0889392793</v>
      </c>
    </row>
    <row r="24" spans="1:8" ht="24.75" thickTop="1" x14ac:dyDescent="0.55000000000000004">
      <c r="D24" s="330"/>
      <c r="E24" s="330"/>
      <c r="F24" s="330"/>
    </row>
    <row r="25" spans="1:8" x14ac:dyDescent="0.55000000000000004">
      <c r="A25" s="330" t="s">
        <v>410</v>
      </c>
      <c r="B25" s="330"/>
      <c r="C25" s="330"/>
      <c r="D25" s="330"/>
      <c r="E25" s="330"/>
      <c r="F25" s="330"/>
    </row>
    <row r="26" spans="1:8" x14ac:dyDescent="0.55000000000000004">
      <c r="A26" s="330" t="s">
        <v>406</v>
      </c>
      <c r="B26" s="330"/>
      <c r="C26" s="330"/>
      <c r="D26" s="330"/>
      <c r="E26" s="330"/>
      <c r="F26" s="330"/>
    </row>
    <row r="27" spans="1:8" x14ac:dyDescent="0.55000000000000004">
      <c r="D27" s="330"/>
      <c r="E27" s="330"/>
    </row>
    <row r="28" spans="1:8" x14ac:dyDescent="0.55000000000000004">
      <c r="A28" s="334" t="s">
        <v>409</v>
      </c>
      <c r="B28" s="334"/>
      <c r="D28" s="330" t="s">
        <v>411</v>
      </c>
      <c r="E28" s="330"/>
      <c r="F28" s="330"/>
    </row>
    <row r="29" spans="1:8" x14ac:dyDescent="0.55000000000000004">
      <c r="A29" s="334" t="s">
        <v>407</v>
      </c>
      <c r="B29" s="334"/>
      <c r="D29" s="330" t="s">
        <v>408</v>
      </c>
      <c r="E29" s="330"/>
      <c r="F29" s="330"/>
    </row>
    <row r="30" spans="1:8" ht="25.5" customHeight="1" x14ac:dyDescent="0.55000000000000004">
      <c r="A30" s="329"/>
      <c r="B30" s="329"/>
      <c r="C30" s="329"/>
      <c r="D30" s="329"/>
      <c r="E30" s="329"/>
      <c r="F30" s="329"/>
    </row>
    <row r="31" spans="1:8" ht="19.5" customHeight="1" x14ac:dyDescent="0.55000000000000004">
      <c r="A31" s="329"/>
      <c r="B31" s="329"/>
      <c r="C31" s="329"/>
      <c r="D31" s="329"/>
      <c r="E31" s="329"/>
      <c r="F31" s="329"/>
    </row>
    <row r="32" spans="1:8" x14ac:dyDescent="0.55000000000000004">
      <c r="A32" s="330"/>
      <c r="B32" s="330"/>
      <c r="D32" s="330"/>
      <c r="E32" s="330"/>
      <c r="F32" s="330"/>
    </row>
    <row r="33" spans="1:6" x14ac:dyDescent="0.55000000000000004">
      <c r="A33" s="330"/>
      <c r="B33" s="330"/>
      <c r="D33" s="330"/>
      <c r="E33" s="330"/>
      <c r="F33" s="330"/>
    </row>
    <row r="34" spans="1:6" x14ac:dyDescent="0.55000000000000004">
      <c r="A34" s="329"/>
      <c r="B34" s="329"/>
      <c r="C34" s="329"/>
      <c r="D34" s="329"/>
      <c r="E34" s="329"/>
      <c r="F34" s="329"/>
    </row>
    <row r="35" spans="1:6" x14ac:dyDescent="0.55000000000000004">
      <c r="A35" s="329"/>
      <c r="B35" s="329"/>
      <c r="C35" s="329"/>
      <c r="D35" s="329"/>
      <c r="E35" s="329"/>
      <c r="F35" s="329"/>
    </row>
    <row r="36" spans="1:6" x14ac:dyDescent="0.55000000000000004">
      <c r="A36" s="329"/>
      <c r="B36" s="329"/>
      <c r="C36" s="329"/>
      <c r="D36" s="329"/>
      <c r="E36" s="329"/>
      <c r="F36" s="329"/>
    </row>
  </sheetData>
  <mergeCells count="21">
    <mergeCell ref="A1:F1"/>
    <mergeCell ref="A2:F2"/>
    <mergeCell ref="A10:F10"/>
    <mergeCell ref="A23:D23"/>
    <mergeCell ref="A35:F35"/>
    <mergeCell ref="D24:F24"/>
    <mergeCell ref="D27:E27"/>
    <mergeCell ref="A28:B28"/>
    <mergeCell ref="A29:B29"/>
    <mergeCell ref="D29:F29"/>
    <mergeCell ref="A36:F36"/>
    <mergeCell ref="A33:B33"/>
    <mergeCell ref="D33:F33"/>
    <mergeCell ref="A25:F25"/>
    <mergeCell ref="A26:F26"/>
    <mergeCell ref="A32:B32"/>
    <mergeCell ref="D32:F32"/>
    <mergeCell ref="A31:F31"/>
    <mergeCell ref="D28:F28"/>
    <mergeCell ref="A30:F30"/>
    <mergeCell ref="A34:F34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view="pageBreakPreview" topLeftCell="A7" zoomScaleSheetLayoutView="100" workbookViewId="0">
      <selection activeCell="E13" sqref="E13"/>
    </sheetView>
  </sheetViews>
  <sheetFormatPr defaultColWidth="9" defaultRowHeight="24" x14ac:dyDescent="0.55000000000000004"/>
  <cols>
    <col min="1" max="1" width="7.5" style="1" customWidth="1"/>
    <col min="2" max="2" width="27.5" style="1" customWidth="1"/>
    <col min="3" max="3" width="18.875" style="1" bestFit="1" customWidth="1"/>
    <col min="4" max="4" width="11.375" style="1" customWidth="1"/>
    <col min="5" max="5" width="18.875" style="1" bestFit="1" customWidth="1"/>
    <col min="6" max="6" width="11.375" style="1" customWidth="1"/>
    <col min="7" max="16384" width="9" style="1"/>
  </cols>
  <sheetData>
    <row r="1" spans="1:6" x14ac:dyDescent="0.55000000000000004">
      <c r="A1" s="331" t="s">
        <v>27</v>
      </c>
      <c r="B1" s="331"/>
      <c r="C1" s="331"/>
      <c r="D1" s="331"/>
      <c r="E1" s="331"/>
      <c r="F1" s="331"/>
    </row>
    <row r="2" spans="1:6" ht="27.75" x14ac:dyDescent="0.65">
      <c r="A2" s="332" t="s">
        <v>26</v>
      </c>
      <c r="B2" s="332"/>
      <c r="C2" s="332"/>
      <c r="D2" s="332"/>
      <c r="E2" s="332"/>
      <c r="F2" s="332"/>
    </row>
    <row r="3" spans="1:6" x14ac:dyDescent="0.55000000000000004">
      <c r="A3" s="2" t="s">
        <v>42</v>
      </c>
      <c r="B3" s="2"/>
      <c r="C3" s="2"/>
      <c r="D3" s="2"/>
      <c r="E3" s="2"/>
      <c r="F3" s="2"/>
    </row>
    <row r="4" spans="1:6" x14ac:dyDescent="0.55000000000000004">
      <c r="A4" s="3" t="s">
        <v>251</v>
      </c>
      <c r="B4" s="4"/>
      <c r="C4" s="4"/>
      <c r="D4" s="4"/>
      <c r="E4" s="4"/>
      <c r="F4" s="4"/>
    </row>
    <row r="5" spans="1:6" x14ac:dyDescent="0.55000000000000004">
      <c r="A5" s="4" t="s">
        <v>144</v>
      </c>
      <c r="B5" s="4"/>
      <c r="C5" s="4"/>
      <c r="D5" s="4"/>
      <c r="E5" s="4"/>
      <c r="F5" s="4"/>
    </row>
    <row r="6" spans="1:6" x14ac:dyDescent="0.55000000000000004">
      <c r="A6" s="4" t="s">
        <v>37</v>
      </c>
      <c r="B6" s="4"/>
      <c r="C6" s="4"/>
      <c r="D6" s="4"/>
      <c r="E6" s="4"/>
      <c r="F6" s="4"/>
    </row>
    <row r="7" spans="1:6" x14ac:dyDescent="0.55000000000000004">
      <c r="A7" s="4" t="s">
        <v>57</v>
      </c>
      <c r="B7" s="4"/>
      <c r="C7" s="4"/>
      <c r="D7" s="4"/>
      <c r="E7" s="4"/>
      <c r="F7" s="4"/>
    </row>
    <row r="8" spans="1:6" s="57" customFormat="1" x14ac:dyDescent="0.55000000000000004">
      <c r="A8" s="3" t="s">
        <v>234</v>
      </c>
      <c r="B8" s="3"/>
      <c r="C8" s="3" t="s">
        <v>32</v>
      </c>
      <c r="D8" s="3"/>
      <c r="E8" s="3"/>
      <c r="F8" s="3"/>
    </row>
    <row r="9" spans="1:6" x14ac:dyDescent="0.55000000000000004">
      <c r="A9" s="4" t="s">
        <v>141</v>
      </c>
      <c r="B9" s="4"/>
      <c r="C9" s="4" t="s">
        <v>226</v>
      </c>
      <c r="D9" s="4"/>
      <c r="E9" s="4" t="s">
        <v>227</v>
      </c>
      <c r="F9" s="4"/>
    </row>
    <row r="10" spans="1:6" ht="24.75" thickBot="1" x14ac:dyDescent="0.6">
      <c r="A10" s="335" t="s">
        <v>1</v>
      </c>
      <c r="B10" s="335"/>
      <c r="C10" s="335"/>
      <c r="D10" s="335"/>
      <c r="E10" s="335"/>
      <c r="F10" s="335"/>
    </row>
    <row r="11" spans="1:6" s="25" customFormat="1" ht="44.25" customHeight="1" thickTop="1" thickBot="1" x14ac:dyDescent="0.25">
      <c r="A11" s="22" t="s">
        <v>2</v>
      </c>
      <c r="B11" s="23" t="s">
        <v>3</v>
      </c>
      <c r="C11" s="23" t="s">
        <v>24</v>
      </c>
      <c r="D11" s="23" t="s">
        <v>25</v>
      </c>
      <c r="E11" s="23" t="s">
        <v>21</v>
      </c>
      <c r="F11" s="24" t="s">
        <v>12</v>
      </c>
    </row>
    <row r="12" spans="1:6" ht="24.75" thickTop="1" x14ac:dyDescent="0.55000000000000004">
      <c r="A12" s="54">
        <v>1</v>
      </c>
      <c r="B12" s="26" t="s">
        <v>183</v>
      </c>
      <c r="C12" s="10">
        <f>ปร.4ข!I58</f>
        <v>1391000</v>
      </c>
      <c r="D12" s="50">
        <v>1.07</v>
      </c>
      <c r="E12" s="10">
        <f>D12*C12</f>
        <v>1488370</v>
      </c>
      <c r="F12" s="11"/>
    </row>
    <row r="13" spans="1:6" x14ac:dyDescent="0.55000000000000004">
      <c r="A13" s="55">
        <v>2</v>
      </c>
      <c r="B13" s="28" t="s">
        <v>129</v>
      </c>
      <c r="C13" s="56">
        <f>ปร.4ข!I117</f>
        <v>1138000</v>
      </c>
      <c r="D13" s="28">
        <v>1.07</v>
      </c>
      <c r="E13" s="56">
        <f>C13*D13</f>
        <v>1217660</v>
      </c>
      <c r="F13" s="15"/>
    </row>
    <row r="14" spans="1:6" x14ac:dyDescent="0.55000000000000004">
      <c r="A14" s="27"/>
      <c r="B14" s="28"/>
      <c r="C14" s="28"/>
      <c r="D14" s="28"/>
      <c r="E14" s="28"/>
      <c r="F14" s="15"/>
    </row>
    <row r="15" spans="1:6" x14ac:dyDescent="0.55000000000000004">
      <c r="A15" s="27"/>
      <c r="B15" s="28"/>
      <c r="C15" s="28"/>
      <c r="D15" s="28"/>
      <c r="E15" s="28"/>
      <c r="F15" s="15"/>
    </row>
    <row r="16" spans="1:6" x14ac:dyDescent="0.55000000000000004">
      <c r="A16" s="27"/>
      <c r="B16" s="28"/>
      <c r="C16" s="28"/>
      <c r="D16" s="28"/>
      <c r="E16" s="28"/>
      <c r="F16" s="15"/>
    </row>
    <row r="17" spans="1:6" x14ac:dyDescent="0.55000000000000004">
      <c r="A17" s="27"/>
      <c r="B17" s="28"/>
      <c r="C17" s="28"/>
      <c r="D17" s="28"/>
      <c r="E17" s="28"/>
      <c r="F17" s="15"/>
    </row>
    <row r="18" spans="1:6" x14ac:dyDescent="0.55000000000000004">
      <c r="A18" s="27"/>
      <c r="B18" s="29"/>
      <c r="C18" s="28"/>
      <c r="D18" s="28"/>
      <c r="E18" s="28"/>
      <c r="F18" s="15"/>
    </row>
    <row r="19" spans="1:6" x14ac:dyDescent="0.55000000000000004">
      <c r="A19" s="27"/>
      <c r="B19" s="29"/>
      <c r="C19" s="28"/>
      <c r="D19" s="28"/>
      <c r="E19" s="28"/>
      <c r="F19" s="15"/>
    </row>
    <row r="20" spans="1:6" x14ac:dyDescent="0.55000000000000004">
      <c r="A20" s="27"/>
      <c r="B20" s="28"/>
      <c r="C20" s="28"/>
      <c r="D20" s="28"/>
      <c r="E20" s="28"/>
      <c r="F20" s="15"/>
    </row>
    <row r="21" spans="1:6" x14ac:dyDescent="0.55000000000000004">
      <c r="A21" s="27"/>
      <c r="B21" s="28"/>
      <c r="C21" s="28"/>
      <c r="D21" s="28"/>
      <c r="E21" s="28"/>
      <c r="F21" s="15"/>
    </row>
    <row r="22" spans="1:6" ht="24.75" thickBot="1" x14ac:dyDescent="0.6">
      <c r="A22" s="30"/>
      <c r="B22" s="31"/>
      <c r="C22" s="31"/>
      <c r="D22" s="31"/>
      <c r="E22" s="31"/>
      <c r="F22" s="32"/>
    </row>
    <row r="23" spans="1:6" ht="25.5" thickTop="1" thickBot="1" x14ac:dyDescent="0.6">
      <c r="A23" s="336" t="s">
        <v>23</v>
      </c>
      <c r="B23" s="336"/>
      <c r="C23" s="336"/>
      <c r="D23" s="336"/>
      <c r="E23" s="120">
        <f>SUM(E12:E22)</f>
        <v>2706030</v>
      </c>
    </row>
    <row r="24" spans="1:6" ht="24.75" thickTop="1" x14ac:dyDescent="0.55000000000000004"/>
    <row r="25" spans="1:6" x14ac:dyDescent="0.55000000000000004">
      <c r="A25" s="330"/>
      <c r="B25" s="330"/>
      <c r="C25" s="330"/>
      <c r="D25" s="330"/>
      <c r="E25" s="330"/>
      <c r="F25" s="330"/>
    </row>
    <row r="26" spans="1:6" x14ac:dyDescent="0.55000000000000004">
      <c r="A26" s="330"/>
      <c r="B26" s="330"/>
      <c r="C26" s="330"/>
      <c r="D26" s="330"/>
      <c r="E26" s="330"/>
      <c r="F26" s="330"/>
    </row>
    <row r="28" spans="1:6" x14ac:dyDescent="0.55000000000000004">
      <c r="A28" s="329"/>
      <c r="B28" s="329"/>
      <c r="C28" s="329"/>
      <c r="D28" s="330"/>
      <c r="E28" s="330"/>
      <c r="F28" s="330"/>
    </row>
    <row r="29" spans="1:6" x14ac:dyDescent="0.55000000000000004">
      <c r="A29" s="329"/>
      <c r="B29" s="329"/>
      <c r="C29" s="329"/>
      <c r="D29" s="329"/>
      <c r="E29" s="329"/>
      <c r="F29" s="329"/>
    </row>
    <row r="30" spans="1:6" x14ac:dyDescent="0.55000000000000004">
      <c r="A30" s="329"/>
      <c r="B30" s="329"/>
      <c r="C30" s="329"/>
      <c r="D30" s="329"/>
      <c r="E30" s="329"/>
      <c r="F30" s="329"/>
    </row>
    <row r="31" spans="1:6" x14ac:dyDescent="0.55000000000000004">
      <c r="A31" s="329"/>
      <c r="B31" s="329"/>
      <c r="C31" s="329"/>
      <c r="D31" s="329"/>
      <c r="E31" s="329"/>
      <c r="F31" s="329"/>
    </row>
    <row r="32" spans="1:6" x14ac:dyDescent="0.55000000000000004">
      <c r="A32" s="330"/>
      <c r="B32" s="330"/>
      <c r="D32" s="330"/>
      <c r="E32" s="330"/>
      <c r="F32" s="330"/>
    </row>
    <row r="33" spans="1:6" x14ac:dyDescent="0.55000000000000004">
      <c r="A33" s="330"/>
      <c r="B33" s="330"/>
      <c r="D33" s="330"/>
      <c r="E33" s="330"/>
      <c r="F33" s="330"/>
    </row>
    <row r="34" spans="1:6" ht="25.5" customHeight="1" x14ac:dyDescent="0.55000000000000004">
      <c r="A34" s="329"/>
      <c r="B34" s="329"/>
      <c r="C34" s="329"/>
      <c r="D34" s="329"/>
      <c r="E34" s="329"/>
      <c r="F34" s="329"/>
    </row>
    <row r="35" spans="1:6" ht="19.5" customHeight="1" x14ac:dyDescent="0.55000000000000004">
      <c r="A35" s="329"/>
      <c r="B35" s="329"/>
      <c r="C35" s="329"/>
      <c r="D35" s="329"/>
      <c r="E35" s="329"/>
      <c r="F35" s="329"/>
    </row>
    <row r="36" spans="1:6" x14ac:dyDescent="0.55000000000000004">
      <c r="A36" s="329"/>
      <c r="B36" s="329"/>
      <c r="C36" s="329"/>
      <c r="D36" s="329"/>
      <c r="E36" s="329"/>
      <c r="F36" s="329"/>
    </row>
    <row r="40" spans="1:6" x14ac:dyDescent="0.55000000000000004">
      <c r="A40" s="329"/>
      <c r="B40" s="329"/>
      <c r="C40" s="329"/>
      <c r="D40" s="329"/>
      <c r="E40" s="329"/>
      <c r="F40" s="329"/>
    </row>
  </sheetData>
  <mergeCells count="19">
    <mergeCell ref="A29:F29"/>
    <mergeCell ref="A1:F1"/>
    <mergeCell ref="A2:F2"/>
    <mergeCell ref="A10:F10"/>
    <mergeCell ref="A23:D23"/>
    <mergeCell ref="A25:F25"/>
    <mergeCell ref="A26:F26"/>
    <mergeCell ref="A28:C28"/>
    <mergeCell ref="D28:F28"/>
    <mergeCell ref="A40:F40"/>
    <mergeCell ref="A30:F30"/>
    <mergeCell ref="D32:F32"/>
    <mergeCell ref="A35:F35"/>
    <mergeCell ref="A34:F34"/>
    <mergeCell ref="A31:F31"/>
    <mergeCell ref="A32:B32"/>
    <mergeCell ref="A33:B33"/>
    <mergeCell ref="D33:F33"/>
    <mergeCell ref="A36:F36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8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7"/>
  <sheetViews>
    <sheetView tabSelected="1" view="pageBreakPreview" topLeftCell="A14" zoomScaleNormal="100" zoomScaleSheetLayoutView="100" workbookViewId="0">
      <selection activeCell="C18" sqref="C18:D18"/>
    </sheetView>
  </sheetViews>
  <sheetFormatPr defaultColWidth="9" defaultRowHeight="24" x14ac:dyDescent="0.55000000000000004"/>
  <cols>
    <col min="1" max="1" width="7.5" style="1" customWidth="1"/>
    <col min="2" max="2" width="47.125" style="1" bestFit="1" customWidth="1"/>
    <col min="3" max="3" width="12.875" style="1" customWidth="1"/>
    <col min="4" max="4" width="10.25" style="1" customWidth="1"/>
    <col min="5" max="5" width="10.75" style="1" customWidth="1"/>
    <col min="6" max="6" width="18.25" style="1" customWidth="1"/>
    <col min="7" max="8" width="9" style="1"/>
    <col min="9" max="9" width="16.5" style="1" bestFit="1" customWidth="1"/>
    <col min="10" max="16384" width="9" style="1"/>
  </cols>
  <sheetData>
    <row r="1" spans="1:6" x14ac:dyDescent="0.55000000000000004">
      <c r="A1" s="331" t="s">
        <v>36</v>
      </c>
      <c r="B1" s="331"/>
      <c r="C1" s="331"/>
      <c r="D1" s="331"/>
      <c r="E1" s="331"/>
      <c r="F1" s="331"/>
    </row>
    <row r="2" spans="1:6" ht="27.75" x14ac:dyDescent="0.65">
      <c r="A2" s="332" t="s">
        <v>28</v>
      </c>
      <c r="B2" s="332"/>
      <c r="C2" s="332"/>
      <c r="D2" s="332"/>
      <c r="E2" s="332"/>
      <c r="F2" s="332"/>
    </row>
    <row r="3" spans="1:6" x14ac:dyDescent="0.55000000000000004">
      <c r="A3" s="3" t="s">
        <v>284</v>
      </c>
      <c r="B3" s="4"/>
      <c r="C3" s="4"/>
      <c r="D3" s="4"/>
      <c r="E3" s="4"/>
      <c r="F3" s="4"/>
    </row>
    <row r="4" spans="1:6" x14ac:dyDescent="0.55000000000000004">
      <c r="A4" s="4" t="s">
        <v>144</v>
      </c>
      <c r="B4" s="4"/>
      <c r="C4" s="4"/>
      <c r="D4" s="4"/>
      <c r="E4" s="4"/>
      <c r="F4" s="4"/>
    </row>
    <row r="5" spans="1:6" x14ac:dyDescent="0.55000000000000004">
      <c r="A5" s="4" t="s">
        <v>37</v>
      </c>
      <c r="B5" s="4"/>
      <c r="C5" s="4"/>
      <c r="D5" s="4"/>
      <c r="E5" s="4"/>
      <c r="F5" s="4"/>
    </row>
    <row r="6" spans="1:6" x14ac:dyDescent="0.55000000000000004">
      <c r="A6" s="4" t="s">
        <v>57</v>
      </c>
      <c r="B6" s="4"/>
      <c r="C6" s="4"/>
      <c r="D6" s="4"/>
      <c r="E6" s="4"/>
      <c r="F6" s="4"/>
    </row>
    <row r="7" spans="1:6" s="57" customFormat="1" x14ac:dyDescent="0.55000000000000004">
      <c r="A7" s="3" t="s">
        <v>345</v>
      </c>
      <c r="B7" s="3"/>
      <c r="C7" s="3" t="s">
        <v>32</v>
      </c>
      <c r="D7" s="3"/>
      <c r="E7" s="3"/>
      <c r="F7" s="3"/>
    </row>
    <row r="8" spans="1:6" x14ac:dyDescent="0.55000000000000004">
      <c r="A8" s="4" t="s">
        <v>365</v>
      </c>
      <c r="B8" s="4"/>
      <c r="C8" s="4" t="s">
        <v>366</v>
      </c>
      <c r="D8" s="4"/>
      <c r="E8" s="4" t="s">
        <v>295</v>
      </c>
      <c r="F8" s="4"/>
    </row>
    <row r="9" spans="1:6" ht="24.75" thickBot="1" x14ac:dyDescent="0.6">
      <c r="A9" s="331" t="s">
        <v>1</v>
      </c>
      <c r="B9" s="331"/>
      <c r="C9" s="331"/>
      <c r="D9" s="331"/>
      <c r="E9" s="331"/>
      <c r="F9" s="331"/>
    </row>
    <row r="10" spans="1:6" s="25" customFormat="1" ht="44.25" customHeight="1" thickTop="1" thickBot="1" x14ac:dyDescent="0.25">
      <c r="A10" s="292" t="s">
        <v>2</v>
      </c>
      <c r="B10" s="293" t="s">
        <v>3</v>
      </c>
      <c r="C10" s="348" t="s">
        <v>21</v>
      </c>
      <c r="D10" s="349"/>
      <c r="E10" s="348" t="s">
        <v>12</v>
      </c>
      <c r="F10" s="350"/>
    </row>
    <row r="11" spans="1:6" ht="24.75" thickTop="1" x14ac:dyDescent="0.55000000000000004">
      <c r="A11" s="9">
        <v>1</v>
      </c>
      <c r="B11" s="48" t="s">
        <v>55</v>
      </c>
      <c r="C11" s="343">
        <f>'ปร.5 (ก)'!E23</f>
        <v>5999390.0889392793</v>
      </c>
      <c r="D11" s="351"/>
      <c r="E11" s="337"/>
      <c r="F11" s="338"/>
    </row>
    <row r="12" spans="1:6" x14ac:dyDescent="0.55000000000000004">
      <c r="A12" s="12"/>
      <c r="B12" s="45"/>
      <c r="C12" s="352"/>
      <c r="D12" s="353"/>
      <c r="E12" s="341"/>
      <c r="F12" s="342"/>
    </row>
    <row r="13" spans="1:6" x14ac:dyDescent="0.55000000000000004">
      <c r="A13" s="12"/>
      <c r="B13" s="49"/>
      <c r="C13" s="352"/>
      <c r="D13" s="353"/>
      <c r="E13" s="341"/>
      <c r="F13" s="342"/>
    </row>
    <row r="14" spans="1:6" x14ac:dyDescent="0.55000000000000004">
      <c r="A14" s="33"/>
      <c r="B14" s="13"/>
      <c r="C14" s="352"/>
      <c r="D14" s="353"/>
      <c r="E14" s="34"/>
      <c r="F14" s="35"/>
    </row>
    <row r="15" spans="1:6" x14ac:dyDescent="0.55000000000000004">
      <c r="A15" s="33"/>
      <c r="B15" s="13"/>
      <c r="C15" s="352"/>
      <c r="D15" s="353"/>
      <c r="E15" s="34"/>
      <c r="F15" s="35"/>
    </row>
    <row r="16" spans="1:6" ht="24.75" thickBot="1" x14ac:dyDescent="0.6">
      <c r="A16" s="36"/>
      <c r="B16" s="37"/>
      <c r="C16" s="339"/>
      <c r="D16" s="340"/>
      <c r="E16" s="339"/>
      <c r="F16" s="345"/>
    </row>
    <row r="17" spans="1:9" ht="24.75" thickTop="1" x14ac:dyDescent="0.55000000000000004">
      <c r="A17" s="354" t="s">
        <v>29</v>
      </c>
      <c r="B17" s="38" t="s">
        <v>30</v>
      </c>
      <c r="C17" s="343">
        <f>SUM(C11:D16)</f>
        <v>5999390.0889392793</v>
      </c>
      <c r="D17" s="344"/>
      <c r="E17" s="337"/>
      <c r="F17" s="338"/>
      <c r="I17" s="53">
        <f>C17-C18</f>
        <v>0</v>
      </c>
    </row>
    <row r="18" spans="1:9" ht="24.75" thickBot="1" x14ac:dyDescent="0.6">
      <c r="A18" s="355"/>
      <c r="B18" s="39" t="s">
        <v>31</v>
      </c>
      <c r="C18" s="346">
        <f>+C17</f>
        <v>5999390.0889392793</v>
      </c>
      <c r="D18" s="347"/>
      <c r="E18" s="339"/>
      <c r="F18" s="345"/>
    </row>
    <row r="19" spans="1:9" ht="36" customHeight="1" thickTop="1" x14ac:dyDescent="0.55000000000000004">
      <c r="A19" s="355"/>
      <c r="B19" s="40" t="str">
        <f>BAHTTEXT(C18)</f>
        <v>ห้าล้านเก้าแสนเก้าหมื่นเก้าพันสามร้อยเก้าสิบบาทเก้าสตางค์</v>
      </c>
      <c r="F19" s="41"/>
      <c r="I19" s="53"/>
    </row>
    <row r="20" spans="1:9" ht="12.75" customHeight="1" thickBot="1" x14ac:dyDescent="0.6">
      <c r="A20" s="356"/>
      <c r="B20" s="42"/>
      <c r="C20" s="43"/>
      <c r="D20" s="43"/>
      <c r="E20" s="43"/>
      <c r="F20" s="44"/>
    </row>
    <row r="21" spans="1:9" ht="24.75" thickTop="1" x14ac:dyDescent="0.55000000000000004">
      <c r="A21" s="52"/>
    </row>
    <row r="22" spans="1:9" x14ac:dyDescent="0.55000000000000004">
      <c r="A22" s="52"/>
    </row>
    <row r="23" spans="1:9" x14ac:dyDescent="0.55000000000000004">
      <c r="A23" s="52"/>
      <c r="C23" s="330"/>
      <c r="D23" s="330"/>
    </row>
    <row r="24" spans="1:9" x14ac:dyDescent="0.55000000000000004">
      <c r="A24" s="330" t="s">
        <v>410</v>
      </c>
      <c r="B24" s="330"/>
      <c r="C24" s="330"/>
      <c r="D24" s="330"/>
      <c r="E24" s="330"/>
      <c r="F24" s="330"/>
    </row>
    <row r="25" spans="1:9" x14ac:dyDescent="0.55000000000000004">
      <c r="A25" s="330" t="s">
        <v>406</v>
      </c>
      <c r="B25" s="330"/>
      <c r="C25" s="330"/>
      <c r="D25" s="330"/>
      <c r="E25" s="330"/>
      <c r="F25" s="330"/>
    </row>
    <row r="26" spans="1:9" x14ac:dyDescent="0.55000000000000004">
      <c r="D26" s="330"/>
      <c r="E26" s="330"/>
    </row>
    <row r="27" spans="1:9" x14ac:dyDescent="0.55000000000000004">
      <c r="A27" s="334" t="s">
        <v>409</v>
      </c>
      <c r="B27" s="334"/>
      <c r="D27" s="330" t="s">
        <v>411</v>
      </c>
      <c r="E27" s="330"/>
      <c r="F27" s="330"/>
    </row>
    <row r="28" spans="1:9" x14ac:dyDescent="0.55000000000000004">
      <c r="A28" s="334" t="s">
        <v>407</v>
      </c>
      <c r="B28" s="334"/>
      <c r="D28" s="330" t="s">
        <v>408</v>
      </c>
      <c r="E28" s="330"/>
      <c r="F28" s="330"/>
    </row>
    <row r="29" spans="1:9" ht="25.5" customHeight="1" x14ac:dyDescent="0.55000000000000004">
      <c r="A29" s="329"/>
      <c r="B29" s="329"/>
      <c r="C29" s="329"/>
      <c r="D29" s="329"/>
      <c r="E29" s="329"/>
      <c r="F29" s="329"/>
    </row>
    <row r="30" spans="1:9" x14ac:dyDescent="0.55000000000000004">
      <c r="A30" s="329"/>
      <c r="B30" s="329"/>
      <c r="C30" s="329"/>
      <c r="D30" s="329"/>
      <c r="E30" s="329"/>
      <c r="F30" s="329"/>
    </row>
    <row r="31" spans="1:9" ht="25.5" customHeight="1" x14ac:dyDescent="0.55000000000000004">
      <c r="A31" s="330"/>
      <c r="B31" s="330"/>
      <c r="D31" s="330"/>
      <c r="E31" s="330"/>
      <c r="F31" s="330"/>
    </row>
    <row r="32" spans="1:9" ht="19.5" customHeight="1" x14ac:dyDescent="0.55000000000000004">
      <c r="A32" s="330"/>
      <c r="B32" s="330"/>
      <c r="D32" s="330"/>
      <c r="E32" s="330"/>
      <c r="F32" s="330"/>
    </row>
    <row r="33" spans="1:6" x14ac:dyDescent="0.55000000000000004">
      <c r="A33" s="329"/>
      <c r="B33" s="329"/>
      <c r="C33" s="329"/>
      <c r="D33" s="329"/>
      <c r="E33" s="329"/>
      <c r="F33" s="329"/>
    </row>
    <row r="34" spans="1:6" x14ac:dyDescent="0.55000000000000004">
      <c r="A34" s="329"/>
      <c r="B34" s="329"/>
      <c r="C34" s="329"/>
      <c r="D34" s="329"/>
      <c r="E34" s="329"/>
      <c r="F34" s="329"/>
    </row>
    <row r="35" spans="1:6" x14ac:dyDescent="0.55000000000000004">
      <c r="A35" s="329"/>
      <c r="B35" s="329"/>
      <c r="C35" s="329"/>
      <c r="D35" s="329"/>
      <c r="E35" s="329"/>
      <c r="F35" s="329"/>
    </row>
    <row r="36" spans="1:6" x14ac:dyDescent="0.55000000000000004">
      <c r="A36" s="329"/>
      <c r="B36" s="329"/>
      <c r="C36" s="329"/>
      <c r="D36" s="329"/>
      <c r="E36" s="329"/>
      <c r="F36" s="329"/>
    </row>
    <row r="37" spans="1:6" x14ac:dyDescent="0.55000000000000004">
      <c r="A37" s="329"/>
      <c r="B37" s="329"/>
      <c r="C37" s="329"/>
      <c r="D37" s="329"/>
      <c r="E37" s="329"/>
      <c r="F37" s="329"/>
    </row>
  </sheetData>
  <mergeCells count="39">
    <mergeCell ref="A28:B28"/>
    <mergeCell ref="D28:F28"/>
    <mergeCell ref="C10:D10"/>
    <mergeCell ref="E10:F10"/>
    <mergeCell ref="C11:D11"/>
    <mergeCell ref="C12:D12"/>
    <mergeCell ref="C23:D23"/>
    <mergeCell ref="A17:A20"/>
    <mergeCell ref="C14:D14"/>
    <mergeCell ref="C15:D15"/>
    <mergeCell ref="C13:D13"/>
    <mergeCell ref="A1:F1"/>
    <mergeCell ref="A2:F2"/>
    <mergeCell ref="A9:F9"/>
    <mergeCell ref="A25:F25"/>
    <mergeCell ref="C16:D16"/>
    <mergeCell ref="E11:F11"/>
    <mergeCell ref="E12:F12"/>
    <mergeCell ref="E13:F13"/>
    <mergeCell ref="C17:D17"/>
    <mergeCell ref="E16:F16"/>
    <mergeCell ref="E18:F18"/>
    <mergeCell ref="C18:D18"/>
    <mergeCell ref="A37:F37"/>
    <mergeCell ref="E17:F17"/>
    <mergeCell ref="A30:F30"/>
    <mergeCell ref="A35:F35"/>
    <mergeCell ref="A24:F24"/>
    <mergeCell ref="A32:B32"/>
    <mergeCell ref="D32:F32"/>
    <mergeCell ref="A33:F33"/>
    <mergeCell ref="A34:F34"/>
    <mergeCell ref="D27:F27"/>
    <mergeCell ref="A36:F36"/>
    <mergeCell ref="A29:F29"/>
    <mergeCell ref="A31:B31"/>
    <mergeCell ref="D31:F31"/>
    <mergeCell ref="D26:E26"/>
    <mergeCell ref="A27:B2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ปร.4ก</vt:lpstr>
      <vt:lpstr>ปร.4ข</vt:lpstr>
      <vt:lpstr>ปร.5 (ก)</vt:lpstr>
      <vt:lpstr>ปร.5 (ข)</vt:lpstr>
      <vt:lpstr>ปร.6</vt:lpstr>
      <vt:lpstr>ปร.4ก!Print_Area</vt:lpstr>
      <vt:lpstr>ปร.4ข!Print_Area</vt:lpstr>
      <vt:lpstr>'ปร.5 (ก)'!Print_Area</vt:lpstr>
      <vt:lpstr>'ปร.5 (ข)'!Print_Area</vt:lpstr>
      <vt:lpstr>ปร.6!Print_Area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panun nantanai</cp:lastModifiedBy>
  <cp:lastPrinted>2024-04-23T06:37:48Z</cp:lastPrinted>
  <dcterms:created xsi:type="dcterms:W3CDTF">2012-07-11T01:02:50Z</dcterms:created>
  <dcterms:modified xsi:type="dcterms:W3CDTF">2024-04-26T07:10:33Z</dcterms:modified>
</cp:coreProperties>
</file>