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งาน ผอ.ชาติ\ราคากลางโครงการก่อสนร้าง\งบประมาณ 67\งานจ่ายขาดเงินสะสม 67\ครั้งที่ 1\ราคากลาง\โครงการปรับปรุงถนนด้วยแอสฟัลท์คอนกรีต หมู่ที่4 บริเวณบ้านเลขที่ 51 ถึง 159\"/>
    </mc:Choice>
  </mc:AlternateContent>
  <bookViews>
    <workbookView xWindow="0" yWindow="0" windowWidth="20490" windowHeight="9750" tabRatio="513" firstSheet="4" activeTab="6"/>
  </bookViews>
  <sheets>
    <sheet name="ข้อมูลโครงการ" sheetId="2" r:id="rId1"/>
    <sheet name="ราคาต่อหน่วย(ไพรม์โค้ต)" sheetId="9" r:id="rId2"/>
    <sheet name="ราคาต่อหน่วย(แทคโค้ต)" sheetId="1" r:id="rId3"/>
    <sheet name="ราคาน้ำมัน" sheetId="5" r:id="rId4"/>
    <sheet name="ค่าดำเนินการ" sheetId="6" r:id="rId5"/>
    <sheet name="ปร.5" sheetId="7" r:id="rId6"/>
    <sheet name="ปร.4" sheetId="8" r:id="rId7"/>
    <sheet name="ปร.5 (ราคากลาง)" sheetId="10" r:id="rId8"/>
    <sheet name="ปร.4 (ราคากลาง)" sheetId="11" r:id="rId9"/>
  </sheets>
  <externalReferences>
    <externalReference r:id="rId10"/>
    <externalReference r:id="rId11"/>
  </externalReferences>
  <definedNames>
    <definedName name="oil">[1]Oil!$B$5:$G$1006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0" l="1"/>
  <c r="F15" i="11"/>
  <c r="F14" i="11"/>
  <c r="C18" i="10"/>
  <c r="B101" i="1" l="1"/>
  <c r="E15" i="11"/>
  <c r="E14" i="11"/>
  <c r="B8" i="9"/>
  <c r="A5" i="9"/>
  <c r="C14" i="10"/>
  <c r="M22" i="11"/>
  <c r="O20" i="11"/>
  <c r="F18" i="11"/>
  <c r="M17" i="11"/>
  <c r="G15" i="11"/>
  <c r="G18" i="11" s="1"/>
  <c r="C15" i="11"/>
  <c r="I13" i="11"/>
  <c r="H13" i="11"/>
  <c r="F13" i="11"/>
  <c r="L10" i="11"/>
  <c r="A9" i="11"/>
  <c r="G8" i="11"/>
  <c r="A7" i="11"/>
  <c r="A6" i="11"/>
  <c r="A10" i="10"/>
  <c r="I18" i="11" l="1"/>
  <c r="H18" i="11"/>
  <c r="A6" i="8"/>
  <c r="E30" i="7" l="1"/>
  <c r="C16" i="2"/>
  <c r="M17" i="8"/>
  <c r="B106" i="1"/>
  <c r="B98" i="1"/>
  <c r="B88" i="1"/>
  <c r="B89" i="1" s="1"/>
  <c r="B79" i="1"/>
  <c r="B92" i="1"/>
  <c r="B75" i="1"/>
  <c r="B81" i="9"/>
  <c r="A72" i="1"/>
  <c r="B41" i="1"/>
  <c r="B40" i="1"/>
  <c r="B77" i="1" l="1"/>
  <c r="D3" i="9"/>
  <c r="A1" i="9"/>
  <c r="A10" i="7" l="1"/>
  <c r="A7" i="8"/>
  <c r="I13" i="8" l="1"/>
  <c r="O20" i="8"/>
  <c r="B113" i="9"/>
  <c r="B104" i="9"/>
  <c r="B112" i="9"/>
  <c r="B105" i="9"/>
  <c r="B98" i="9"/>
  <c r="B94" i="9"/>
  <c r="B95" i="9" s="1"/>
  <c r="B90" i="9"/>
  <c r="B6" i="9"/>
  <c r="B84" i="1"/>
  <c r="B89" i="9"/>
  <c r="A101" i="9"/>
  <c r="B91" i="9"/>
  <c r="B85" i="9"/>
  <c r="A84" i="9" s="1"/>
  <c r="A78" i="9"/>
  <c r="B11" i="9"/>
  <c r="A10" i="9" s="1"/>
  <c r="B7" i="9"/>
  <c r="B50" i="9"/>
  <c r="A49" i="9" s="1"/>
  <c r="B46" i="9"/>
  <c r="B45" i="9"/>
  <c r="A3" i="9"/>
  <c r="A2" i="9"/>
  <c r="B45" i="1"/>
  <c r="H20" i="2"/>
  <c r="F13" i="8" l="1"/>
  <c r="H13" i="8"/>
  <c r="B92" i="9"/>
  <c r="A88" i="9" s="1"/>
  <c r="B114" i="9"/>
  <c r="B47" i="9"/>
  <c r="B48" i="9" s="1"/>
  <c r="B106" i="9"/>
  <c r="A102" i="9" s="1"/>
  <c r="A97" i="9"/>
  <c r="A93" i="9"/>
  <c r="B9" i="9"/>
  <c r="A44" i="1"/>
  <c r="H18" i="2"/>
  <c r="C25" i="2"/>
  <c r="H24" i="2"/>
  <c r="H23" i="2"/>
  <c r="H22" i="2"/>
  <c r="H21" i="2"/>
  <c r="A79" i="9" l="1"/>
  <c r="A73" i="1"/>
  <c r="B83" i="9"/>
  <c r="B52" i="9"/>
  <c r="A53" i="9" s="1"/>
  <c r="B13" i="9"/>
  <c r="A44" i="9"/>
  <c r="A1" i="1"/>
  <c r="M22" i="8"/>
  <c r="A14" i="9" l="1"/>
  <c r="A80" i="9"/>
  <c r="B115" i="9"/>
  <c r="C117" i="9" s="1"/>
  <c r="B107" i="9"/>
  <c r="C109" i="9" s="1"/>
  <c r="A12" i="9"/>
  <c r="A51" i="9"/>
  <c r="F18" i="8"/>
  <c r="A116" i="9" l="1"/>
  <c r="A111" i="9"/>
  <c r="A108" i="9"/>
  <c r="A2" i="1"/>
  <c r="A3" i="1"/>
  <c r="G15" i="8" l="1"/>
  <c r="G18" i="8" s="1"/>
  <c r="I18" i="8" s="1"/>
  <c r="H18" i="8" l="1"/>
  <c r="F15" i="2" l="1"/>
  <c r="F16" i="2" s="1"/>
  <c r="H19" i="2" l="1"/>
  <c r="B42" i="1" l="1"/>
  <c r="B43" i="1" s="1"/>
  <c r="B47" i="1" s="1"/>
  <c r="B85" i="1"/>
  <c r="E14" i="8" l="1"/>
  <c r="A39" i="1"/>
  <c r="C14" i="7"/>
  <c r="C15" i="8"/>
  <c r="A9" i="8"/>
  <c r="G8" i="8"/>
  <c r="D3" i="1"/>
  <c r="E25" i="8"/>
  <c r="L10" i="8"/>
  <c r="C28" i="7"/>
  <c r="I14" i="11" l="1"/>
  <c r="H14" i="11"/>
  <c r="C2" i="6"/>
  <c r="C5" i="6" s="1"/>
  <c r="A48" i="1" l="1"/>
  <c r="E2" i="6"/>
  <c r="B107" i="1"/>
  <c r="B108" i="1" s="1"/>
  <c r="A46" i="1" l="1"/>
  <c r="K1" i="6"/>
  <c r="BH16" i="6"/>
  <c r="A95" i="1"/>
  <c r="B99" i="1"/>
  <c r="B100" i="1" s="1"/>
  <c r="A96" i="1" s="1"/>
  <c r="A91" i="1"/>
  <c r="BM23" i="6"/>
  <c r="BM24" i="6" s="1"/>
  <c r="BM25" i="6" s="1"/>
  <c r="BV20" i="6"/>
  <c r="BV19" i="6"/>
  <c r="BV18" i="6"/>
  <c r="BV17" i="6"/>
  <c r="BV16" i="6"/>
  <c r="BV15" i="6"/>
  <c r="BV14" i="6"/>
  <c r="BV13" i="6"/>
  <c r="BV12" i="6"/>
  <c r="BV11" i="6"/>
  <c r="BV10" i="6"/>
  <c r="BQ6" i="6"/>
  <c r="BS15" i="6" s="1"/>
  <c r="BU15" i="6" s="1"/>
  <c r="BW15" i="6" s="1"/>
  <c r="BJ3" i="6"/>
  <c r="E97" i="6"/>
  <c r="F97" i="6" s="1"/>
  <c r="C202" i="6"/>
  <c r="D202" i="6" s="1"/>
  <c r="F22" i="2"/>
  <c r="F23" i="2" s="1"/>
  <c r="F24" i="2" s="1"/>
  <c r="B83" i="1"/>
  <c r="B86" i="1" s="1"/>
  <c r="B109" i="1" s="1"/>
  <c r="C111" i="1" s="1"/>
  <c r="A78" i="1"/>
  <c r="E86" i="6" l="1"/>
  <c r="F86" i="6" s="1"/>
  <c r="E54" i="6"/>
  <c r="F54" i="6" s="1"/>
  <c r="E33" i="6"/>
  <c r="F33" i="6" s="1"/>
  <c r="E102" i="6"/>
  <c r="F102" i="6" s="1"/>
  <c r="E40" i="6"/>
  <c r="F40" i="6" s="1"/>
  <c r="E65" i="6"/>
  <c r="F65" i="6" s="1"/>
  <c r="BS17" i="6"/>
  <c r="BU17" i="6" s="1"/>
  <c r="BW17" i="6" s="1"/>
  <c r="BS18" i="6"/>
  <c r="BU18" i="6" s="1"/>
  <c r="BW18" i="6" s="1"/>
  <c r="E70" i="6"/>
  <c r="F70" i="6" s="1"/>
  <c r="E81" i="6"/>
  <c r="F81" i="6" s="1"/>
  <c r="BI5" i="6"/>
  <c r="BH10" i="6"/>
  <c r="BJ10" i="6" s="1"/>
  <c r="BH19" i="6"/>
  <c r="BJ19" i="6" s="1"/>
  <c r="C76" i="6"/>
  <c r="D76" i="6" s="1"/>
  <c r="C110" i="6"/>
  <c r="D110" i="6" s="1"/>
  <c r="E205" i="6"/>
  <c r="F205" i="6" s="1"/>
  <c r="E203" i="6"/>
  <c r="F203" i="6" s="1"/>
  <c r="E201" i="6"/>
  <c r="F201" i="6" s="1"/>
  <c r="E199" i="6"/>
  <c r="F199" i="6" s="1"/>
  <c r="E197" i="6"/>
  <c r="F197" i="6" s="1"/>
  <c r="E195" i="6"/>
  <c r="F195" i="6" s="1"/>
  <c r="E193" i="6"/>
  <c r="F193" i="6" s="1"/>
  <c r="E191" i="6"/>
  <c r="F191" i="6" s="1"/>
  <c r="E189" i="6"/>
  <c r="F189" i="6" s="1"/>
  <c r="E187" i="6"/>
  <c r="F187" i="6" s="1"/>
  <c r="E185" i="6"/>
  <c r="F185" i="6" s="1"/>
  <c r="E183" i="6"/>
  <c r="F183" i="6" s="1"/>
  <c r="E181" i="6"/>
  <c r="F181" i="6" s="1"/>
  <c r="E179" i="6"/>
  <c r="F179" i="6" s="1"/>
  <c r="E177" i="6"/>
  <c r="F177" i="6" s="1"/>
  <c r="E175" i="6"/>
  <c r="F175" i="6" s="1"/>
  <c r="E173" i="6"/>
  <c r="F173" i="6" s="1"/>
  <c r="E171" i="6"/>
  <c r="F171" i="6" s="1"/>
  <c r="E169" i="6"/>
  <c r="F169" i="6" s="1"/>
  <c r="E167" i="6"/>
  <c r="F167" i="6" s="1"/>
  <c r="E165" i="6"/>
  <c r="F165" i="6" s="1"/>
  <c r="E163" i="6"/>
  <c r="F163" i="6" s="1"/>
  <c r="E161" i="6"/>
  <c r="F161" i="6" s="1"/>
  <c r="E159" i="6"/>
  <c r="F159" i="6" s="1"/>
  <c r="E157" i="6"/>
  <c r="F157" i="6" s="1"/>
  <c r="E155" i="6"/>
  <c r="F155" i="6" s="1"/>
  <c r="E153" i="6"/>
  <c r="F153" i="6" s="1"/>
  <c r="E151" i="6"/>
  <c r="F151" i="6" s="1"/>
  <c r="E149" i="6"/>
  <c r="F149" i="6" s="1"/>
  <c r="E147" i="6"/>
  <c r="F147" i="6" s="1"/>
  <c r="E145" i="6"/>
  <c r="F145" i="6" s="1"/>
  <c r="E143" i="6"/>
  <c r="F143" i="6" s="1"/>
  <c r="E141" i="6"/>
  <c r="F141" i="6" s="1"/>
  <c r="E139" i="6"/>
  <c r="F139" i="6" s="1"/>
  <c r="E137" i="6"/>
  <c r="F137" i="6" s="1"/>
  <c r="E135" i="6"/>
  <c r="F135" i="6" s="1"/>
  <c r="E133" i="6"/>
  <c r="F133" i="6" s="1"/>
  <c r="E131" i="6"/>
  <c r="F131" i="6" s="1"/>
  <c r="E129" i="6"/>
  <c r="F129" i="6" s="1"/>
  <c r="E127" i="6"/>
  <c r="F127" i="6" s="1"/>
  <c r="E125" i="6"/>
  <c r="F125" i="6" s="1"/>
  <c r="E123" i="6"/>
  <c r="F123" i="6" s="1"/>
  <c r="E121" i="6"/>
  <c r="F121" i="6" s="1"/>
  <c r="E119" i="6"/>
  <c r="F119" i="6" s="1"/>
  <c r="E117" i="6"/>
  <c r="F117" i="6" s="1"/>
  <c r="E115" i="6"/>
  <c r="F115" i="6" s="1"/>
  <c r="E113" i="6"/>
  <c r="F113" i="6" s="1"/>
  <c r="E111" i="6"/>
  <c r="F111" i="6" s="1"/>
  <c r="E109" i="6"/>
  <c r="F109" i="6" s="1"/>
  <c r="E48" i="6"/>
  <c r="F48" i="6" s="1"/>
  <c r="E41" i="6"/>
  <c r="F41" i="6" s="1"/>
  <c r="E49" i="6"/>
  <c r="F49" i="6" s="1"/>
  <c r="E204" i="6"/>
  <c r="F204" i="6" s="1"/>
  <c r="E202" i="6"/>
  <c r="F202" i="6" s="1"/>
  <c r="E200" i="6"/>
  <c r="F200" i="6" s="1"/>
  <c r="E198" i="6"/>
  <c r="F198" i="6" s="1"/>
  <c r="E196" i="6"/>
  <c r="F196" i="6" s="1"/>
  <c r="E194" i="6"/>
  <c r="F194" i="6" s="1"/>
  <c r="E192" i="6"/>
  <c r="F192" i="6" s="1"/>
  <c r="E190" i="6"/>
  <c r="F190" i="6" s="1"/>
  <c r="E188" i="6"/>
  <c r="F188" i="6" s="1"/>
  <c r="E186" i="6"/>
  <c r="F186" i="6" s="1"/>
  <c r="E184" i="6"/>
  <c r="F184" i="6" s="1"/>
  <c r="E182" i="6"/>
  <c r="F182" i="6" s="1"/>
  <c r="E180" i="6"/>
  <c r="F180" i="6" s="1"/>
  <c r="E178" i="6"/>
  <c r="F178" i="6" s="1"/>
  <c r="E176" i="6"/>
  <c r="F176" i="6" s="1"/>
  <c r="E174" i="6"/>
  <c r="F174" i="6" s="1"/>
  <c r="E172" i="6"/>
  <c r="F172" i="6" s="1"/>
  <c r="E170" i="6"/>
  <c r="F170" i="6" s="1"/>
  <c r="E168" i="6"/>
  <c r="F168" i="6" s="1"/>
  <c r="E166" i="6"/>
  <c r="F166" i="6" s="1"/>
  <c r="E164" i="6"/>
  <c r="F164" i="6" s="1"/>
  <c r="E162" i="6"/>
  <c r="F162" i="6" s="1"/>
  <c r="E160" i="6"/>
  <c r="F160" i="6" s="1"/>
  <c r="E158" i="6"/>
  <c r="F158" i="6" s="1"/>
  <c r="E156" i="6"/>
  <c r="F156" i="6" s="1"/>
  <c r="E154" i="6"/>
  <c r="F154" i="6" s="1"/>
  <c r="E152" i="6"/>
  <c r="F152" i="6" s="1"/>
  <c r="E150" i="6"/>
  <c r="F150" i="6" s="1"/>
  <c r="E148" i="6"/>
  <c r="F148" i="6" s="1"/>
  <c r="E146" i="6"/>
  <c r="F146" i="6" s="1"/>
  <c r="E144" i="6"/>
  <c r="F144" i="6" s="1"/>
  <c r="E142" i="6"/>
  <c r="F142" i="6" s="1"/>
  <c r="E140" i="6"/>
  <c r="F140" i="6" s="1"/>
  <c r="E138" i="6"/>
  <c r="F138" i="6" s="1"/>
  <c r="E136" i="6"/>
  <c r="F136" i="6" s="1"/>
  <c r="E134" i="6"/>
  <c r="F134" i="6" s="1"/>
  <c r="E132" i="6"/>
  <c r="F132" i="6" s="1"/>
  <c r="E130" i="6"/>
  <c r="F130" i="6" s="1"/>
  <c r="E128" i="6"/>
  <c r="F128" i="6" s="1"/>
  <c r="E126" i="6"/>
  <c r="F126" i="6" s="1"/>
  <c r="E124" i="6"/>
  <c r="F124" i="6" s="1"/>
  <c r="E122" i="6"/>
  <c r="F122" i="6" s="1"/>
  <c r="E120" i="6"/>
  <c r="F120" i="6" s="1"/>
  <c r="E118" i="6"/>
  <c r="F118" i="6" s="1"/>
  <c r="E116" i="6"/>
  <c r="F116" i="6" s="1"/>
  <c r="E114" i="6"/>
  <c r="F114" i="6" s="1"/>
  <c r="E112" i="6"/>
  <c r="F112" i="6" s="1"/>
  <c r="E110" i="6"/>
  <c r="F110" i="6" s="1"/>
  <c r="E108" i="6"/>
  <c r="F108" i="6" s="1"/>
  <c r="E106" i="6"/>
  <c r="F106" i="6" s="1"/>
  <c r="E46" i="6"/>
  <c r="F46" i="6" s="1"/>
  <c r="C14" i="6"/>
  <c r="D14" i="6" s="1"/>
  <c r="C17" i="6"/>
  <c r="D17" i="6" s="1"/>
  <c r="BH25" i="6"/>
  <c r="BJ25" i="6" s="1"/>
  <c r="C35" i="6"/>
  <c r="D35" i="6" s="1"/>
  <c r="BI44" i="6"/>
  <c r="C112" i="6"/>
  <c r="D112" i="6" s="1"/>
  <c r="C6" i="6"/>
  <c r="D6" i="6" s="1"/>
  <c r="C7" i="6"/>
  <c r="D7" i="6" s="1"/>
  <c r="BI9" i="6"/>
  <c r="E11" i="6"/>
  <c r="F11" i="6" s="1"/>
  <c r="BI13" i="6"/>
  <c r="BI15" i="6"/>
  <c r="C21" i="6"/>
  <c r="D21" i="6" s="1"/>
  <c r="BI23" i="6"/>
  <c r="BI24" i="6"/>
  <c r="BI25" i="6"/>
  <c r="E28" i="6"/>
  <c r="F28" i="6" s="1"/>
  <c r="C31" i="6"/>
  <c r="D31" i="6" s="1"/>
  <c r="C34" i="6"/>
  <c r="D34" i="6" s="1"/>
  <c r="E36" i="6"/>
  <c r="F36" i="6" s="1"/>
  <c r="BH40" i="6"/>
  <c r="BJ40" i="6" s="1"/>
  <c r="E47" i="6"/>
  <c r="F47" i="6" s="1"/>
  <c r="E50" i="6"/>
  <c r="F50" i="6" s="1"/>
  <c r="C56" i="6"/>
  <c r="D56" i="6" s="1"/>
  <c r="E61" i="6"/>
  <c r="F61" i="6" s="1"/>
  <c r="E66" i="6"/>
  <c r="F66" i="6" s="1"/>
  <c r="C72" i="6"/>
  <c r="D72" i="6" s="1"/>
  <c r="E77" i="6"/>
  <c r="F77" i="6" s="1"/>
  <c r="E82" i="6"/>
  <c r="F82" i="6" s="1"/>
  <c r="C88" i="6"/>
  <c r="D88" i="6" s="1"/>
  <c r="E93" i="6"/>
  <c r="F93" i="6" s="1"/>
  <c r="E98" i="6"/>
  <c r="F98" i="6" s="1"/>
  <c r="C104" i="6"/>
  <c r="D104" i="6" s="1"/>
  <c r="C114" i="6"/>
  <c r="D114" i="6" s="1"/>
  <c r="C130" i="6"/>
  <c r="D130" i="6" s="1"/>
  <c r="C146" i="6"/>
  <c r="D146" i="6" s="1"/>
  <c r="C162" i="6"/>
  <c r="D162" i="6" s="1"/>
  <c r="C178" i="6"/>
  <c r="D178" i="6" s="1"/>
  <c r="C194" i="6"/>
  <c r="D194" i="6" s="1"/>
  <c r="BH37" i="6"/>
  <c r="BJ37" i="6" s="1"/>
  <c r="BH41" i="6"/>
  <c r="BJ41" i="6" s="1"/>
  <c r="C60" i="6"/>
  <c r="D60" i="6" s="1"/>
  <c r="C190" i="6"/>
  <c r="D190" i="6" s="1"/>
  <c r="BI10" i="6"/>
  <c r="BS12" i="6"/>
  <c r="BU12" i="6" s="1"/>
  <c r="BW12" i="6" s="1"/>
  <c r="BH15" i="6"/>
  <c r="BJ15" i="6" s="1"/>
  <c r="BI19" i="6"/>
  <c r="BH24" i="6"/>
  <c r="BJ24" i="6" s="1"/>
  <c r="E32" i="6"/>
  <c r="F32" i="6" s="1"/>
  <c r="E39" i="6"/>
  <c r="F39" i="6" s="1"/>
  <c r="C50" i="6"/>
  <c r="D50" i="6" s="1"/>
  <c r="E76" i="6"/>
  <c r="F76" i="6" s="1"/>
  <c r="C98" i="6"/>
  <c r="D98" i="6" s="1"/>
  <c r="C144" i="6"/>
  <c r="D144" i="6" s="1"/>
  <c r="D5" i="6"/>
  <c r="E8" i="6"/>
  <c r="F8" i="6" s="1"/>
  <c r="E12" i="6"/>
  <c r="F12" i="6" s="1"/>
  <c r="E14" i="6"/>
  <c r="F14" i="6" s="1"/>
  <c r="C16" i="6"/>
  <c r="D16" i="6" s="1"/>
  <c r="E17" i="6"/>
  <c r="F17" i="6" s="1"/>
  <c r="BS19" i="6"/>
  <c r="BU19" i="6" s="1"/>
  <c r="BW19" i="6" s="1"/>
  <c r="BH20" i="6"/>
  <c r="BJ20" i="6" s="1"/>
  <c r="E22" i="6"/>
  <c r="F22" i="6" s="1"/>
  <c r="E27" i="6"/>
  <c r="F27" i="6" s="1"/>
  <c r="C30" i="6"/>
  <c r="D30" i="6" s="1"/>
  <c r="BH32" i="6"/>
  <c r="BJ32" i="6" s="1"/>
  <c r="E35" i="6"/>
  <c r="F35" i="6" s="1"/>
  <c r="C38" i="6"/>
  <c r="D38" i="6" s="1"/>
  <c r="BH39" i="6"/>
  <c r="BJ39" i="6" s="1"/>
  <c r="BI40" i="6"/>
  <c r="C42" i="6"/>
  <c r="D42" i="6" s="1"/>
  <c r="E43" i="6"/>
  <c r="F43" i="6" s="1"/>
  <c r="E45" i="6"/>
  <c r="F45" i="6" s="1"/>
  <c r="C48" i="6"/>
  <c r="D48" i="6" s="1"/>
  <c r="E51" i="6"/>
  <c r="F51" i="6" s="1"/>
  <c r="E56" i="6"/>
  <c r="F56" i="6" s="1"/>
  <c r="C62" i="6"/>
  <c r="D62" i="6" s="1"/>
  <c r="E67" i="6"/>
  <c r="F67" i="6" s="1"/>
  <c r="E72" i="6"/>
  <c r="F72" i="6" s="1"/>
  <c r="C78" i="6"/>
  <c r="D78" i="6" s="1"/>
  <c r="E83" i="6"/>
  <c r="F83" i="6" s="1"/>
  <c r="E88" i="6"/>
  <c r="F88" i="6" s="1"/>
  <c r="C94" i="6"/>
  <c r="D94" i="6" s="1"/>
  <c r="E99" i="6"/>
  <c r="F99" i="6" s="1"/>
  <c r="E104" i="6"/>
  <c r="F104" i="6" s="1"/>
  <c r="C116" i="6"/>
  <c r="D116" i="6" s="1"/>
  <c r="C132" i="6"/>
  <c r="D132" i="6" s="1"/>
  <c r="C148" i="6"/>
  <c r="D148" i="6" s="1"/>
  <c r="C164" i="6"/>
  <c r="D164" i="6" s="1"/>
  <c r="C180" i="6"/>
  <c r="D180" i="6" s="1"/>
  <c r="C196" i="6"/>
  <c r="D196" i="6" s="1"/>
  <c r="BI16" i="6"/>
  <c r="C28" i="6"/>
  <c r="D28" i="6" s="1"/>
  <c r="BH29" i="6"/>
  <c r="BJ29" i="6" s="1"/>
  <c r="BI30" i="6"/>
  <c r="C36" i="6"/>
  <c r="D36" i="6" s="1"/>
  <c r="C47" i="6"/>
  <c r="D47" i="6" s="1"/>
  <c r="C142" i="6"/>
  <c r="D142" i="6" s="1"/>
  <c r="BH9" i="6"/>
  <c r="BJ9" i="6" s="1"/>
  <c r="BH13" i="6"/>
  <c r="BJ13" i="6" s="1"/>
  <c r="BH23" i="6"/>
  <c r="BJ23" i="6" s="1"/>
  <c r="BI29" i="6"/>
  <c r="BI37" i="6"/>
  <c r="E71" i="6"/>
  <c r="F71" i="6" s="1"/>
  <c r="C160" i="6"/>
  <c r="D160" i="6" s="1"/>
  <c r="E6" i="6"/>
  <c r="F6" i="6" s="1"/>
  <c r="E7" i="6"/>
  <c r="F7" i="6" s="1"/>
  <c r="C10" i="6"/>
  <c r="D10" i="6" s="1"/>
  <c r="BS10" i="6"/>
  <c r="BU10" i="6" s="1"/>
  <c r="BW10" i="6" s="1"/>
  <c r="C18" i="6"/>
  <c r="D18" i="6" s="1"/>
  <c r="C19" i="6"/>
  <c r="D19" i="6" s="1"/>
  <c r="BI20" i="6"/>
  <c r="E21" i="6"/>
  <c r="F21" i="6" s="1"/>
  <c r="C29" i="6"/>
  <c r="D29" i="6" s="1"/>
  <c r="E31" i="6"/>
  <c r="F31" i="6" s="1"/>
  <c r="BI32" i="6"/>
  <c r="E34" i="6"/>
  <c r="F34" i="6" s="1"/>
  <c r="C37" i="6"/>
  <c r="D37" i="6" s="1"/>
  <c r="BI39" i="6"/>
  <c r="BH48" i="6"/>
  <c r="BJ48" i="6" s="1"/>
  <c r="C52" i="6"/>
  <c r="D52" i="6" s="1"/>
  <c r="E57" i="6"/>
  <c r="F57" i="6" s="1"/>
  <c r="E62" i="6"/>
  <c r="F62" i="6" s="1"/>
  <c r="C68" i="6"/>
  <c r="D68" i="6" s="1"/>
  <c r="E73" i="6"/>
  <c r="F73" i="6" s="1"/>
  <c r="E78" i="6"/>
  <c r="F78" i="6" s="1"/>
  <c r="C84" i="6"/>
  <c r="D84" i="6" s="1"/>
  <c r="E89" i="6"/>
  <c r="F89" i="6" s="1"/>
  <c r="E94" i="6"/>
  <c r="F94" i="6" s="1"/>
  <c r="C100" i="6"/>
  <c r="D100" i="6" s="1"/>
  <c r="E105" i="6"/>
  <c r="F105" i="6" s="1"/>
  <c r="C118" i="6"/>
  <c r="D118" i="6" s="1"/>
  <c r="C134" i="6"/>
  <c r="D134" i="6" s="1"/>
  <c r="C150" i="6"/>
  <c r="D150" i="6" s="1"/>
  <c r="C166" i="6"/>
  <c r="D166" i="6" s="1"/>
  <c r="C182" i="6"/>
  <c r="D182" i="6" s="1"/>
  <c r="C198" i="6"/>
  <c r="D198" i="6" s="1"/>
  <c r="C126" i="6"/>
  <c r="D126" i="6" s="1"/>
  <c r="E55" i="6"/>
  <c r="F55" i="6" s="1"/>
  <c r="E87" i="6"/>
  <c r="F87" i="6" s="1"/>
  <c r="C192" i="6"/>
  <c r="D192" i="6" s="1"/>
  <c r="E5" i="6"/>
  <c r="F5" i="6" s="1"/>
  <c r="C9" i="6"/>
  <c r="D9" i="6" s="1"/>
  <c r="BS11" i="6"/>
  <c r="BU11" i="6" s="1"/>
  <c r="BW11" i="6" s="1"/>
  <c r="BH12" i="6"/>
  <c r="BJ12" i="6" s="1"/>
  <c r="C13" i="6"/>
  <c r="D13" i="6" s="1"/>
  <c r="BS13" i="6"/>
  <c r="BU13" i="6" s="1"/>
  <c r="BW13" i="6" s="1"/>
  <c r="BH14" i="6"/>
  <c r="BJ14" i="6" s="1"/>
  <c r="C15" i="6"/>
  <c r="D15" i="6" s="1"/>
  <c r="E16" i="6"/>
  <c r="F16" i="6" s="1"/>
  <c r="BS16" i="6"/>
  <c r="BU16" i="6" s="1"/>
  <c r="BW16" i="6" s="1"/>
  <c r="C23" i="6"/>
  <c r="D23" i="6" s="1"/>
  <c r="C24" i="6"/>
  <c r="D24" i="6" s="1"/>
  <c r="C25" i="6"/>
  <c r="D25" i="6" s="1"/>
  <c r="C26" i="6"/>
  <c r="D26" i="6" s="1"/>
  <c r="BH27" i="6"/>
  <c r="BJ27" i="6" s="1"/>
  <c r="E30" i="6"/>
  <c r="F30" i="6" s="1"/>
  <c r="BH35" i="6"/>
  <c r="BJ35" i="6" s="1"/>
  <c r="E38" i="6"/>
  <c r="F38" i="6" s="1"/>
  <c r="C41" i="6"/>
  <c r="D41" i="6" s="1"/>
  <c r="E42" i="6"/>
  <c r="F42" i="6" s="1"/>
  <c r="C46" i="6"/>
  <c r="D46" i="6" s="1"/>
  <c r="BI48" i="6"/>
  <c r="E52" i="6"/>
  <c r="F52" i="6" s="1"/>
  <c r="C58" i="6"/>
  <c r="D58" i="6" s="1"/>
  <c r="E63" i="6"/>
  <c r="F63" i="6" s="1"/>
  <c r="E68" i="6"/>
  <c r="F68" i="6" s="1"/>
  <c r="C74" i="6"/>
  <c r="D74" i="6" s="1"/>
  <c r="E79" i="6"/>
  <c r="F79" i="6" s="1"/>
  <c r="E84" i="6"/>
  <c r="F84" i="6" s="1"/>
  <c r="C90" i="6"/>
  <c r="D90" i="6" s="1"/>
  <c r="E95" i="6"/>
  <c r="F95" i="6" s="1"/>
  <c r="E100" i="6"/>
  <c r="F100" i="6" s="1"/>
  <c r="C106" i="6"/>
  <c r="D106" i="6" s="1"/>
  <c r="C120" i="6"/>
  <c r="D120" i="6" s="1"/>
  <c r="C136" i="6"/>
  <c r="D136" i="6" s="1"/>
  <c r="C152" i="6"/>
  <c r="D152" i="6" s="1"/>
  <c r="C168" i="6"/>
  <c r="D168" i="6" s="1"/>
  <c r="C184" i="6"/>
  <c r="D184" i="6" s="1"/>
  <c r="C200" i="6"/>
  <c r="D200" i="6" s="1"/>
  <c r="BI49" i="6"/>
  <c r="C92" i="6"/>
  <c r="D92" i="6" s="1"/>
  <c r="C158" i="6"/>
  <c r="D158" i="6" s="1"/>
  <c r="C12" i="6"/>
  <c r="D12" i="6" s="1"/>
  <c r="E20" i="6"/>
  <c r="F20" i="6" s="1"/>
  <c r="C27" i="6"/>
  <c r="D27" i="6" s="1"/>
  <c r="BI41" i="6"/>
  <c r="E60" i="6"/>
  <c r="F60" i="6" s="1"/>
  <c r="C82" i="6"/>
  <c r="D82" i="6" s="1"/>
  <c r="E103" i="6"/>
  <c r="F103" i="6" s="1"/>
  <c r="C128" i="6"/>
  <c r="D128" i="6" s="1"/>
  <c r="BH6" i="6"/>
  <c r="BJ6" i="6" s="1"/>
  <c r="BH7" i="6"/>
  <c r="BJ7" i="6" s="1"/>
  <c r="E10" i="6"/>
  <c r="F10" i="6" s="1"/>
  <c r="BI12" i="6"/>
  <c r="BI14" i="6"/>
  <c r="E18" i="6"/>
  <c r="F18" i="6" s="1"/>
  <c r="E19" i="6"/>
  <c r="F19" i="6" s="1"/>
  <c r="BS20" i="6"/>
  <c r="BU20" i="6" s="1"/>
  <c r="BW20" i="6" s="1"/>
  <c r="BH21" i="6"/>
  <c r="BJ21" i="6" s="1"/>
  <c r="BI27" i="6"/>
  <c r="E29" i="6"/>
  <c r="F29" i="6" s="1"/>
  <c r="C33" i="6"/>
  <c r="D33" i="6" s="1"/>
  <c r="BH34" i="6"/>
  <c r="BJ34" i="6" s="1"/>
  <c r="BI35" i="6"/>
  <c r="E37" i="6"/>
  <c r="F37" i="6" s="1"/>
  <c r="C40" i="6"/>
  <c r="D40" i="6" s="1"/>
  <c r="BH42" i="6"/>
  <c r="BJ42" i="6" s="1"/>
  <c r="E44" i="6"/>
  <c r="F44" i="6" s="1"/>
  <c r="E53" i="6"/>
  <c r="F53" i="6" s="1"/>
  <c r="E58" i="6"/>
  <c r="F58" i="6" s="1"/>
  <c r="C64" i="6"/>
  <c r="D64" i="6" s="1"/>
  <c r="E69" i="6"/>
  <c r="F69" i="6" s="1"/>
  <c r="E74" i="6"/>
  <c r="F74" i="6" s="1"/>
  <c r="C80" i="6"/>
  <c r="D80" i="6" s="1"/>
  <c r="E85" i="6"/>
  <c r="F85" i="6" s="1"/>
  <c r="E90" i="6"/>
  <c r="F90" i="6" s="1"/>
  <c r="C96" i="6"/>
  <c r="D96" i="6" s="1"/>
  <c r="E101" i="6"/>
  <c r="F101" i="6" s="1"/>
  <c r="E107" i="6"/>
  <c r="F107" i="6" s="1"/>
  <c r="C122" i="6"/>
  <c r="D122" i="6" s="1"/>
  <c r="C138" i="6"/>
  <c r="D138" i="6" s="1"/>
  <c r="C154" i="6"/>
  <c r="D154" i="6" s="1"/>
  <c r="C170" i="6"/>
  <c r="D170" i="6" s="1"/>
  <c r="C186" i="6"/>
  <c r="D186" i="6" s="1"/>
  <c r="BH49" i="6"/>
  <c r="BJ49" i="6" s="1"/>
  <c r="C205" i="6"/>
  <c r="D205" i="6" s="1"/>
  <c r="C203" i="6"/>
  <c r="D203" i="6" s="1"/>
  <c r="C201" i="6"/>
  <c r="D201" i="6" s="1"/>
  <c r="C199" i="6"/>
  <c r="D199" i="6" s="1"/>
  <c r="C197" i="6"/>
  <c r="D197" i="6" s="1"/>
  <c r="C195" i="6"/>
  <c r="D195" i="6" s="1"/>
  <c r="C193" i="6"/>
  <c r="D193" i="6" s="1"/>
  <c r="C191" i="6"/>
  <c r="D191" i="6" s="1"/>
  <c r="C189" i="6"/>
  <c r="D189" i="6" s="1"/>
  <c r="C187" i="6"/>
  <c r="D187" i="6" s="1"/>
  <c r="C185" i="6"/>
  <c r="D185" i="6" s="1"/>
  <c r="C183" i="6"/>
  <c r="D183" i="6" s="1"/>
  <c r="C181" i="6"/>
  <c r="D181" i="6" s="1"/>
  <c r="C179" i="6"/>
  <c r="D179" i="6" s="1"/>
  <c r="C177" i="6"/>
  <c r="D177" i="6" s="1"/>
  <c r="C175" i="6"/>
  <c r="D175" i="6" s="1"/>
  <c r="C173" i="6"/>
  <c r="D173" i="6" s="1"/>
  <c r="C171" i="6"/>
  <c r="D171" i="6" s="1"/>
  <c r="C169" i="6"/>
  <c r="D169" i="6" s="1"/>
  <c r="C167" i="6"/>
  <c r="D167" i="6" s="1"/>
  <c r="C165" i="6"/>
  <c r="D165" i="6" s="1"/>
  <c r="C163" i="6"/>
  <c r="D163" i="6" s="1"/>
  <c r="C161" i="6"/>
  <c r="D161" i="6" s="1"/>
  <c r="C159" i="6"/>
  <c r="D159" i="6" s="1"/>
  <c r="C157" i="6"/>
  <c r="D157" i="6" s="1"/>
  <c r="C155" i="6"/>
  <c r="D155" i="6" s="1"/>
  <c r="C153" i="6"/>
  <c r="D153" i="6" s="1"/>
  <c r="C151" i="6"/>
  <c r="D151" i="6" s="1"/>
  <c r="C149" i="6"/>
  <c r="D149" i="6" s="1"/>
  <c r="C147" i="6"/>
  <c r="D147" i="6" s="1"/>
  <c r="C145" i="6"/>
  <c r="D145" i="6" s="1"/>
  <c r="C143" i="6"/>
  <c r="D143" i="6" s="1"/>
  <c r="C141" i="6"/>
  <c r="D141" i="6" s="1"/>
  <c r="C139" i="6"/>
  <c r="D139" i="6" s="1"/>
  <c r="C137" i="6"/>
  <c r="D137" i="6" s="1"/>
  <c r="C135" i="6"/>
  <c r="D135" i="6" s="1"/>
  <c r="C133" i="6"/>
  <c r="D133" i="6" s="1"/>
  <c r="C131" i="6"/>
  <c r="D131" i="6" s="1"/>
  <c r="C129" i="6"/>
  <c r="D129" i="6" s="1"/>
  <c r="C127" i="6"/>
  <c r="D127" i="6" s="1"/>
  <c r="C125" i="6"/>
  <c r="D125" i="6" s="1"/>
  <c r="C123" i="6"/>
  <c r="D123" i="6" s="1"/>
  <c r="C121" i="6"/>
  <c r="D121" i="6" s="1"/>
  <c r="C119" i="6"/>
  <c r="D119" i="6" s="1"/>
  <c r="C117" i="6"/>
  <c r="D117" i="6" s="1"/>
  <c r="C115" i="6"/>
  <c r="D115" i="6" s="1"/>
  <c r="C113" i="6"/>
  <c r="D113" i="6" s="1"/>
  <c r="C111" i="6"/>
  <c r="D111" i="6" s="1"/>
  <c r="C109" i="6"/>
  <c r="D109" i="6" s="1"/>
  <c r="C107" i="6"/>
  <c r="D107" i="6" s="1"/>
  <c r="C105" i="6"/>
  <c r="D105" i="6" s="1"/>
  <c r="C103" i="6"/>
  <c r="D103" i="6" s="1"/>
  <c r="C101" i="6"/>
  <c r="D101" i="6" s="1"/>
  <c r="C99" i="6"/>
  <c r="D99" i="6" s="1"/>
  <c r="C97" i="6"/>
  <c r="D97" i="6" s="1"/>
  <c r="C95" i="6"/>
  <c r="D95" i="6" s="1"/>
  <c r="C93" i="6"/>
  <c r="D93" i="6" s="1"/>
  <c r="C91" i="6"/>
  <c r="D91" i="6" s="1"/>
  <c r="C89" i="6"/>
  <c r="D89" i="6" s="1"/>
  <c r="C87" i="6"/>
  <c r="D87" i="6" s="1"/>
  <c r="C85" i="6"/>
  <c r="D85" i="6" s="1"/>
  <c r="C83" i="6"/>
  <c r="D83" i="6" s="1"/>
  <c r="C81" i="6"/>
  <c r="D81" i="6" s="1"/>
  <c r="C79" i="6"/>
  <c r="D79" i="6" s="1"/>
  <c r="C77" i="6"/>
  <c r="D77" i="6" s="1"/>
  <c r="C75" i="6"/>
  <c r="D75" i="6" s="1"/>
  <c r="C73" i="6"/>
  <c r="D73" i="6" s="1"/>
  <c r="C71" i="6"/>
  <c r="D71" i="6" s="1"/>
  <c r="C69" i="6"/>
  <c r="D69" i="6" s="1"/>
  <c r="C67" i="6"/>
  <c r="D67" i="6" s="1"/>
  <c r="C65" i="6"/>
  <c r="D65" i="6" s="1"/>
  <c r="C63" i="6"/>
  <c r="D63" i="6" s="1"/>
  <c r="C61" i="6"/>
  <c r="D61" i="6" s="1"/>
  <c r="C59" i="6"/>
  <c r="D59" i="6" s="1"/>
  <c r="C57" i="6"/>
  <c r="D57" i="6" s="1"/>
  <c r="C55" i="6"/>
  <c r="D55" i="6" s="1"/>
  <c r="C53" i="6"/>
  <c r="D53" i="6" s="1"/>
  <c r="C51" i="6"/>
  <c r="D51" i="6" s="1"/>
  <c r="BI46" i="6"/>
  <c r="C44" i="6"/>
  <c r="D44" i="6" s="1"/>
  <c r="BH46" i="6"/>
  <c r="BJ46" i="6" s="1"/>
  <c r="C45" i="6"/>
  <c r="D45" i="6" s="1"/>
  <c r="C49" i="6"/>
  <c r="D49" i="6" s="1"/>
  <c r="C11" i="6"/>
  <c r="D11" i="6" s="1"/>
  <c r="BH44" i="6"/>
  <c r="BJ44" i="6" s="1"/>
  <c r="C174" i="6"/>
  <c r="D174" i="6" s="1"/>
  <c r="C8" i="6"/>
  <c r="D8" i="6" s="1"/>
  <c r="BS14" i="6"/>
  <c r="BU14" i="6" s="1"/>
  <c r="BW14" i="6" s="1"/>
  <c r="C22" i="6"/>
  <c r="D22" i="6" s="1"/>
  <c r="C43" i="6"/>
  <c r="D43" i="6" s="1"/>
  <c r="C66" i="6"/>
  <c r="D66" i="6" s="1"/>
  <c r="E92" i="6"/>
  <c r="F92" i="6" s="1"/>
  <c r="C176" i="6"/>
  <c r="D176" i="6" s="1"/>
  <c r="BH5" i="6"/>
  <c r="BJ5" i="6" s="1"/>
  <c r="BI6" i="6"/>
  <c r="BI7" i="6"/>
  <c r="E9" i="6"/>
  <c r="F9" i="6" s="1"/>
  <c r="E13" i="6"/>
  <c r="F13" i="6" s="1"/>
  <c r="E15" i="6"/>
  <c r="F15" i="6" s="1"/>
  <c r="BJ16" i="6"/>
  <c r="C20" i="6"/>
  <c r="D20" i="6" s="1"/>
  <c r="BI21" i="6"/>
  <c r="E23" i="6"/>
  <c r="F23" i="6" s="1"/>
  <c r="E24" i="6"/>
  <c r="F24" i="6" s="1"/>
  <c r="E25" i="6"/>
  <c r="F25" i="6" s="1"/>
  <c r="E26" i="6"/>
  <c r="F26" i="6" s="1"/>
  <c r="BH30" i="6"/>
  <c r="BJ30" i="6" s="1"/>
  <c r="C32" i="6"/>
  <c r="D32" i="6" s="1"/>
  <c r="BI34" i="6"/>
  <c r="C39" i="6"/>
  <c r="D39" i="6" s="1"/>
  <c r="BI42" i="6"/>
  <c r="C54" i="6"/>
  <c r="D54" i="6" s="1"/>
  <c r="E59" i="6"/>
  <c r="F59" i="6" s="1"/>
  <c r="E64" i="6"/>
  <c r="F64" i="6" s="1"/>
  <c r="C70" i="6"/>
  <c r="D70" i="6" s="1"/>
  <c r="E75" i="6"/>
  <c r="F75" i="6" s="1"/>
  <c r="E80" i="6"/>
  <c r="F80" i="6" s="1"/>
  <c r="C86" i="6"/>
  <c r="D86" i="6" s="1"/>
  <c r="E91" i="6"/>
  <c r="F91" i="6" s="1"/>
  <c r="E96" i="6"/>
  <c r="F96" i="6" s="1"/>
  <c r="C102" i="6"/>
  <c r="D102" i="6" s="1"/>
  <c r="C108" i="6"/>
  <c r="D108" i="6" s="1"/>
  <c r="C124" i="6"/>
  <c r="D124" i="6" s="1"/>
  <c r="C140" i="6"/>
  <c r="D140" i="6" s="1"/>
  <c r="C156" i="6"/>
  <c r="D156" i="6" s="1"/>
  <c r="C172" i="6"/>
  <c r="D172" i="6" s="1"/>
  <c r="C188" i="6"/>
  <c r="D188" i="6" s="1"/>
  <c r="C204" i="6"/>
  <c r="D204" i="6" s="1"/>
  <c r="A74" i="1"/>
  <c r="A87" i="1" l="1"/>
  <c r="C103" i="1"/>
  <c r="A82" i="1"/>
  <c r="E15" i="8" l="1"/>
  <c r="A105" i="1"/>
  <c r="A110" i="1"/>
  <c r="A102" i="1"/>
  <c r="F21" i="11" l="1"/>
  <c r="H15" i="11"/>
  <c r="I15" i="11"/>
  <c r="I21" i="11" s="1"/>
  <c r="I22" i="11" s="1"/>
  <c r="I24" i="11" s="1"/>
  <c r="I14" i="8"/>
  <c r="F14" i="8"/>
  <c r="H14" i="8"/>
  <c r="I15" i="8"/>
  <c r="F15" i="8"/>
  <c r="H15" i="8"/>
  <c r="BM10" i="6"/>
  <c r="BM11" i="6" s="1"/>
  <c r="BM12" i="6" s="1"/>
  <c r="I25" i="11" l="1"/>
  <c r="E25" i="11" s="1"/>
  <c r="L25" i="11"/>
  <c r="M25" i="11"/>
  <c r="F21" i="8"/>
  <c r="E20" i="10" s="1"/>
  <c r="E26" i="10" s="1"/>
  <c r="E27" i="10" s="1"/>
  <c r="I21" i="8"/>
  <c r="I22" i="8" s="1"/>
  <c r="I24" i="8" s="1"/>
  <c r="M25" i="8" s="1"/>
  <c r="BM13" i="6"/>
  <c r="BM14" i="6"/>
  <c r="C28" i="10" l="1"/>
  <c r="E30" i="10"/>
  <c r="C18" i="7"/>
  <c r="E18" i="7" s="1"/>
  <c r="E20" i="7" s="1"/>
  <c r="E26" i="7" s="1"/>
  <c r="BN16" i="6"/>
  <c r="BM16" i="6"/>
  <c r="BO16" i="6"/>
  <c r="BN15" i="6"/>
  <c r="BM15" i="6"/>
  <c r="BO15" i="6"/>
  <c r="BO17" i="6" l="1"/>
  <c r="BM17" i="6"/>
  <c r="BN17" i="6"/>
  <c r="BP31" i="6" l="1"/>
</calcChain>
</file>

<file path=xl/comments1.xml><?xml version="1.0" encoding="utf-8"?>
<comments xmlns="http://schemas.openxmlformats.org/spreadsheetml/2006/main">
  <authors>
    <author>User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ต้วแปรขึ้นอยู่ความหนายาง
หนา 4 หรือ 5 ซม.
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ต้วแปรขึ้นอยู่ความหนายาง
หนา 4 หรือ 5 ซม.
</t>
        </r>
      </text>
    </comment>
    <comment ref="J19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รถพ่วง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รถพ่วง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Userค่าขนส่ง201-1000 กม.=1.61 บ./กม./ตัน,3.61 บ./กม./ลบ.ม
สิบล้อลากรถพ่วง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User:ตัวแปรราคาน้ำมัน
ราคาน้ำมัน 30.5 บ./ลิตร
</t>
        </r>
      </text>
    </comment>
    <comment ref="C45" authorId="0" shapeId="0">
      <text>
        <r>
          <rPr>
            <b/>
            <sz val="9"/>
            <color indexed="81"/>
            <rFont val="Tahoma"/>
            <family val="2"/>
          </rPr>
          <t>Userค่าขนส่ง201-1000 กม.=1.61 บ./กม./ตัน,3.61 บ./กม./ลบ.ม
สิบล้อลากรถพ่วง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</rPr>
          <t xml:space="preserve">User:ตัวแปรราคาน้ำมัน
ราคาน้ำมัน 30.5 บ./ลิตร
</t>
        </r>
      </text>
    </comment>
    <comment ref="C90" authorId="0" shapeId="0">
      <text>
        <r>
          <rPr>
            <b/>
            <sz val="9"/>
            <color indexed="81"/>
            <rFont val="Tahoma"/>
            <family val="2"/>
          </rPr>
          <t>Userน้ำมัน B7 32.50 บ./ลิตรค่าขนส่ง201-1000 กม.=2.58 บ./กม./ตัน,3.61 บ./กม./ลบ.ม
รถพ่วง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40" authorId="0" shapeId="0">
      <text>
        <r>
          <rPr>
            <b/>
            <sz val="9"/>
            <color indexed="81"/>
            <rFont val="Tahoma"/>
            <family val="2"/>
          </rPr>
          <t>Userค่าขนส่ง201-1000 กม.=1.61 บ./กม./ตัน,3.61 บ./กม./ลบ.ม
สิบล้อลากรถพ่วง</t>
        </r>
      </text>
    </comment>
    <comment ref="B45" authorId="0" shapeId="0">
      <text>
        <r>
          <rPr>
            <b/>
            <sz val="9"/>
            <color indexed="81"/>
            <rFont val="Tahoma"/>
            <family val="2"/>
          </rPr>
          <t xml:space="preserve">User:ตัวแปรราคาน้ำมัน
ราคาน้ำมัน 30.5 บ./ลิตร
</t>
        </r>
      </text>
    </comment>
    <comment ref="C84" authorId="0" shapeId="0">
      <text>
        <r>
          <rPr>
            <b/>
            <sz val="9"/>
            <color indexed="81"/>
            <rFont val="Tahoma"/>
            <family val="2"/>
          </rPr>
          <t>Userน้ำมัน B7 32.50 บ./ลิตรค่าขนส่ง201-1000 กม.=2.58 บ./กม./ตัน,3.61 บ./กม./ลบ.ม
รถพ่วง</t>
        </r>
      </text>
    </comment>
  </commentList>
</comments>
</file>

<file path=xl/sharedStrings.xml><?xml version="1.0" encoding="utf-8"?>
<sst xmlns="http://schemas.openxmlformats.org/spreadsheetml/2006/main" count="903" uniqueCount="366">
  <si>
    <t>4.1(1) งานลาดแอสฟัลต์ไพรม์โค้ต (PRIME COAT) (พื้นทางหินคลุก)</t>
  </si>
  <si>
    <t>ค่าดาเนินการ + ค่าเสื่อมราคา (งานราดยางไพรม์โค้ต : งานราดยางไพรม์โค้ต................)</t>
  </si>
  <si>
    <t>ค่างานต้นทุน =................บาท/ตร.ม.</t>
  </si>
  <si>
    <t>หมายเหตุ :</t>
  </si>
  <si>
    <t>การใช้อัตรายางแอสฟัลต์ในการคานวณราคากลางสาหรับงาน Prime Coat และ Asphalt Concrete</t>
  </si>
  <si>
    <t>ชนิดพื้นทาง</t>
  </si>
  <si>
    <t>อัตราการลาด Prime Coat</t>
  </si>
  <si>
    <t>(เป็นลิตรต่อตารางเมตร)</t>
  </si>
  <si>
    <t>อัตราที่ใช้คิดราคากลาง</t>
  </si>
  <si>
    <t>พื้นทางดินซีเมนต์</t>
  </si>
  <si>
    <t>พื้นทางหินคลุกซีเมนต์</t>
  </si>
  <si>
    <t>พื้นทางหินคลุก</t>
  </si>
  <si>
    <t>0.6 – 1.0</t>
  </si>
  <si>
    <t>0.8 – 1.4</t>
  </si>
  <si>
    <t>4.1(1) งานลาดแอสฟัลต์ไพรม์โค้ต (PRIME COAT)(พื้นทางดินซีเมนต์หรือหินคลุกซีเมนต์) กรณีใช้ยาง EAP</t>
  </si>
  <si>
    <t>ค่ายาง EAP (จากตารางที่ 1) 0.8 X (................บาท/ตัน) /1,000 =................บาท/ตร.ม.</t>
  </si>
  <si>
    <t>1. งาน Prime Coat กาหนดแนวทาง ให้ใช้คัตแบคแอสฟัลต์หรือแอสฟัลต์อิมัลชันตามตารางที่ 1</t>
  </si>
  <si>
    <t>ตารางที่ 1</t>
  </si>
  <si>
    <t>4.1(2) งานลาดแอสฟัลต์แทคโค้ต (TACK COAT)</t>
  </si>
  <si>
    <t>4.2(1) ผิวทางแบบเซอร์เฟสทรีตเมนต์ชั้นเดียว (SINGLE SURFACE TREATMENT) (ชั้นเดียว ( 1/2 "))</t>
  </si>
  <si>
    <t>หิน SINGLE SIZE 1/2"=0.013 ลบ.ม. @................บาท/ลบ.ม.</t>
  </si>
  <si>
    <t>ค่าดาเนินการ + ค่าเสื่อม (งานเคลือบหิน ขจัดฝุ่น ( Pre - Coat ) : ชั้นเดียว ( 1/2 ")................)</t>
  </si>
  <si>
    <t>หมายเหตุ : ปริมาณวัสดุโดยประมาณ</t>
  </si>
  <si>
    <t>ชนิดผิวทาง</t>
  </si>
  <si>
    <t>หิน</t>
  </si>
  <si>
    <t>(ลบ.ม.)</t>
  </si>
  <si>
    <t>ยาง AC</t>
  </si>
  <si>
    <t>(ลิตร)</t>
  </si>
  <si>
    <t>น้ามันเคลือบหิน</t>
  </si>
  <si>
    <t>ผิวทางแบบชั้นเดียว ½”</t>
  </si>
  <si>
    <t>ผิวทางแบบชั้นเดียว ¾”</t>
  </si>
  <si>
    <t>ผิวทางแบบสองชั้น ¾”+ ⅜”</t>
  </si>
  <si>
    <t>ผิวทางแบบสองชั้น 1” + ½”</t>
  </si>
  <si>
    <t>หลักเกณฑ์ราคากลาง ตุลาคม 2560 www.yotathai.</t>
  </si>
  <si>
    <t>ค่าดาเนินการ + ค่าเสื่อม (งานผิวทางแอสฟัลท์ติกคอนกรีต : ค่าผสมวัสดุแอสฟัลท์ติกคอนกรีต................)</t>
  </si>
  <si>
    <t>1. งานแอสฟัลต์คอนกรีตกาหนดแนวทางให้ใช้เปอร์เซ็นต์แอสฟัลต์ซีเมนต์โดยน้าหนักของวัสดุมวลรวมตามตารางที่ 2</t>
  </si>
  <si>
    <t>ตารางที่ 2</t>
  </si>
  <si>
    <t>ชนิดวัสดุมวลรวม</t>
  </si>
  <si>
    <t>ปริมาณแอสฟัลต์ซีเมนต์เป็นเปอร์เซ็นต์โดยน้าหนักของวัสดุมวลรวม</t>
  </si>
  <si>
    <t>ชั้นรองผิวทาง (Binder Course)</t>
  </si>
  <si>
    <t>ชั้นผิวทาง (Wearing Couse)</t>
  </si>
  <si>
    <t>หินปูน (Limestone)</t>
  </si>
  <si>
    <t>หินแกรนิต (Granite)</t>
  </si>
  <si>
    <t>หินบะซอลต์(Basalt)</t>
  </si>
  <si>
    <t>ค่ายาง CSS-1 (จากตารางที่ 1) 1.0 X (...............บาท/ตัน) / 1,000 =................บาท/ตร.ม.</t>
  </si>
  <si>
    <t>ค่าใช้จ่ายรวม=................+................ =................บาท/ตร.ม.</t>
  </si>
  <si>
    <t xml:space="preserve">ค่าดาเนินการ + ค่าเสื่อมราคา (งานราดยางไพรม์โค้ต : งานราดยางไพรม์โค้ต................)=................บาท/ตร.ม. </t>
  </si>
  <si>
    <t xml:space="preserve">1. งาน Prime Coat กาหนดแนวทาง ให้ใช้คัตแบคแอสฟัลต์หรือแอสฟัลต์อิมัลชันตามตารางที่ 1 </t>
  </si>
  <si>
    <t xml:space="preserve">                                                                                  =................บาท/ตร.ม. </t>
  </si>
  <si>
    <t>ค่าใช้จ่ายรวม=................+................                              =................บาท/ตร.ม.</t>
  </si>
  <si>
    <t>ค่างานต้นทุน                                                                  =................บาท/ตร.ม.</t>
  </si>
  <si>
    <t xml:space="preserve">                                                                                 =................บาท/ตร.ม.</t>
  </si>
  <si>
    <t>ค่าใช้จ่ายรวม=................+................+................+................+................=................บาท/ตร.ม.</t>
  </si>
  <si>
    <t>ค่างานต้นทุน                                                                                            =................บาท/ตร.ม.</t>
  </si>
  <si>
    <t xml:space="preserve">ค่าดาเนินการ + ค่าเสื่อม (งานผิวทางแบบบาง : ชั้นเดียว ( 1/2 ")................)            =................บาท/ตร.ม. </t>
  </si>
  <si>
    <t>ค่าน้ามันเคลือบหินขจัดฝุ่น=0.10 ลิตร @................บาท/ลิตร                               =................บาท/ตร.ม.</t>
  </si>
  <si>
    <t xml:space="preserve">ยาง AC=1.10 ลิตร @ (................บาท/ตัน ) /1,000                                        =................บาท/ตร.ม. </t>
  </si>
  <si>
    <t xml:space="preserve">                                                                                                           =................บาท/ตร.ม.</t>
  </si>
  <si>
    <t xml:space="preserve">(กรณีที่ปริมาณงาน ASPHALT CONCRETE ทั้งโครงการ น้อยกว่า 10,000 ตัน ให้ใช้ปริมาณ ASPHALT CONCRETE </t>
  </si>
  <si>
    <t>= 10,000 ตันในการคานวณค่าติดดตั้งเครื่องผสม)</t>
  </si>
  <si>
    <t>ค่าขนส่ง................กม. (ปกติใช้ L/4)                                     =................บาท/ตัน</t>
  </si>
  <si>
    <t xml:space="preserve">Asphaltic </t>
  </si>
  <si>
    <t>Boundbase</t>
  </si>
  <si>
    <t>ชื่อโครงการ</t>
  </si>
  <si>
    <t>สถานที่</t>
  </si>
  <si>
    <t>ผู้ประมาณราคา</t>
  </si>
  <si>
    <t>วันที่</t>
  </si>
  <si>
    <t>บาท/ลบ.ม.</t>
  </si>
  <si>
    <t>หินฝุ่น</t>
  </si>
  <si>
    <t>บาท/ตัน</t>
  </si>
  <si>
    <t>ค่าบรรทุก</t>
  </si>
  <si>
    <t>กม.</t>
  </si>
  <si>
    <t>ความหนา</t>
  </si>
  <si>
    <t>(ซม.)</t>
  </si>
  <si>
    <t>ตัวแปร</t>
  </si>
  <si>
    <t>พื้นที่</t>
  </si>
  <si>
    <t>ตร.ม/ตัน</t>
  </si>
  <si>
    <t>3. กรณีที่ปริมาณงานน้อยกว่า 10,000 ตัน ให้ใช้ค่าติดตั้งโรงงานสาหรับ ปริมาณงาน 10,000 ตัน ในการประเมินราคา</t>
  </si>
  <si>
    <t>4. ค่าขนขึ้นลงอุปกรณ์ 80 บาท/ตัน</t>
  </si>
  <si>
    <t>ค่าขนขึ้นลงยาง MC 25 บาท/ตัน</t>
  </si>
  <si>
    <t>ค่าขนขึ้นลงยาง AC 35 บาท/ตัน</t>
  </si>
  <si>
    <t>ค่าขนขึ้นลงยาง P.M.A. 50 บาท/ตัน</t>
  </si>
  <si>
    <t>ค่าขนขึ้นลงเหล็กเส้น 80 บาท/ตัน</t>
  </si>
  <si>
    <t>ค่าขนขึ้นลงปูนซีเมนต์ 50 บาท/ตัน</t>
  </si>
  <si>
    <t>5. ค่าขนส่งอุปกรณ์ 80 ตัน = ((ค่าขนส่งโดยรถ 10 ล้อและรถลากพ่วง + ค่าขึ้นลงอุปกรณ์) x 80 ตัน ) / ปริมาณงาน ASPHALT CONCRETE ทั้งโครงการ</t>
  </si>
  <si>
    <t>6. ค่าขนส่งอุปกรณ์ให้คิดตามระยะทางจริง แต่ไม่เกิน 300 กม.</t>
  </si>
  <si>
    <t>ความหนาแอสฟัลท์</t>
  </si>
  <si>
    <t>ซม.</t>
  </si>
  <si>
    <t>ความกว้างถนน</t>
  </si>
  <si>
    <t>ความยาว</t>
  </si>
  <si>
    <t>ม.</t>
  </si>
  <si>
    <t>ปริมาณแอสฟัลท์</t>
  </si>
  <si>
    <t>ตัน</t>
  </si>
  <si>
    <r>
      <t xml:space="preserve">ตารางค่าขนส่งค่าวัสดุก่อสร้าง </t>
    </r>
    <r>
      <rPr>
        <sz val="16"/>
        <color indexed="10"/>
        <rFont val="AngsanaUPC"/>
        <family val="1"/>
        <charset val="222"/>
      </rPr>
      <t xml:space="preserve"> รถบรรทุกสิบล้อ</t>
    </r>
  </si>
  <si>
    <r>
      <t xml:space="preserve">ตารางค่าขนส่งค่าวัสดุก่อสร้าง  </t>
    </r>
    <r>
      <rPr>
        <sz val="16"/>
        <color indexed="10"/>
        <rFont val="AngsanaUPC"/>
        <family val="1"/>
        <charset val="222"/>
      </rPr>
      <t>รถบรรทุกสิบล้อ + รถลากพ่วง</t>
    </r>
  </si>
  <si>
    <t>ระยะขนส่ง</t>
  </si>
  <si>
    <t>129..04</t>
  </si>
  <si>
    <t>424..00</t>
  </si>
  <si>
    <t xml:space="preserve">       ค่าขนส่ง 100 กม.</t>
  </si>
  <si>
    <t xml:space="preserve">       ค่าขึ้นลงอุปกรณ์</t>
  </si>
  <si>
    <t>ดังนั้นค่าขนส่งอุปกรณ์</t>
  </si>
  <si>
    <t xml:space="preserve"> กรณีปริมาณงานน้อยกว่าหรือเท่ากับ </t>
  </si>
  <si>
    <t>ดังนั้นค่าติดตั้งเครื่องผสม</t>
  </si>
  <si>
    <t xml:space="preserve">   ราคายาง AC60-70</t>
  </si>
  <si>
    <t>บ/ตัน</t>
  </si>
  <si>
    <t xml:space="preserve">   ปริมาณงานแอสฟัลท์%</t>
  </si>
  <si>
    <t>ดังนั้นค่ายาง AC</t>
  </si>
  <si>
    <t>หิน 3/8"</t>
  </si>
  <si>
    <t>หิน 1/2"</t>
  </si>
  <si>
    <t>หิน 3/4"</t>
  </si>
  <si>
    <t>หินผสมแอสฟัลต์</t>
  </si>
  <si>
    <t xml:space="preserve"> =</t>
  </si>
  <si>
    <t xml:space="preserve"> บาท/ลบ.ม.</t>
  </si>
  <si>
    <t xml:space="preserve">ระยะขนส่ง                  </t>
  </si>
  <si>
    <t>ค่าหินรวมขนส่ง 70 กม.</t>
  </si>
  <si>
    <r>
      <t xml:space="preserve">ตารางค่าขนส่งค่าวัสดุก่อสร้าง  </t>
    </r>
    <r>
      <rPr>
        <b/>
        <sz val="13.5"/>
        <color indexed="10"/>
        <rFont val="DilleniaUPC"/>
        <family val="1"/>
        <charset val="222"/>
      </rPr>
      <t>รถบรรทุกสิบล้อ</t>
    </r>
  </si>
  <si>
    <t>รถบรรทุกสิบล้อ + รถลากพ่วง</t>
  </si>
  <si>
    <t>ตารางสรุปค่าดำเนินการและค่าเสื่อมราคา</t>
  </si>
  <si>
    <t>ราคาน้ำมันโซล่า เฉลี่ย</t>
  </si>
  <si>
    <t>Factor สำหรับงานบำรุงทาง (สำหรับงานซ่อมสร้างผิวลาดยาง)</t>
  </si>
  <si>
    <t xml:space="preserve">น้ำมันโซล่าเฉลี่ย </t>
  </si>
  <si>
    <t>บาท/ลิตร</t>
  </si>
  <si>
    <t>รายการ</t>
  </si>
  <si>
    <t>หน่วย</t>
  </si>
  <si>
    <t>รวมค่างาน (บาท)</t>
  </si>
  <si>
    <t>ตาราง FACTOR F งานทาง</t>
  </si>
  <si>
    <t>ปกติ</t>
  </si>
  <si>
    <t>ฝนตกชุก</t>
  </si>
  <si>
    <t>(งบประมาณ 100 %) ดอกเบี้ยเงินกู้</t>
  </si>
  <si>
    <t>%</t>
  </si>
  <si>
    <t xml:space="preserve"> 1. วัสดุคัดเลือก ลูกรังรองพื้นทาง</t>
  </si>
  <si>
    <t>เงินล่วงหน้าจ่าย</t>
  </si>
  <si>
    <t xml:space="preserve">           ขุด-ขน</t>
  </si>
  <si>
    <t>ลบ.ม.(หลวม)</t>
  </si>
  <si>
    <t>ดอกเบี้ยเงินฝาก</t>
  </si>
  <si>
    <t xml:space="preserve">           ผสม (ผสมกับวัสดุอื่น  ๆ)</t>
  </si>
  <si>
    <t>ลบ.ม.(แน่น)</t>
  </si>
  <si>
    <t>เงินประกันผลงาน</t>
  </si>
  <si>
    <t xml:space="preserve">           บดทับ</t>
  </si>
  <si>
    <t>ระยะเวลาการเบิกจ่าย</t>
  </si>
  <si>
    <t xml:space="preserve">  เดือน</t>
  </si>
  <si>
    <t xml:space="preserve"> 2. งานพื้นทาง (หินคลุก)</t>
  </si>
  <si>
    <t>คำนวนค่า Factor F</t>
  </si>
  <si>
    <t>ค่างาน(ทุน)</t>
  </si>
  <si>
    <t>เวลาทำการ</t>
  </si>
  <si>
    <t>ค่า</t>
  </si>
  <si>
    <t>ดอก</t>
  </si>
  <si>
    <t>กำไร</t>
  </si>
  <si>
    <t>รวมในรูป</t>
  </si>
  <si>
    <t xml:space="preserve">ภาษี </t>
  </si>
  <si>
    <t>Factor F</t>
  </si>
  <si>
    <t xml:space="preserve">Factor F  </t>
  </si>
  <si>
    <t xml:space="preserve">Factor F </t>
  </si>
  <si>
    <t xml:space="preserve">           ผสม  (Blend)</t>
  </si>
  <si>
    <t>ฝนตกชุก 1</t>
  </si>
  <si>
    <t xml:space="preserve">ฝนตกชุก 2 </t>
  </si>
  <si>
    <t>ล้านบาท</t>
  </si>
  <si>
    <t>เดือน</t>
  </si>
  <si>
    <t>อำนวยการ</t>
  </si>
  <si>
    <t>เบี้ย</t>
  </si>
  <si>
    <t>Factor</t>
  </si>
  <si>
    <t>(ปกติ)</t>
  </si>
  <si>
    <t>ฝนตกชุก 2</t>
  </si>
  <si>
    <t xml:space="preserve"> 3. งานขุดรื้อคันทางเดิมแล้วบดทับ</t>
  </si>
  <si>
    <t xml:space="preserve">           ลูกรัง       10  ซม.</t>
  </si>
  <si>
    <t>ตร.ม.</t>
  </si>
  <si>
    <t xml:space="preserve">           หินคลุก    10  ซม.</t>
  </si>
  <si>
    <t xml:space="preserve">           ผิว AC  5  ซม. (ขนทิ้ง)</t>
  </si>
  <si>
    <t xml:space="preserve"> 4. งานราดยางไพร์มโค้ท</t>
  </si>
  <si>
    <t xml:space="preserve"> 5. งานราดยางแทคโค้ท</t>
  </si>
  <si>
    <t xml:space="preserve"> 6. งานผิวทางแอสฟัลติกคอนกรีต</t>
  </si>
  <si>
    <t xml:space="preserve">     งานปูลาดและบดทับผิว  AC หนา 5 ซม.</t>
  </si>
  <si>
    <t xml:space="preserve">     บนผิวไพร์มโค้ท</t>
  </si>
  <si>
    <t xml:space="preserve">     บนผิวแทคโค้ท</t>
  </si>
  <si>
    <t xml:space="preserve">     ค่าผสมวัสดุแอสฟัลติกคอนกรีต</t>
  </si>
  <si>
    <t>7. ค่าแรงงาน  Cape Seal</t>
  </si>
  <si>
    <t>FACTOR D</t>
  </si>
  <si>
    <t>ความหนา(มม.)</t>
  </si>
  <si>
    <t xml:space="preserve">           Chip  Seal</t>
  </si>
  <si>
    <t>ตร.ม</t>
  </si>
  <si>
    <t xml:space="preserve">            Fog   Spray</t>
  </si>
  <si>
    <t xml:space="preserve">            Slurry  Seal</t>
  </si>
  <si>
    <t>8. Pavement In-Place Recycling</t>
  </si>
  <si>
    <t xml:space="preserve">           ขุดลึก 20 ซม.</t>
  </si>
  <si>
    <t>9. งานถางป่าขุดต่อ</t>
  </si>
  <si>
    <t xml:space="preserve">     ขนาดกลาง</t>
  </si>
  <si>
    <t>10.งานตัดแต่งขั้นบันได</t>
  </si>
  <si>
    <t>11.งานดินตัด - ขึ้นรูปคันทาง</t>
  </si>
  <si>
    <t>Factor  F</t>
  </si>
  <si>
    <t xml:space="preserve">  =</t>
  </si>
  <si>
    <t xml:space="preserve">     ดิน - ขุดตัด</t>
  </si>
  <si>
    <t>ลบ.ม (ปกติ)</t>
  </si>
  <si>
    <t>12. งานดินคันทาง</t>
  </si>
  <si>
    <t xml:space="preserve">     ขุด - ขน</t>
  </si>
  <si>
    <t xml:space="preserve">      บดทับ</t>
  </si>
  <si>
    <t>13. งาน Stabilized Layer</t>
  </si>
  <si>
    <t xml:space="preserve">      ค่าบ่มวัสดุ หินคลุก</t>
  </si>
  <si>
    <t>14. งาน Hot Mixed  Recycling (บดทับ)</t>
  </si>
  <si>
    <t>ขุดลึก 3 ซม.</t>
  </si>
  <si>
    <t>ขุดลึก 4 ซม.</t>
  </si>
  <si>
    <t>ขุดลึก 5 ซม.</t>
  </si>
  <si>
    <t>ขุดลึก 6 ซม.</t>
  </si>
  <si>
    <t>15. งานผิวทางแบบบาง</t>
  </si>
  <si>
    <t>ชั้นเดียว ( 1/2 ")</t>
  </si>
  <si>
    <t xml:space="preserve">16. งานเคลือบหิน ขจัดฝุ่น </t>
  </si>
  <si>
    <t xml:space="preserve"> ชั้นเดียว ( 1/2 ")</t>
  </si>
  <si>
    <t>17.งานไหล่ทางลูกรัง ผสม-บดทับ</t>
  </si>
  <si>
    <t>ผสม (ผสมกับวัสดุอื่นๆ)</t>
  </si>
  <si>
    <t>บดทับ</t>
  </si>
  <si>
    <t>ดังนั้นค่าหินผสม</t>
  </si>
  <si>
    <t>กรณีหนา 4 ซม.</t>
  </si>
  <si>
    <t>บาท/ตร.ม.</t>
  </si>
  <si>
    <t>2. ตัวแปรค่าดำเนินการปูลาดและบดทับตามความหนา</t>
  </si>
  <si>
    <t xml:space="preserve">    พื้นที่</t>
  </si>
  <si>
    <t>ดังนั้นค่าดำเนินการ + ค่าเสื่อม</t>
  </si>
  <si>
    <t>รวมค่างานทั้งหมด</t>
  </si>
  <si>
    <t xml:space="preserve">ค่าใช้จ่ายรวม ปูหนา 4 ซม.                                                                                        </t>
  </si>
  <si>
    <t>ราคายางCRS-2</t>
  </si>
  <si>
    <t xml:space="preserve">   ราคายาง CRS-2</t>
  </si>
  <si>
    <t>ดังนั้นค่ายาง CRS-2</t>
  </si>
  <si>
    <t>ตร.ม./ตัน</t>
  </si>
  <si>
    <t xml:space="preserve">ค่าใช้จ่ายรวม ปูหนา 5 ซม.                                                                                        </t>
  </si>
  <si>
    <t>กรณีหนา 5 ซม.</t>
  </si>
  <si>
    <t>ราคาน้ำมัน B7</t>
  </si>
  <si>
    <t>บ/ลิตร</t>
  </si>
  <si>
    <t>ดังนั้นค่าใช้จ่ายรวม</t>
  </si>
  <si>
    <t>แบบ  ปร.5</t>
  </si>
  <si>
    <t>สรุปผลการประมาณราคาค่าก่อสร้าง</t>
  </si>
  <si>
    <r>
      <t>ส่วนราชการ</t>
    </r>
    <r>
      <rPr>
        <sz val="14"/>
        <rFont val="Cordia New"/>
        <family val="2"/>
      </rPr>
      <t xml:space="preserve">        กองช่าง เทศบาลตำบลเชียงคำ  อำเภอเชียงคำ  จังหวัดพะเยา   </t>
    </r>
  </si>
  <si>
    <r>
      <t>ประเภท</t>
    </r>
    <r>
      <rPr>
        <sz val="14"/>
        <rFont val="Cordia New"/>
        <family val="2"/>
      </rPr>
      <t xml:space="preserve">      งานก่อสร้างทาง</t>
    </r>
  </si>
  <si>
    <r>
      <t xml:space="preserve">เจ้าของงาน  </t>
    </r>
    <r>
      <rPr>
        <sz val="14"/>
        <rFont val="Cordia New"/>
        <family val="2"/>
      </rPr>
      <t xml:space="preserve">      เทศบาลตำบลเชียงคำ</t>
    </r>
  </si>
  <si>
    <r>
      <t>หน่วยงานออกแบบแปลนและรายการ</t>
    </r>
    <r>
      <rPr>
        <sz val="14"/>
        <rFont val="Cordia New"/>
        <family val="2"/>
      </rPr>
      <t xml:space="preserve">   กองช่าง เทศบาลตำบลเชียงคำ</t>
    </r>
  </si>
  <si>
    <r>
      <t xml:space="preserve">รายการที่ </t>
    </r>
    <r>
      <rPr>
        <sz val="14"/>
        <rFont val="Cordia New"/>
        <family val="2"/>
      </rPr>
      <t xml:space="preserve">                             -</t>
    </r>
  </si>
  <si>
    <t>ประมาณราคาตามแบบ              ปร. 4</t>
  </si>
  <si>
    <r>
      <t xml:space="preserve">จำนวน  </t>
    </r>
    <r>
      <rPr>
        <sz val="14"/>
        <rFont val="Cordia New"/>
        <family val="2"/>
      </rPr>
      <t xml:space="preserve">                      1       แผ่น</t>
    </r>
  </si>
  <si>
    <t xml:space="preserve">                           ระยะเวลาก่อสร้าง 90 วัน</t>
  </si>
  <si>
    <t xml:space="preserve"> </t>
  </si>
  <si>
    <t>ลำดับที่</t>
  </si>
  <si>
    <t>ราคาต้นทุน</t>
  </si>
  <si>
    <t>รวมค่าก่อสร้าง</t>
  </si>
  <si>
    <t>หมายเหตุ</t>
  </si>
  <si>
    <t>ค่าวัสดุและค่าแรงงาน</t>
  </si>
  <si>
    <t>FACTOR  F</t>
  </si>
  <si>
    <t>(บาท)</t>
  </si>
  <si>
    <t xml:space="preserve"> ราคาน้ำมันดีเชลB7</t>
  </si>
  <si>
    <t>รวมเป็นเงินทั้งหมด</t>
  </si>
  <si>
    <t>เงื่อนไข</t>
  </si>
  <si>
    <t>เงินล่วงหน้าจ่าย           0   %</t>
  </si>
  <si>
    <t>เงินประกันผลงานหัก       0 %</t>
  </si>
  <si>
    <t>ภาษีมูลค่าเพิ่ม           7 %</t>
  </si>
  <si>
    <t>สรุป</t>
  </si>
  <si>
    <t>รวมค่าก่อสร้างเป็นเงินทั้งสิ้น</t>
  </si>
  <si>
    <t>คิดเป็นเงินประมาณ</t>
  </si>
  <si>
    <t>ตัวอักษร                                                                   (</t>
  </si>
  <si>
    <t>งานถนนเฉลี่ยราคาประมาณ   บาท/ตารางเมตร</t>
  </si>
  <si>
    <t>บาท/ตารางเมตร</t>
  </si>
  <si>
    <t>สำเนาถูกต้อง</t>
  </si>
  <si>
    <t xml:space="preserve">                     (นายประเสริฐ  ตาสุยะ)</t>
  </si>
  <si>
    <t xml:space="preserve">                                  ประมาณราคางานก่อสร้าง</t>
  </si>
  <si>
    <t xml:space="preserve">  แบบ ปร. 4</t>
  </si>
  <si>
    <t xml:space="preserve">                                      เทศบาลตำบลเชียงคำ</t>
  </si>
  <si>
    <t>ลำดับ</t>
  </si>
  <si>
    <t xml:space="preserve">  ปริมาณงาน</t>
  </si>
  <si>
    <t>ราคาต่อหน่วย</t>
  </si>
  <si>
    <t>ราคาทุน</t>
  </si>
  <si>
    <t>ราคาต่อหน่วย*FN</t>
  </si>
  <si>
    <t>รวมราคาต้นทุน</t>
  </si>
  <si>
    <t>ที่</t>
  </si>
  <si>
    <t>จำนวน</t>
  </si>
  <si>
    <r>
      <t>(F</t>
    </r>
    <r>
      <rPr>
        <vertAlign val="subscript"/>
        <sz val="13"/>
        <rFont val="Cordia New"/>
        <family val="2"/>
      </rPr>
      <t>N</t>
    </r>
    <r>
      <rPr>
        <sz val="13"/>
        <rFont val="Cordia New"/>
        <family val="2"/>
      </rPr>
      <t>)</t>
    </r>
  </si>
  <si>
    <t>งานปรับปรุงถนนลาดยาง</t>
  </si>
  <si>
    <t>รวม</t>
  </si>
  <si>
    <t>รวมราคาต้นทุนค่าวัสดุและค่าแรง</t>
  </si>
  <si>
    <t xml:space="preserve">ป้ายโครงการ </t>
  </si>
  <si>
    <t>ป้าย</t>
  </si>
  <si>
    <t>รวมค่าก่อสร้างทั้งหมด</t>
  </si>
  <si>
    <t>คิดค่าก่อสร้างทั้งหมดเพียง</t>
  </si>
  <si>
    <t xml:space="preserve">ฝ่ายประมาณราคา    กองช่าง     เทศบาลตำบลเชียงคำ               ประมาณการวันที่   </t>
  </si>
  <si>
    <t>ปริมาณงาน</t>
  </si>
  <si>
    <t>ราคายาง AC60-70</t>
  </si>
  <si>
    <r>
      <rPr>
        <sz val="14"/>
        <rFont val="Cordia New"/>
        <family val="2"/>
      </rPr>
      <t>ประมาณราคาเมื่อวันที่</t>
    </r>
    <r>
      <rPr>
        <b/>
        <sz val="14"/>
        <rFont val="Cordia New"/>
        <family val="2"/>
      </rPr>
      <t xml:space="preserve"> </t>
    </r>
    <r>
      <rPr>
        <sz val="14"/>
        <rFont val="Cordia New"/>
        <family val="2"/>
      </rPr>
      <t xml:space="preserve">        </t>
    </r>
  </si>
  <si>
    <t xml:space="preserve">    งานปูบนเทคโค้ต x ตัวแปร</t>
  </si>
  <si>
    <t>งานตีเส้นจราจร</t>
  </si>
  <si>
    <t>ระยะทางโครงการ L/4  ไม่ถึง 1 กม. จึงไม่คิด</t>
  </si>
  <si>
    <t xml:space="preserve">   ราคายาง CRS-2 รวมขนส่ง</t>
  </si>
  <si>
    <t xml:space="preserve"> บาท/ตัน</t>
  </si>
  <si>
    <t>พื้นที่ถนนรวม</t>
  </si>
  <si>
    <t xml:space="preserve">       ค่าขนส่งยางจาก กทม. 800 กม.</t>
  </si>
  <si>
    <t>ขนส่งด้วยสิบล้อลากรถพ่วง</t>
  </si>
  <si>
    <t>2.1 สีเทอร์โมพลาสติก</t>
  </si>
  <si>
    <t xml:space="preserve">กว้าง </t>
  </si>
  <si>
    <t xml:space="preserve">4.4(4) งานชั้นผิวทางแอสฟัลท์คอนกรีต หนา......ซม. (ASPHALT CONCRETE WEARING COURSE) </t>
  </si>
  <si>
    <r>
      <t xml:space="preserve">บาท/ตัน </t>
    </r>
    <r>
      <rPr>
        <sz val="9"/>
        <color rgb="FFFF0000"/>
        <rFont val="Tahoma"/>
        <family val="2"/>
        <scheme val="minor"/>
      </rPr>
      <t>(ต้องเปลี่ยนตัวหารทุกครั้ง ขึ้นอยู่หนา 4 ซม.หรือ 5ซม.)</t>
    </r>
  </si>
  <si>
    <t xml:space="preserve">หลักเกณฑ์ราคากลาง ตุลาคม 2560 </t>
  </si>
  <si>
    <t>หลักเกณฑ์ราคากลาง ตุลาคม 2560</t>
  </si>
  <si>
    <t xml:space="preserve">      สีเทอร์โมพลาสติก     290  บาท/ตารางเมตร</t>
  </si>
  <si>
    <t>ดอกเบี้ยเงินกู้                   7 %</t>
  </si>
  <si>
    <t>(ลงชื่อ)         ..............................................    ผู้ประมาณการ</t>
  </si>
  <si>
    <t xml:space="preserve">              (นายคมกฤช  หาญจริง )  นายช่างโยธาชำนาญงาน</t>
  </si>
  <si>
    <t>(ลงชื่อ)       ..............................................   ตรวจ</t>
  </si>
  <si>
    <t xml:space="preserve">                (นายสุพัฒน์  สุวรรณศักดิ์)   ผู้อำนวยการกองช่าง</t>
  </si>
  <si>
    <r>
      <t xml:space="preserve">(ลงชื่อ)     </t>
    </r>
    <r>
      <rPr>
        <sz val="12"/>
        <rFont val="Cordia New"/>
        <family val="2"/>
      </rPr>
      <t xml:space="preserve"> พ.อ.อ</t>
    </r>
    <r>
      <rPr>
        <b/>
        <sz val="12"/>
        <rFont val="Cordia New"/>
        <family val="2"/>
      </rPr>
      <t>...............................................   เห็นชอบ</t>
    </r>
  </si>
  <si>
    <t xml:space="preserve">                              (สมเศียร  จันทร์หล้า)        ปลัดเทศบาลตำบลเชียงคำ</t>
  </si>
  <si>
    <t>(ลงชื่อ)             ..............................................   เห็นชอบ</t>
  </si>
  <si>
    <t>(ลงชื่อ)           ..............................................   อนุมัติ</t>
  </si>
  <si>
    <t>ปรับปรุงผิวถนนด้วยแอสฟัลท์คอนกรีต หมู่ที่4 บริเวณถนนศักดิ์ดาบรรณกิจ รหัสสายทาง พย.ถ.7-0006 บ้านมาง หมู่ที่4 ตำบลหย่วน อำเภอเชียงคำ จังหวัดพะเยา กว้าง 5.00-10.00 เมตร ยาว 386.00 เมตร หนา 0.04 เมตร หรือมีพื้นที่ไม่น้อยกว่า 2,450 ตารางเมตร (รวมทางเชื่อม จำนวน 3 จุด มีพื้นที่รวมทั้งโครงการไม่น้อยกว่า 2,795 ตารางเมตร) เทศบาลตำบลเชียงคำ อำเภอเชียงคำ จังหวัดพะเยา</t>
  </si>
  <si>
    <t>RD670556030101</t>
  </si>
  <si>
    <t xml:space="preserve">บ้านมาง หมู่ที่4 ตำบลหย่วน อำเภอเชียงคำ จังหวัดพะเยา กว้าง 5.00-10.00 เมตร ยาว 386.00 เมตร </t>
  </si>
  <si>
    <t xml:space="preserve">หนา 0.04 เมตร หรือมีพื้นที่ไม่น้อยกว่า 2,450 ตารางเมตร </t>
  </si>
  <si>
    <t>(รวมทางเชื่อม จำนวน 3 จุด มีพื้นที่รวมทั้งโครงการไม่น้อยกว่า 2,795 ตารางเมตร)</t>
  </si>
  <si>
    <t> เทศบาลตำบลเชียงคำ อำเภอเชียงคำ จังหวัดพะเยา</t>
  </si>
  <si>
    <t xml:space="preserve">  อำเภอเชียงคำ จังหวัดพะเยา กว้าง 5.00-10.00 เมตร ยาว 386.00 เมตร หนา 0.04 เมตร หรือมีพื้นที่ไม่น้อยกว่า 2,450 ตารางเมตร </t>
  </si>
  <si>
    <t xml:space="preserve">  (รวมทางเชื่อม จำนวน 3 จุด มีพื้นที่รวมทั้งโครงการไม่น้อยกว่า 2,795 ตารางเมตร) เทศบาลตำบลเชียงคำ อำเภอเชียงคำ จังหวัดพะเยา</t>
  </si>
  <si>
    <t xml:space="preserve">  หมู่ที่4 ตำบลหย่วน อำเภอเชียงคำ จังหวัดพะเยา กว้าง 5.00-10.00 เมตร ยาว 386.00 เมตร หนา 0.04 เมตร หรือ</t>
  </si>
  <si>
    <t xml:space="preserve">  เทศบาลตำบลเชียงคำ อำเภอเชียงคำ จังหวัดพะเยา</t>
  </si>
  <si>
    <t>นายสุพัฒน์  สุวรรณศักดิ์  ผู้อำนวยการกองช่าง</t>
  </si>
  <si>
    <t>ขนส่งเกิน 200 เมตร น้ำมัน 30.50 ค่าขนส่ง 1.56บ./กม/ตัน</t>
  </si>
  <si>
    <t xml:space="preserve"> ค่าขนส่งยางจาก กทม. 800 กม.</t>
  </si>
  <si>
    <t>4.1(1) งานลาดแอสฟัลต์แทคโค้ต (TACK COAT)</t>
  </si>
  <si>
    <t>ราคายางCSS-1</t>
  </si>
  <si>
    <t xml:space="preserve">   ราคายาง CSS-1</t>
  </si>
  <si>
    <t>(กรณีไพรม์โค้ต)</t>
  </si>
  <si>
    <t xml:space="preserve">    งานปูบนไพรม์โค้ต x ตัวแปร</t>
  </si>
  <si>
    <t xml:space="preserve">      หนา5 ซม.</t>
  </si>
  <si>
    <t>1.1 งานรื้อผิวลาดยางเดิม หนา 5 ซม.</t>
  </si>
  <si>
    <t>ขนทิ้ง</t>
  </si>
  <si>
    <t xml:space="preserve"> 0.10 ม.</t>
  </si>
  <si>
    <r>
      <t xml:space="preserve"> </t>
    </r>
    <r>
      <rPr>
        <b/>
        <sz val="13.5"/>
        <color rgb="FFFF0000"/>
        <rFont val="Cordia New"/>
        <family val="2"/>
      </rPr>
      <t xml:space="preserve"> มีพื้นที่ไม่น้อยกว่า 2,450 ตารางเมตร  (รวมทางเชื่อม จำนวน 3 จุด มีพื้นที่รวมทั้งโครงการไม่น้อยกว่า 2,795 ตารางเมตร)</t>
    </r>
    <r>
      <rPr>
        <b/>
        <sz val="14"/>
        <color rgb="FFFF0000"/>
        <rFont val="Cordia New"/>
        <family val="2"/>
        <charset val="222"/>
      </rPr>
      <t> </t>
    </r>
  </si>
  <si>
    <t>30.00-30.99 บาท/ลิตร</t>
  </si>
  <si>
    <t>ประเภทงานก่อสร้างทาง( ถนนแอสฟัลท์ฯ)</t>
  </si>
  <si>
    <t xml:space="preserve">                            (นายสุวรรณ  ฝั้นเต็ม)     รองนายกเทศมนตรีตำบลเชียงคำ</t>
  </si>
  <si>
    <t xml:space="preserve">                                (นายธีระชัย  สมฤทธิ์)     นายกเทศมนตรีตำบลเชียงคำ</t>
  </si>
  <si>
    <t xml:space="preserve">ปรับปรุงถนนด้วยแอสฟัลท์คอนกรีต หมู่ที่ 4 บริเวณบ้านเลขที่ 51 ถึงบ้านเลขที่ 159 </t>
  </si>
  <si>
    <r>
      <t>บ้านมาง หมู่ที่ 4</t>
    </r>
    <r>
      <rPr>
        <sz val="10"/>
        <color theme="1"/>
        <rFont val="Tahoma"/>
        <family val="2"/>
        <scheme val="minor"/>
      </rPr>
      <t xml:space="preserve">  </t>
    </r>
    <r>
      <rPr>
        <sz val="11"/>
        <color theme="1"/>
        <rFont val="Tahoma"/>
        <family val="2"/>
        <scheme val="minor"/>
      </rPr>
      <t>ตำบลหย่วน  อำเภอหย่วน  จังหวัดพะเยา</t>
    </r>
  </si>
  <si>
    <t>4.20-7.50</t>
  </si>
  <si>
    <t>1.1 งานแทคโค้ท</t>
  </si>
  <si>
    <t>1.2 งานผิวทางแอสฟัลท์คอนกรีต</t>
  </si>
  <si>
    <t>งานถนนลาดยางแอสฟัลท์คอนกรีต ขนาดหรือเนื้อที่          2,660                ตร.ม.</t>
  </si>
  <si>
    <t>โครงการ ปรับปรุงถนนด้วยแอสฟัลท์คอนกรีต หมู่ที่ 4 บริเวณบ้านเลขที่ 51 ถึง บ้านเลขที่ 159</t>
  </si>
  <si>
    <t xml:space="preserve">โครงการ ปรับปรุงถนนด้วยแอสฟัลท์คอนกรีต หมู่ที่ 4 บริเวณบ้านเลขที่ 51 ถึง บ้านเลขที่ 159 </t>
  </si>
  <si>
    <t>ลาดยางแอสฟัลท์คอนกรีต กว้าง 4.20-7.50 ม. ยาว 542.00 ม.หนา 0.04 ม.หรือมีพื้นที่ไม่น้อยกว่า 2,660.00 ตร.ม.</t>
  </si>
  <si>
    <r>
      <t>แบบเลขที่</t>
    </r>
    <r>
      <rPr>
        <sz val="14"/>
        <rFont val="Cordia New"/>
        <family val="2"/>
      </rPr>
      <t xml:space="preserve">   แบบเทศบาลตำบลเชียงคำ แบบเลขที่ 08/2567</t>
    </r>
  </si>
  <si>
    <r>
      <rPr>
        <sz val="14"/>
        <rFont val="Cordia New"/>
        <family val="2"/>
      </rPr>
      <t>กำหนดราคากลาง เมื่อวันที่</t>
    </r>
    <r>
      <rPr>
        <b/>
        <sz val="14"/>
        <rFont val="Cordia New"/>
        <family val="2"/>
      </rPr>
      <t xml:space="preserve"> </t>
    </r>
    <r>
      <rPr>
        <sz val="14"/>
        <rFont val="Cordia New"/>
        <family val="2"/>
      </rPr>
      <t xml:space="preserve">        </t>
    </r>
  </si>
  <si>
    <t xml:space="preserve">   ราคายาง CSS-1 รวมขนส่ง</t>
  </si>
  <si>
    <t>ดังนั้นค่ายาง CSS-1</t>
  </si>
  <si>
    <t xml:space="preserve">                                  ราคากลางงานก่อสร้าง</t>
  </si>
  <si>
    <t>คณะกรรมการกำหนดราคากลาง</t>
  </si>
  <si>
    <t xml:space="preserve">          (ลงชื่อ)................................................... ประธานกรรมการ</t>
  </si>
  <si>
    <t>(ลงชื่อ)................................................... กรรมการ</t>
  </si>
  <si>
    <r>
      <t xml:space="preserve">     (ลงชื่อ).....................................</t>
    </r>
    <r>
      <rPr>
        <sz val="15"/>
        <rFont val="TH SarabunPSK"/>
        <family val="2"/>
      </rPr>
      <t>.กรรมการและเลขานุการ</t>
    </r>
  </si>
  <si>
    <t>สรุปผลราคากลางงานก่อสร้าง</t>
  </si>
  <si>
    <t xml:space="preserve">                                                         นายธีรพัฒน์  ดีแก้ว</t>
  </si>
  <si>
    <t xml:space="preserve">                                                     รองปลัดเทศบาลตำบลเชียงคำ</t>
  </si>
  <si>
    <t xml:space="preserve">     นางกฤติญา  เขื่อนแก้ว</t>
  </si>
  <si>
    <t xml:space="preserve">    หัวหน้าฝ่ายบริหารงานทั่วไป</t>
  </si>
  <si>
    <t xml:space="preserve">           นายพิพัฒน์พงศ์  ประภาการ</t>
  </si>
  <si>
    <t xml:space="preserve">           นายช่างโยธาชำนาญงาน</t>
  </si>
  <si>
    <t xml:space="preserve"> (ลงชื่อ).....................................กรรมการและเลขานุการ</t>
  </si>
  <si>
    <t xml:space="preserve">  (ลงชื่อ)................................. ประธานกรรมการ</t>
  </si>
  <si>
    <t xml:space="preserve"> (ลงชื่อ)....................................กรรมการ</t>
  </si>
  <si>
    <t xml:space="preserve">                     นายธีรพัฒน์  ดีแก้ว</t>
  </si>
  <si>
    <t xml:space="preserve">                  รองปลัดเทศบาลตำบลเชียงคำ</t>
  </si>
  <si>
    <t xml:space="preserve">                                นายกฤติญา  เขื่อนแก้ว</t>
  </si>
  <si>
    <t xml:space="preserve">                             หัวหน้าฝ่ายบริงานทั่วไป</t>
  </si>
  <si>
    <t xml:space="preserve">         นายพิพัฒน์พงศ์  ประภาการ</t>
  </si>
  <si>
    <t xml:space="preserve">      หนา4 ซม.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</si>
</sst>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-;\-* #,##0.00_-;_-* &quot;-&quot;??_-;_-@_-"/>
    <numFmt numFmtId="187" formatCode="0.0"/>
    <numFmt numFmtId="188" formatCode="[$-107041E]d\ mmmm\ yyyy;@"/>
    <numFmt numFmtId="189" formatCode="_(* #,##0.00_);_(* \(#,##0.00\);_(* &quot;-&quot;??_);_(@_)"/>
    <numFmt numFmtId="190" formatCode="#,##0.00_ ;\-#,##0.00\ "/>
    <numFmt numFmtId="191" formatCode="#,##0.0000_);\(#,##0.0000\)"/>
    <numFmt numFmtId="192" formatCode="0.0000"/>
    <numFmt numFmtId="193" formatCode="#,##0.0000"/>
    <numFmt numFmtId="194" formatCode="#,##0.000_);\(#,##0.000\)"/>
    <numFmt numFmtId="195" formatCode="0.00000000"/>
    <numFmt numFmtId="196" formatCode="_-* #,##0.0000_-;\-* #,##0.0000_-;_-* &quot;-&quot;????_-;_-@_-"/>
    <numFmt numFmtId="197" formatCode="_-* #,##0.0000_-;\-* #,##0.0000_-;_-* &quot;-&quot;??_-;_-@_-"/>
    <numFmt numFmtId="198" formatCode="_-* #,##0_-;\-* #,##0_-;_-* &quot;-&quot;??_-;_-@_-"/>
    <numFmt numFmtId="199" formatCode="_-* #,##0.000_-;\-* #,##0.000_-;_-* &quot;-&quot;??_-;_-@_-"/>
  </numFmts>
  <fonts count="82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sz val="12"/>
      <name val="TH SarabunPSK"/>
      <family val="2"/>
    </font>
    <font>
      <u/>
      <sz val="12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sz val="10"/>
      <name val="Courier"/>
      <family val="3"/>
    </font>
    <font>
      <sz val="16"/>
      <name val="AngsanaUPC"/>
      <family val="1"/>
      <charset val="222"/>
    </font>
    <font>
      <sz val="16"/>
      <color indexed="10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1"/>
      <color rgb="FF00B0F0"/>
      <name val="Tahoma"/>
      <family val="2"/>
      <charset val="22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6"/>
      <name val="TH SarabunPSK"/>
      <family val="2"/>
    </font>
    <font>
      <b/>
      <sz val="13.5"/>
      <name val="DilleniaUPC"/>
      <family val="1"/>
      <charset val="222"/>
    </font>
    <font>
      <b/>
      <sz val="13.5"/>
      <color indexed="10"/>
      <name val="DilleniaUPC"/>
      <family val="1"/>
      <charset val="222"/>
    </font>
    <font>
      <sz val="13.5"/>
      <name val="DilleniaUPC"/>
      <family val="1"/>
      <charset val="222"/>
    </font>
    <font>
      <b/>
      <sz val="13.5"/>
      <color indexed="52"/>
      <name val="DilleniaUPC"/>
      <family val="1"/>
      <charset val="222"/>
    </font>
    <font>
      <b/>
      <sz val="14"/>
      <color indexed="10"/>
      <name val="DilleniaUPC"/>
      <family val="1"/>
      <charset val="222"/>
    </font>
    <font>
      <b/>
      <sz val="13.5"/>
      <name val="DilleniaUPC"/>
      <family val="1"/>
    </font>
    <font>
      <b/>
      <sz val="14"/>
      <name val="DilleniaUPC"/>
      <family val="1"/>
      <charset val="222"/>
    </font>
    <font>
      <sz val="13.5"/>
      <color theme="1"/>
      <name val="DilleniaUPC"/>
      <family val="1"/>
      <charset val="222"/>
    </font>
    <font>
      <sz val="13.5"/>
      <name val="DilleniaUPC"/>
      <family val="1"/>
    </font>
    <font>
      <sz val="12"/>
      <name val="DilleniaUPC"/>
      <family val="1"/>
      <charset val="222"/>
    </font>
    <font>
      <sz val="13"/>
      <name val="DilleniaUPC"/>
      <family val="1"/>
      <charset val="222"/>
    </font>
    <font>
      <sz val="13.5"/>
      <color rgb="FFFF0000"/>
      <name val="DilleniaUPC"/>
      <family val="1"/>
      <charset val="222"/>
    </font>
    <font>
      <sz val="13.5"/>
      <color indexed="10"/>
      <name val="DilleniaUPC"/>
      <family val="1"/>
      <charset val="222"/>
    </font>
    <font>
      <sz val="13.5"/>
      <color indexed="8"/>
      <name val="DilleniaUPC"/>
      <family val="1"/>
      <charset val="222"/>
    </font>
    <font>
      <sz val="14"/>
      <name val="DilleniaUPC"/>
      <family val="1"/>
      <charset val="222"/>
    </font>
    <font>
      <sz val="12"/>
      <name val="Cordia New"/>
      <family val="2"/>
    </font>
    <font>
      <b/>
      <sz val="16"/>
      <name val="Cordia New"/>
      <family val="2"/>
    </font>
    <font>
      <sz val="16"/>
      <name val="Cordia New"/>
      <family val="2"/>
    </font>
    <font>
      <b/>
      <sz val="14"/>
      <name val="Cordia New"/>
      <family val="2"/>
    </font>
    <font>
      <sz val="14"/>
      <name val="Cordia New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4"/>
      <color rgb="FF000000"/>
      <name val="Tahoma"/>
      <family val="2"/>
      <charset val="222"/>
    </font>
    <font>
      <b/>
      <sz val="12"/>
      <name val="Cordia New"/>
      <family val="2"/>
    </font>
    <font>
      <b/>
      <sz val="16"/>
      <color rgb="FF000080"/>
      <name val="Cordia New"/>
      <family val="2"/>
    </font>
    <font>
      <sz val="16"/>
      <color rgb="FF000080"/>
      <name val="Cordia New"/>
      <family val="2"/>
    </font>
    <font>
      <b/>
      <sz val="16"/>
      <name val="Cordia New"/>
      <family val="2"/>
      <charset val="222"/>
    </font>
    <font>
      <b/>
      <sz val="13"/>
      <name val="Cordia New"/>
      <family val="2"/>
      <charset val="222"/>
    </font>
    <font>
      <sz val="13"/>
      <name val="Cordia New"/>
      <family val="2"/>
      <charset val="222"/>
    </font>
    <font>
      <sz val="13"/>
      <name val="Cordia New"/>
      <family val="2"/>
    </font>
    <font>
      <b/>
      <sz val="13"/>
      <name val="Cordia New"/>
      <family val="2"/>
    </font>
    <font>
      <sz val="12"/>
      <name val="Cordia New"/>
      <family val="2"/>
      <charset val="222"/>
    </font>
    <font>
      <sz val="13"/>
      <color indexed="10"/>
      <name val="Cordia New"/>
      <family val="2"/>
      <charset val="222"/>
    </font>
    <font>
      <vertAlign val="subscript"/>
      <sz val="13"/>
      <name val="Cordia New"/>
      <family val="2"/>
    </font>
    <font>
      <sz val="12"/>
      <color indexed="17"/>
      <name val="Cordia New"/>
      <family val="2"/>
      <charset val="222"/>
    </font>
    <font>
      <sz val="12"/>
      <color indexed="62"/>
      <name val="Cordia New"/>
      <family val="2"/>
      <charset val="222"/>
    </font>
    <font>
      <sz val="12"/>
      <color indexed="10"/>
      <name val="Cordia New"/>
      <family val="2"/>
      <charset val="222"/>
    </font>
    <font>
      <b/>
      <sz val="12"/>
      <name val="Cordia New"/>
      <family val="2"/>
      <charset val="222"/>
    </font>
    <font>
      <b/>
      <sz val="12"/>
      <name val="AngsanaUPC"/>
      <family val="1"/>
      <charset val="222"/>
    </font>
    <font>
      <sz val="12"/>
      <name val="AngsanaUPC"/>
      <family val="1"/>
      <charset val="222"/>
    </font>
    <font>
      <b/>
      <sz val="13"/>
      <name val="AngsanaUPC"/>
      <family val="1"/>
      <charset val="222"/>
    </font>
    <font>
      <sz val="11"/>
      <color theme="0"/>
      <name val="Tahoma"/>
      <family val="2"/>
      <charset val="222"/>
      <scheme val="minor"/>
    </font>
    <font>
      <sz val="10"/>
      <color theme="1"/>
      <name val="Tahoma"/>
      <family val="2"/>
      <scheme val="minor"/>
    </font>
    <font>
      <sz val="11"/>
      <name val="Tahoma"/>
      <family val="2"/>
      <charset val="222"/>
      <scheme val="minor"/>
    </font>
    <font>
      <b/>
      <u/>
      <sz val="16"/>
      <name val="TH SarabunPSK"/>
      <family val="2"/>
    </font>
    <font>
      <sz val="14"/>
      <name val="TH SarabunPSK"/>
      <family val="2"/>
    </font>
    <font>
      <sz val="15"/>
      <name val="Angsana New"/>
      <family val="1"/>
    </font>
    <font>
      <sz val="13"/>
      <name val="TH SarabunPSK"/>
      <family val="2"/>
    </font>
    <font>
      <sz val="10.5"/>
      <color theme="1"/>
      <name val="Tahoma"/>
      <family val="2"/>
      <charset val="222"/>
      <scheme val="minor"/>
    </font>
    <font>
      <sz val="9"/>
      <color rgb="FFFF0000"/>
      <name val="Tahoma"/>
      <family val="2"/>
      <scheme val="minor"/>
    </font>
    <font>
      <sz val="8.5"/>
      <color theme="1"/>
      <name val="Tahoma"/>
      <family val="2"/>
      <scheme val="minor"/>
    </font>
    <font>
      <u/>
      <sz val="11"/>
      <color theme="1"/>
      <name val="Tahoma"/>
      <family val="2"/>
      <scheme val="minor"/>
    </font>
    <font>
      <sz val="11"/>
      <color rgb="FF333333"/>
      <name val="Noto_sansregular"/>
    </font>
    <font>
      <sz val="10"/>
      <color theme="1"/>
      <name val="Tahoma"/>
      <family val="2"/>
      <charset val="222"/>
      <scheme val="minor"/>
    </font>
    <font>
      <b/>
      <sz val="13"/>
      <color rgb="FFFF0000"/>
      <name val="Cordia New"/>
      <family val="2"/>
      <charset val="222"/>
    </font>
    <font>
      <sz val="13"/>
      <color rgb="FFFF0000"/>
      <name val="Cordia New"/>
      <family val="2"/>
      <charset val="222"/>
    </font>
    <font>
      <b/>
      <sz val="14"/>
      <color rgb="FFFF0000"/>
      <name val="Cordia New"/>
      <family val="2"/>
      <charset val="222"/>
    </font>
    <font>
      <sz val="14"/>
      <color rgb="FFFF0000"/>
      <name val="Cordia New"/>
      <family val="2"/>
      <charset val="222"/>
    </font>
    <font>
      <sz val="14"/>
      <color rgb="FFFF0000"/>
      <name val="Tahoma"/>
      <family val="2"/>
      <charset val="222"/>
    </font>
    <font>
      <b/>
      <sz val="13.5"/>
      <color rgb="FFFF0000"/>
      <name val="Cordia New"/>
      <family val="2"/>
    </font>
    <font>
      <sz val="11"/>
      <color theme="1"/>
      <name val="Tahoma"/>
      <family val="2"/>
      <scheme val="minor"/>
    </font>
    <font>
      <b/>
      <sz val="16"/>
      <color theme="1"/>
      <name val="TH SarabunPSK"/>
      <family val="2"/>
    </font>
    <font>
      <b/>
      <sz val="14"/>
      <name val="TH SarabunPSK"/>
      <family val="2"/>
    </font>
    <font>
      <sz val="15"/>
      <name val="TH SarabunPSK"/>
      <family val="2"/>
    </font>
    <font>
      <sz val="12"/>
      <color theme="1"/>
      <name val="Cordia New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22"/>
      </bottom>
      <diagonal/>
    </border>
    <border>
      <left style="medium">
        <color indexed="64"/>
      </left>
      <right style="thin">
        <color indexed="64"/>
      </right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22"/>
      </bottom>
      <diagonal/>
    </border>
    <border>
      <left style="thin">
        <color indexed="64"/>
      </left>
      <right style="medium">
        <color indexed="64"/>
      </right>
      <top/>
      <bottom style="hair">
        <color indexed="22"/>
      </bottom>
      <diagonal/>
    </border>
    <border>
      <left/>
      <right style="medium">
        <color indexed="64"/>
      </right>
      <top/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/>
      <diagonal/>
    </border>
    <border>
      <left style="medium">
        <color indexed="64"/>
      </left>
      <right style="medium">
        <color indexed="64"/>
      </right>
      <top style="hair">
        <color indexed="22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medium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39" fontId="8" fillId="0" borderId="0"/>
    <xf numFmtId="43" fontId="36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</cellStyleXfs>
  <cellXfs count="49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187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187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188" fontId="0" fillId="0" borderId="0" xfId="0" applyNumberFormat="1"/>
    <xf numFmtId="71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Protection="1"/>
    <xf numFmtId="0" fontId="3" fillId="0" borderId="0" xfId="0" applyFont="1" applyFill="1" applyProtection="1"/>
    <xf numFmtId="0" fontId="3" fillId="0" borderId="0" xfId="0" applyFont="1" applyAlignment="1" applyProtection="1">
      <alignment horizontal="center"/>
    </xf>
    <xf numFmtId="4" fontId="4" fillId="0" borderId="0" xfId="0" applyNumberFormat="1" applyFont="1" applyProtection="1"/>
    <xf numFmtId="0" fontId="5" fillId="0" borderId="0" xfId="0" applyFont="1" applyProtection="1"/>
    <xf numFmtId="0" fontId="6" fillId="0" borderId="0" xfId="0" applyFont="1" applyProtection="1"/>
    <xf numFmtId="0" fontId="7" fillId="0" borderId="0" xfId="0" applyFont="1" applyProtection="1"/>
    <xf numFmtId="0" fontId="0" fillId="0" borderId="0" xfId="0" applyAlignment="1">
      <alignment horizontal="right"/>
    </xf>
    <xf numFmtId="0" fontId="0" fillId="4" borderId="0" xfId="0" applyFill="1"/>
    <xf numFmtId="0" fontId="2" fillId="0" borderId="0" xfId="0" applyFont="1"/>
    <xf numFmtId="1" fontId="9" fillId="0" borderId="5" xfId="2" quotePrefix="1" applyNumberFormat="1" applyFont="1" applyBorder="1" applyAlignment="1"/>
    <xf numFmtId="0" fontId="11" fillId="0" borderId="0" xfId="0" applyFont="1"/>
    <xf numFmtId="39" fontId="11" fillId="0" borderId="0" xfId="2" applyFont="1"/>
    <xf numFmtId="39" fontId="11" fillId="5" borderId="6" xfId="2" applyFont="1" applyFill="1" applyBorder="1" applyAlignment="1">
      <alignment horizontal="center"/>
    </xf>
    <xf numFmtId="39" fontId="11" fillId="5" borderId="7" xfId="2" applyFont="1" applyFill="1" applyBorder="1" applyAlignment="1">
      <alignment horizontal="center"/>
    </xf>
    <xf numFmtId="39" fontId="11" fillId="5" borderId="8" xfId="2" applyFont="1" applyFill="1" applyBorder="1" applyAlignment="1">
      <alignment horizontal="center"/>
    </xf>
    <xf numFmtId="39" fontId="11" fillId="5" borderId="9" xfId="2" applyFont="1" applyFill="1" applyBorder="1" applyAlignment="1">
      <alignment horizontal="center"/>
    </xf>
    <xf numFmtId="39" fontId="11" fillId="5" borderId="10" xfId="2" applyFont="1" applyFill="1" applyBorder="1" applyAlignment="1">
      <alignment horizontal="center"/>
    </xf>
    <xf numFmtId="39" fontId="11" fillId="5" borderId="11" xfId="2" applyFont="1" applyFill="1" applyBorder="1" applyAlignment="1">
      <alignment horizontal="center"/>
    </xf>
    <xf numFmtId="39" fontId="11" fillId="5" borderId="12" xfId="2" applyFont="1" applyFill="1" applyBorder="1" applyAlignment="1">
      <alignment horizontal="center"/>
    </xf>
    <xf numFmtId="39" fontId="11" fillId="5" borderId="13" xfId="2" applyFont="1" applyFill="1" applyBorder="1" applyAlignment="1">
      <alignment horizontal="center"/>
    </xf>
    <xf numFmtId="39" fontId="11" fillId="5" borderId="14" xfId="2" applyFont="1" applyFill="1" applyBorder="1" applyAlignment="1">
      <alignment horizontal="center"/>
    </xf>
    <xf numFmtId="39" fontId="11" fillId="5" borderId="15" xfId="2" applyFont="1" applyFill="1" applyBorder="1" applyAlignment="1">
      <alignment horizontal="center"/>
    </xf>
    <xf numFmtId="39" fontId="11" fillId="6" borderId="16" xfId="2" applyFont="1" applyFill="1" applyBorder="1" applyAlignment="1">
      <alignment horizontal="right"/>
    </xf>
    <xf numFmtId="39" fontId="11" fillId="6" borderId="16" xfId="2" applyFont="1" applyFill="1" applyBorder="1"/>
    <xf numFmtId="39" fontId="11" fillId="6" borderId="17" xfId="2" applyFont="1" applyFill="1" applyBorder="1"/>
    <xf numFmtId="39" fontId="11" fillId="6" borderId="18" xfId="2" applyFont="1" applyFill="1" applyBorder="1"/>
    <xf numFmtId="39" fontId="11" fillId="6" borderId="19" xfId="2" applyFont="1" applyFill="1" applyBorder="1"/>
    <xf numFmtId="39" fontId="11" fillId="6" borderId="20" xfId="2" applyFont="1" applyFill="1" applyBorder="1"/>
    <xf numFmtId="39" fontId="11" fillId="4" borderId="21" xfId="2" applyFont="1" applyFill="1" applyBorder="1"/>
    <xf numFmtId="39" fontId="11" fillId="4" borderId="22" xfId="2" applyNumberFormat="1" applyFont="1" applyFill="1" applyBorder="1" applyAlignment="1" applyProtection="1">
      <alignment horizontal="right"/>
    </xf>
    <xf numFmtId="39" fontId="11" fillId="4" borderId="22" xfId="2" applyFont="1" applyFill="1" applyBorder="1"/>
    <xf numFmtId="39" fontId="11" fillId="4" borderId="23" xfId="2" applyNumberFormat="1" applyFont="1" applyFill="1" applyBorder="1" applyAlignment="1" applyProtection="1">
      <alignment horizontal="right"/>
    </xf>
    <xf numFmtId="39" fontId="11" fillId="4" borderId="24" xfId="2" applyNumberFormat="1" applyFont="1" applyFill="1" applyBorder="1" applyAlignment="1" applyProtection="1">
      <alignment horizontal="right"/>
    </xf>
    <xf numFmtId="1" fontId="12" fillId="0" borderId="25" xfId="2" applyNumberFormat="1" applyFont="1" applyBorder="1" applyAlignment="1">
      <alignment horizontal="center"/>
    </xf>
    <xf numFmtId="39" fontId="11" fillId="4" borderId="26" xfId="2" applyFont="1" applyFill="1" applyBorder="1"/>
    <xf numFmtId="39" fontId="11" fillId="4" borderId="27" xfId="2" applyNumberFormat="1" applyFont="1" applyFill="1" applyBorder="1" applyAlignment="1" applyProtection="1">
      <alignment horizontal="right"/>
    </xf>
    <xf numFmtId="39" fontId="11" fillId="4" borderId="27" xfId="2" applyFont="1" applyFill="1" applyBorder="1"/>
    <xf numFmtId="2" fontId="11" fillId="4" borderId="28" xfId="0" applyNumberFormat="1" applyFont="1" applyFill="1" applyBorder="1"/>
    <xf numFmtId="39" fontId="11" fillId="4" borderId="29" xfId="2" applyNumberFormat="1" applyFont="1" applyFill="1" applyBorder="1" applyAlignment="1" applyProtection="1">
      <alignment horizontal="right"/>
    </xf>
    <xf numFmtId="39" fontId="11" fillId="4" borderId="30" xfId="2" applyFont="1" applyFill="1" applyBorder="1"/>
    <xf numFmtId="39" fontId="11" fillId="4" borderId="31" xfId="2" applyNumberFormat="1" applyFont="1" applyFill="1" applyBorder="1" applyAlignment="1" applyProtection="1">
      <alignment horizontal="right"/>
    </xf>
    <xf numFmtId="39" fontId="11" fillId="4" borderId="31" xfId="2" applyFont="1" applyFill="1" applyBorder="1"/>
    <xf numFmtId="39" fontId="11" fillId="4" borderId="32" xfId="2" applyNumberFormat="1" applyFont="1" applyFill="1" applyBorder="1" applyAlignment="1" applyProtection="1">
      <alignment horizontal="right"/>
    </xf>
    <xf numFmtId="39" fontId="11" fillId="4" borderId="33" xfId="2" applyNumberFormat="1" applyFont="1" applyFill="1" applyBorder="1" applyAlignment="1" applyProtection="1">
      <alignment horizontal="right"/>
    </xf>
    <xf numFmtId="2" fontId="11" fillId="4" borderId="0" xfId="0" applyNumberFormat="1" applyFont="1" applyFill="1" applyBorder="1"/>
    <xf numFmtId="39" fontId="11" fillId="4" borderId="34" xfId="2" applyNumberFormat="1" applyFont="1" applyFill="1" applyBorder="1" applyAlignment="1" applyProtection="1">
      <alignment horizontal="right"/>
    </xf>
    <xf numFmtId="1" fontId="12" fillId="0" borderId="35" xfId="2" applyNumberFormat="1" applyFont="1" applyBorder="1" applyAlignment="1">
      <alignment horizontal="center"/>
    </xf>
    <xf numFmtId="39" fontId="11" fillId="4" borderId="36" xfId="2" applyNumberFormat="1" applyFont="1" applyFill="1" applyBorder="1" applyAlignment="1" applyProtection="1">
      <alignment horizontal="right"/>
    </xf>
    <xf numFmtId="1" fontId="12" fillId="0" borderId="15" xfId="2" applyNumberFormat="1" applyFont="1" applyBorder="1" applyAlignment="1">
      <alignment horizontal="center"/>
    </xf>
    <xf numFmtId="39" fontId="11" fillId="4" borderId="37" xfId="2" applyFont="1" applyFill="1" applyBorder="1"/>
    <xf numFmtId="39" fontId="11" fillId="4" borderId="38" xfId="2" applyNumberFormat="1" applyFont="1" applyFill="1" applyBorder="1" applyAlignment="1" applyProtection="1">
      <alignment horizontal="right"/>
    </xf>
    <xf numFmtId="39" fontId="11" fillId="4" borderId="38" xfId="2" applyFont="1" applyFill="1" applyBorder="1"/>
    <xf numFmtId="39" fontId="11" fillId="4" borderId="39" xfId="2" applyNumberFormat="1" applyFont="1" applyFill="1" applyBorder="1" applyAlignment="1" applyProtection="1">
      <alignment horizontal="right"/>
    </xf>
    <xf numFmtId="39" fontId="11" fillId="4" borderId="40" xfId="2" applyFont="1" applyFill="1" applyBorder="1"/>
    <xf numFmtId="39" fontId="11" fillId="4" borderId="3" xfId="2" applyNumberFormat="1" applyFont="1" applyFill="1" applyBorder="1" applyAlignment="1" applyProtection="1">
      <alignment horizontal="right"/>
    </xf>
    <xf numFmtId="39" fontId="11" fillId="4" borderId="3" xfId="2" applyFont="1" applyFill="1" applyBorder="1"/>
    <xf numFmtId="39" fontId="11" fillId="4" borderId="41" xfId="2" applyNumberFormat="1" applyFont="1" applyFill="1" applyBorder="1" applyAlignment="1" applyProtection="1">
      <alignment horizontal="right"/>
    </xf>
    <xf numFmtId="39" fontId="11" fillId="4" borderId="40" xfId="2" applyFont="1" applyFill="1" applyBorder="1" applyAlignment="1"/>
    <xf numFmtId="39" fontId="11" fillId="4" borderId="40" xfId="2" applyFont="1" applyFill="1" applyBorder="1" applyAlignment="1">
      <alignment horizontal="right"/>
    </xf>
    <xf numFmtId="39" fontId="11" fillId="4" borderId="42" xfId="2" applyFont="1" applyFill="1" applyBorder="1"/>
    <xf numFmtId="39" fontId="11" fillId="4" borderId="43" xfId="2" applyNumberFormat="1" applyFont="1" applyFill="1" applyBorder="1" applyAlignment="1" applyProtection="1">
      <alignment horizontal="right"/>
    </xf>
    <xf numFmtId="39" fontId="11" fillId="4" borderId="43" xfId="2" applyFont="1" applyFill="1" applyBorder="1"/>
    <xf numFmtId="39" fontId="11" fillId="4" borderId="44" xfId="2" applyNumberFormat="1" applyFont="1" applyFill="1" applyBorder="1" applyAlignment="1" applyProtection="1">
      <alignment horizontal="right"/>
    </xf>
    <xf numFmtId="39" fontId="11" fillId="4" borderId="45" xfId="2" applyNumberFormat="1" applyFont="1" applyFill="1" applyBorder="1" applyAlignment="1" applyProtection="1">
      <alignment horizontal="right"/>
    </xf>
    <xf numFmtId="1" fontId="12" fillId="0" borderId="46" xfId="2" applyNumberFormat="1" applyFont="1" applyBorder="1" applyAlignment="1">
      <alignment horizontal="center"/>
    </xf>
    <xf numFmtId="2" fontId="11" fillId="4" borderId="12" xfId="0" applyNumberFormat="1" applyFont="1" applyFill="1" applyBorder="1"/>
    <xf numFmtId="39" fontId="11" fillId="4" borderId="16" xfId="2" applyNumberFormat="1" applyFont="1" applyFill="1" applyBorder="1"/>
    <xf numFmtId="39" fontId="11" fillId="4" borderId="18" xfId="2" applyNumberFormat="1" applyFont="1" applyFill="1" applyBorder="1" applyAlignment="1" applyProtection="1">
      <alignment horizontal="right"/>
    </xf>
    <xf numFmtId="39" fontId="11" fillId="4" borderId="18" xfId="2" applyNumberFormat="1" applyFont="1" applyFill="1" applyBorder="1"/>
    <xf numFmtId="39" fontId="11" fillId="4" borderId="47" xfId="2" applyNumberFormat="1" applyFont="1" applyFill="1" applyBorder="1" applyAlignment="1" applyProtection="1">
      <alignment horizontal="right"/>
    </xf>
    <xf numFmtId="39" fontId="11" fillId="4" borderId="19" xfId="2" applyNumberFormat="1" applyFont="1" applyFill="1" applyBorder="1" applyAlignment="1" applyProtection="1">
      <alignment horizontal="right"/>
    </xf>
    <xf numFmtId="39" fontId="11" fillId="7" borderId="48" xfId="2" applyNumberFormat="1" applyFont="1" applyFill="1" applyBorder="1" applyAlignment="1" applyProtection="1">
      <alignment horizontal="right"/>
    </xf>
    <xf numFmtId="2" fontId="11" fillId="4" borderId="18" xfId="0" applyNumberFormat="1" applyFont="1" applyFill="1" applyBorder="1"/>
    <xf numFmtId="0" fontId="11" fillId="4" borderId="18" xfId="0" applyFont="1" applyFill="1" applyBorder="1"/>
    <xf numFmtId="0" fontId="11" fillId="4" borderId="19" xfId="0" applyFont="1" applyFill="1" applyBorder="1"/>
    <xf numFmtId="39" fontId="11" fillId="0" borderId="0" xfId="2" applyFont="1" applyFill="1"/>
    <xf numFmtId="0" fontId="11" fillId="0" borderId="0" xfId="0" applyFont="1" applyFill="1"/>
    <xf numFmtId="39" fontId="2" fillId="0" borderId="0" xfId="0" applyNumberFormat="1" applyFont="1"/>
    <xf numFmtId="0" fontId="0" fillId="3" borderId="4" xfId="0" applyFill="1" applyBorder="1"/>
    <xf numFmtId="3" fontId="6" fillId="0" borderId="0" xfId="0" applyNumberFormat="1" applyFont="1" applyAlignment="1" applyProtection="1">
      <alignment horizontal="center"/>
    </xf>
    <xf numFmtId="0" fontId="13" fillId="0" borderId="0" xfId="0" applyFont="1"/>
    <xf numFmtId="2" fontId="0" fillId="3" borderId="4" xfId="0" applyNumberFormat="1" applyFill="1" applyBorder="1"/>
    <xf numFmtId="4" fontId="0" fillId="4" borderId="0" xfId="0" applyNumberFormat="1" applyFill="1"/>
    <xf numFmtId="4" fontId="0" fillId="0" borderId="0" xfId="0" applyNumberFormat="1"/>
    <xf numFmtId="43" fontId="0" fillId="3" borderId="4" xfId="1" applyFont="1" applyFill="1" applyBorder="1"/>
    <xf numFmtId="43" fontId="5" fillId="4" borderId="0" xfId="1" applyFont="1" applyFill="1" applyAlignment="1">
      <alignment horizontal="center"/>
    </xf>
    <xf numFmtId="0" fontId="5" fillId="0" borderId="0" xfId="0" applyFont="1" applyAlignment="1" applyProtection="1">
      <alignment horizontal="left"/>
    </xf>
    <xf numFmtId="4" fontId="16" fillId="0" borderId="0" xfId="0" quotePrefix="1" applyNumberFormat="1" applyFont="1" applyFill="1" applyAlignment="1" applyProtection="1">
      <alignment horizontal="right"/>
    </xf>
    <xf numFmtId="0" fontId="5" fillId="0" borderId="0" xfId="0" applyFont="1" applyAlignment="1" applyProtection="1">
      <alignment horizontal="center"/>
    </xf>
    <xf numFmtId="39" fontId="5" fillId="0" borderId="0" xfId="0" applyNumberFormat="1" applyFont="1" applyProtection="1"/>
    <xf numFmtId="0" fontId="5" fillId="4" borderId="0" xfId="0" applyFont="1" applyFill="1" applyProtection="1">
      <protection locked="0"/>
    </xf>
    <xf numFmtId="1" fontId="17" fillId="0" borderId="49" xfId="2" quotePrefix="1" applyNumberFormat="1" applyFont="1" applyBorder="1" applyAlignment="1"/>
    <xf numFmtId="39" fontId="19" fillId="0" borderId="28" xfId="2" applyFont="1" applyBorder="1" applyAlignment="1"/>
    <xf numFmtId="39" fontId="19" fillId="0" borderId="50" xfId="2" applyFont="1" applyBorder="1" applyAlignment="1"/>
    <xf numFmtId="39" fontId="20" fillId="0" borderId="49" xfId="2" applyFont="1" applyBorder="1" applyAlignment="1"/>
    <xf numFmtId="0" fontId="19" fillId="0" borderId="50" xfId="0" applyFont="1" applyBorder="1"/>
    <xf numFmtId="0" fontId="19" fillId="0" borderId="0" xfId="0" applyFont="1"/>
    <xf numFmtId="39" fontId="21" fillId="0" borderId="0" xfId="2" applyNumberFormat="1" applyFont="1" applyAlignment="1" applyProtection="1">
      <alignment horizontal="left"/>
    </xf>
    <xf numFmtId="39" fontId="19" fillId="0" borderId="0" xfId="2" applyFont="1" applyAlignment="1">
      <alignment horizontal="left"/>
    </xf>
    <xf numFmtId="39" fontId="19" fillId="0" borderId="0" xfId="2" applyFont="1" applyAlignment="1">
      <alignment horizontal="center"/>
    </xf>
    <xf numFmtId="0" fontId="19" fillId="0" borderId="51" xfId="0" applyFont="1" applyBorder="1" applyAlignment="1"/>
    <xf numFmtId="2" fontId="19" fillId="0" borderId="51" xfId="0" applyNumberFormat="1" applyFont="1" applyBorder="1" applyAlignment="1">
      <alignment horizontal="center"/>
    </xf>
    <xf numFmtId="0" fontId="19" fillId="0" borderId="51" xfId="0" applyFont="1" applyBorder="1" applyAlignment="1">
      <alignment horizontal="center"/>
    </xf>
    <xf numFmtId="0" fontId="19" fillId="0" borderId="0" xfId="0" applyFont="1" applyBorder="1" applyAlignment="1"/>
    <xf numFmtId="39" fontId="22" fillId="8" borderId="0" xfId="2" applyFont="1" applyFill="1" applyBorder="1" applyAlignment="1">
      <alignment horizontal="centerContinuous"/>
    </xf>
    <xf numFmtId="39" fontId="8" fillId="8" borderId="0" xfId="2" applyFill="1" applyAlignment="1">
      <alignment horizontal="centerContinuous"/>
    </xf>
    <xf numFmtId="1" fontId="19" fillId="0" borderId="52" xfId="2" applyNumberFormat="1" applyFont="1" applyBorder="1" applyAlignment="1">
      <alignment horizontal="left"/>
    </xf>
    <xf numFmtId="2" fontId="23" fillId="0" borderId="5" xfId="0" applyNumberFormat="1" applyFont="1" applyBorder="1" applyAlignment="1">
      <alignment horizontal="center"/>
    </xf>
    <xf numFmtId="39" fontId="19" fillId="0" borderId="45" xfId="2" applyFont="1" applyBorder="1" applyAlignment="1">
      <alignment horizontal="center"/>
    </xf>
    <xf numFmtId="2" fontId="23" fillId="0" borderId="52" xfId="0" applyNumberFormat="1" applyFont="1" applyBorder="1" applyAlignment="1">
      <alignment horizontal="center"/>
    </xf>
    <xf numFmtId="39" fontId="19" fillId="0" borderId="0" xfId="2" applyFont="1" applyBorder="1" applyAlignment="1">
      <alignment horizontal="center"/>
    </xf>
    <xf numFmtId="39" fontId="19" fillId="0" borderId="1" xfId="2" applyFont="1" applyBorder="1" applyAlignment="1">
      <alignment horizontal="center"/>
    </xf>
    <xf numFmtId="39" fontId="19" fillId="0" borderId="53" xfId="2" applyFont="1" applyBorder="1" applyAlignment="1">
      <alignment horizontal="center"/>
    </xf>
    <xf numFmtId="2" fontId="19" fillId="9" borderId="56" xfId="2" applyNumberFormat="1" applyFont="1" applyFill="1" applyBorder="1" applyAlignment="1">
      <alignment horizontal="centerContinuous"/>
    </xf>
    <xf numFmtId="2" fontId="19" fillId="9" borderId="55" xfId="2" applyNumberFormat="1" applyFont="1" applyFill="1" applyBorder="1" applyAlignment="1">
      <alignment horizontal="centerContinuous"/>
    </xf>
    <xf numFmtId="2" fontId="17" fillId="0" borderId="1" xfId="2" applyNumberFormat="1" applyFont="1" applyBorder="1" applyAlignment="1" applyProtection="1">
      <alignment horizontal="center"/>
    </xf>
    <xf numFmtId="39" fontId="8" fillId="0" borderId="0" xfId="2"/>
    <xf numFmtId="39" fontId="19" fillId="0" borderId="0" xfId="2" applyFont="1"/>
    <xf numFmtId="39" fontId="19" fillId="0" borderId="0" xfId="2" applyFont="1" applyFill="1"/>
    <xf numFmtId="1" fontId="19" fillId="0" borderId="6" xfId="2" applyNumberFormat="1" applyFont="1" applyBorder="1" applyAlignment="1">
      <alignment horizontal="center"/>
    </xf>
    <xf numFmtId="39" fontId="19" fillId="0" borderId="9" xfId="2" applyFont="1" applyBorder="1" applyAlignment="1">
      <alignment horizontal="center"/>
    </xf>
    <xf numFmtId="0" fontId="19" fillId="0" borderId="2" xfId="0" applyFont="1" applyBorder="1"/>
    <xf numFmtId="2" fontId="17" fillId="0" borderId="57" xfId="2" applyNumberFormat="1" applyFont="1" applyFill="1" applyBorder="1" applyAlignment="1" applyProtection="1">
      <alignment horizontal="center"/>
    </xf>
    <xf numFmtId="2" fontId="17" fillId="0" borderId="57" xfId="2" applyNumberFormat="1" applyFont="1" applyFill="1" applyBorder="1" applyAlignment="1">
      <alignment horizontal="center"/>
    </xf>
    <xf numFmtId="2" fontId="17" fillId="9" borderId="57" xfId="2" applyNumberFormat="1" applyFont="1" applyFill="1" applyBorder="1" applyAlignment="1" applyProtection="1">
      <alignment horizontal="center"/>
    </xf>
    <xf numFmtId="2" fontId="17" fillId="9" borderId="57" xfId="2" applyNumberFormat="1" applyFont="1" applyFill="1" applyBorder="1" applyAlignment="1">
      <alignment horizontal="center"/>
    </xf>
    <xf numFmtId="2" fontId="17" fillId="0" borderId="2" xfId="2" applyNumberFormat="1" applyFont="1" applyBorder="1" applyAlignment="1" applyProtection="1">
      <alignment horizontal="center"/>
    </xf>
    <xf numFmtId="1" fontId="19" fillId="0" borderId="11" xfId="2" applyNumberFormat="1" applyFont="1" applyBorder="1" applyAlignment="1">
      <alignment horizontal="center"/>
    </xf>
    <xf numFmtId="39" fontId="19" fillId="0" borderId="14" xfId="2" quotePrefix="1" applyFont="1" applyFill="1" applyBorder="1" applyAlignment="1">
      <alignment horizontal="center"/>
    </xf>
    <xf numFmtId="39" fontId="19" fillId="0" borderId="14" xfId="2" quotePrefix="1" applyFont="1" applyBorder="1" applyAlignment="1">
      <alignment horizontal="center"/>
    </xf>
    <xf numFmtId="39" fontId="19" fillId="0" borderId="0" xfId="2" quotePrefix="1" applyFont="1" applyBorder="1" applyAlignment="1">
      <alignment horizontal="center"/>
    </xf>
    <xf numFmtId="39" fontId="17" fillId="0" borderId="1" xfId="2" applyNumberFormat="1" applyFont="1" applyBorder="1" applyProtection="1"/>
    <xf numFmtId="39" fontId="19" fillId="0" borderId="1" xfId="2" applyNumberFormat="1" applyFont="1" applyBorder="1" applyProtection="1"/>
    <xf numFmtId="39" fontId="19" fillId="0" borderId="1" xfId="2" applyNumberFormat="1" applyFont="1" applyFill="1" applyBorder="1" applyAlignment="1" applyProtection="1">
      <alignment horizontal="right"/>
    </xf>
    <xf numFmtId="0" fontId="19" fillId="0" borderId="1" xfId="0" applyFont="1" applyFill="1" applyBorder="1"/>
    <xf numFmtId="0" fontId="24" fillId="0" borderId="1" xfId="0" applyFont="1" applyFill="1" applyBorder="1"/>
    <xf numFmtId="0" fontId="19" fillId="9" borderId="1" xfId="0" applyFont="1" applyFill="1" applyBorder="1"/>
    <xf numFmtId="0" fontId="19" fillId="0" borderId="1" xfId="0" applyFont="1" applyBorder="1"/>
    <xf numFmtId="1" fontId="25" fillId="0" borderId="40" xfId="2" applyNumberFormat="1" applyFont="1" applyBorder="1" applyAlignment="1">
      <alignment horizontal="center"/>
    </xf>
    <xf numFmtId="190" fontId="19" fillId="0" borderId="41" xfId="0" applyNumberFormat="1" applyFont="1" applyBorder="1" applyAlignment="1">
      <alignment horizontal="center"/>
    </xf>
    <xf numFmtId="190" fontId="19" fillId="0" borderId="9" xfId="0" applyNumberFormat="1" applyFont="1" applyBorder="1" applyAlignment="1">
      <alignment horizontal="center"/>
    </xf>
    <xf numFmtId="39" fontId="19" fillId="0" borderId="3" xfId="2" applyNumberFormat="1" applyFont="1" applyBorder="1" applyProtection="1"/>
    <xf numFmtId="39" fontId="26" fillId="0" borderId="3" xfId="2" applyNumberFormat="1" applyFont="1" applyBorder="1" applyAlignment="1" applyProtection="1">
      <alignment horizontal="center"/>
    </xf>
    <xf numFmtId="39" fontId="19" fillId="0" borderId="3" xfId="2" applyNumberFormat="1" applyFont="1" applyFill="1" applyBorder="1" applyAlignment="1" applyProtection="1">
      <alignment horizontal="right"/>
    </xf>
    <xf numFmtId="189" fontId="19" fillId="0" borderId="3" xfId="2" applyNumberFormat="1" applyFont="1" applyFill="1" applyBorder="1" applyAlignment="1" applyProtection="1"/>
    <xf numFmtId="189" fontId="19" fillId="0" borderId="3" xfId="2" applyNumberFormat="1" applyFont="1" applyFill="1" applyBorder="1" applyAlignment="1"/>
    <xf numFmtId="189" fontId="24" fillId="0" borderId="3" xfId="2" applyNumberFormat="1" applyFont="1" applyFill="1" applyBorder="1" applyAlignment="1"/>
    <xf numFmtId="2" fontId="25" fillId="9" borderId="3" xfId="2" applyNumberFormat="1" applyFont="1" applyFill="1" applyBorder="1" applyAlignment="1" applyProtection="1">
      <alignment horizontal="center"/>
    </xf>
    <xf numFmtId="2" fontId="17" fillId="0" borderId="3" xfId="2" applyNumberFormat="1" applyFont="1" applyBorder="1" applyAlignment="1" applyProtection="1">
      <alignment horizontal="center"/>
    </xf>
    <xf numFmtId="39" fontId="19" fillId="0" borderId="3" xfId="2" applyFont="1" applyBorder="1"/>
    <xf numFmtId="0" fontId="27" fillId="0" borderId="0" xfId="0" applyFont="1"/>
    <xf numFmtId="39" fontId="17" fillId="0" borderId="3" xfId="2" applyFont="1" applyBorder="1"/>
    <xf numFmtId="39" fontId="26" fillId="0" borderId="3" xfId="2" applyFont="1" applyBorder="1"/>
    <xf numFmtId="39" fontId="19" fillId="0" borderId="3" xfId="2" applyFont="1" applyFill="1" applyBorder="1" applyAlignment="1">
      <alignment horizontal="right"/>
    </xf>
    <xf numFmtId="0" fontId="19" fillId="0" borderId="3" xfId="0" applyFont="1" applyFill="1" applyBorder="1" applyAlignment="1"/>
    <xf numFmtId="0" fontId="24" fillId="0" borderId="3" xfId="0" applyFont="1" applyFill="1" applyBorder="1" applyAlignment="1"/>
    <xf numFmtId="0" fontId="19" fillId="0" borderId="3" xfId="0" applyFont="1" applyBorder="1" applyAlignment="1">
      <alignment horizontal="center"/>
    </xf>
    <xf numFmtId="39" fontId="19" fillId="0" borderId="6" xfId="2" applyFont="1" applyBorder="1" applyAlignment="1">
      <alignment horizontal="center"/>
    </xf>
    <xf numFmtId="39" fontId="19" fillId="0" borderId="7" xfId="2" applyFont="1" applyBorder="1" applyAlignment="1">
      <alignment horizontal="center"/>
    </xf>
    <xf numFmtId="39" fontId="19" fillId="0" borderId="8" xfId="2" applyFont="1" applyBorder="1" applyAlignment="1">
      <alignment horizontal="center"/>
    </xf>
    <xf numFmtId="39" fontId="19" fillId="0" borderId="50" xfId="2" applyFont="1" applyBorder="1" applyAlignment="1">
      <alignment horizontal="center"/>
    </xf>
    <xf numFmtId="39" fontId="19" fillId="0" borderId="11" xfId="2" applyFont="1" applyBorder="1" applyAlignment="1">
      <alignment horizontal="center"/>
    </xf>
    <xf numFmtId="37" fontId="19" fillId="0" borderId="12" xfId="2" applyNumberFormat="1" applyFont="1" applyBorder="1" applyAlignment="1">
      <alignment horizontal="center"/>
    </xf>
    <xf numFmtId="37" fontId="19" fillId="0" borderId="14" xfId="2" applyNumberFormat="1" applyFont="1" applyBorder="1" applyAlignment="1">
      <alignment horizontal="center"/>
    </xf>
    <xf numFmtId="39" fontId="19" fillId="0" borderId="13" xfId="2" applyFont="1" applyBorder="1" applyAlignment="1">
      <alignment horizontal="center"/>
    </xf>
    <xf numFmtId="39" fontId="19" fillId="0" borderId="13" xfId="2" applyFont="1" applyFill="1" applyBorder="1" applyAlignment="1">
      <alignment horizontal="center"/>
    </xf>
    <xf numFmtId="39" fontId="19" fillId="0" borderId="12" xfId="2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45" xfId="0" applyFont="1" applyBorder="1" applyAlignment="1">
      <alignment horizontal="center"/>
    </xf>
    <xf numFmtId="39" fontId="19" fillId="0" borderId="40" xfId="2" applyFont="1" applyBorder="1" applyAlignment="1">
      <alignment horizontal="center"/>
    </xf>
    <xf numFmtId="39" fontId="19" fillId="0" borderId="41" xfId="2" applyFont="1" applyBorder="1" applyAlignment="1">
      <alignment horizontal="center"/>
    </xf>
    <xf numFmtId="191" fontId="19" fillId="10" borderId="58" xfId="2" applyNumberFormat="1" applyFont="1" applyFill="1" applyBorder="1" applyAlignment="1">
      <alignment horizontal="center"/>
    </xf>
    <xf numFmtId="192" fontId="17" fillId="0" borderId="7" xfId="0" applyNumberFormat="1" applyFont="1" applyFill="1" applyBorder="1" applyAlignment="1">
      <alignment horizontal="center" vertical="center"/>
    </xf>
    <xf numFmtId="191" fontId="19" fillId="0" borderId="58" xfId="2" applyNumberFormat="1" applyFont="1" applyBorder="1" applyAlignment="1">
      <alignment horizontal="center"/>
    </xf>
    <xf numFmtId="39" fontId="19" fillId="0" borderId="58" xfId="2" applyNumberFormat="1" applyFont="1" applyBorder="1" applyAlignment="1">
      <alignment horizontal="center"/>
    </xf>
    <xf numFmtId="191" fontId="28" fillId="0" borderId="3" xfId="2" applyNumberFormat="1" applyFont="1" applyBorder="1" applyAlignment="1">
      <alignment horizontal="center"/>
    </xf>
    <xf numFmtId="193" fontId="29" fillId="0" borderId="7" xfId="0" applyNumberFormat="1" applyFont="1" applyFill="1" applyBorder="1" applyAlignment="1">
      <alignment horizontal="center"/>
    </xf>
    <xf numFmtId="192" fontId="29" fillId="0" borderId="9" xfId="0" applyNumberFormat="1" applyFont="1" applyFill="1" applyBorder="1" applyAlignment="1">
      <alignment horizontal="center"/>
    </xf>
    <xf numFmtId="192" fontId="19" fillId="0" borderId="0" xfId="0" applyNumberFormat="1" applyFont="1"/>
    <xf numFmtId="189" fontId="17" fillId="0" borderId="3" xfId="2" applyNumberFormat="1" applyFont="1" applyBorder="1" applyAlignment="1" applyProtection="1">
      <alignment horizontal="center"/>
    </xf>
    <xf numFmtId="194" fontId="19" fillId="0" borderId="40" xfId="2" applyNumberFormat="1" applyFont="1" applyBorder="1" applyAlignment="1">
      <alignment horizontal="center"/>
    </xf>
    <xf numFmtId="39" fontId="19" fillId="0" borderId="58" xfId="2" applyFont="1" applyBorder="1" applyAlignment="1">
      <alignment horizontal="center"/>
    </xf>
    <xf numFmtId="192" fontId="17" fillId="0" borderId="3" xfId="0" applyNumberFormat="1" applyFont="1" applyFill="1" applyBorder="1" applyAlignment="1">
      <alignment horizontal="center" vertical="center"/>
    </xf>
    <xf numFmtId="192" fontId="17" fillId="0" borderId="58" xfId="2" applyNumberFormat="1" applyFont="1" applyBorder="1" applyAlignment="1">
      <alignment horizontal="center"/>
    </xf>
    <xf numFmtId="191" fontId="19" fillId="0" borderId="3" xfId="2" applyNumberFormat="1" applyFont="1" applyBorder="1" applyAlignment="1">
      <alignment horizontal="center"/>
    </xf>
    <xf numFmtId="193" fontId="29" fillId="0" borderId="3" xfId="0" applyNumberFormat="1" applyFont="1" applyFill="1" applyBorder="1" applyAlignment="1">
      <alignment horizontal="center"/>
    </xf>
    <xf numFmtId="192" fontId="29" fillId="0" borderId="41" xfId="0" applyNumberFormat="1" applyFont="1" applyFill="1" applyBorder="1" applyAlignment="1">
      <alignment horizontal="center"/>
    </xf>
    <xf numFmtId="39" fontId="26" fillId="0" borderId="3" xfId="2" applyFont="1" applyBorder="1" applyAlignment="1">
      <alignment horizontal="center"/>
    </xf>
    <xf numFmtId="191" fontId="19" fillId="0" borderId="40" xfId="2" applyNumberFormat="1" applyFont="1" applyBorder="1" applyAlignment="1">
      <alignment horizontal="center"/>
    </xf>
    <xf numFmtId="39" fontId="19" fillId="0" borderId="3" xfId="2" applyFont="1" applyBorder="1" applyAlignment="1">
      <alignment horizontal="center"/>
    </xf>
    <xf numFmtId="191" fontId="19" fillId="0" borderId="41" xfId="2" applyNumberFormat="1" applyFont="1" applyBorder="1" applyAlignment="1">
      <alignment horizontal="center"/>
    </xf>
    <xf numFmtId="2" fontId="19" fillId="0" borderId="3" xfId="2" applyNumberFormat="1" applyFont="1" applyFill="1" applyBorder="1" applyAlignment="1"/>
    <xf numFmtId="2" fontId="24" fillId="0" borderId="3" xfId="2" applyNumberFormat="1" applyFont="1" applyFill="1" applyBorder="1" applyAlignment="1"/>
    <xf numFmtId="191" fontId="30" fillId="11" borderId="40" xfId="2" applyNumberFormat="1" applyFont="1" applyFill="1" applyBorder="1" applyAlignment="1">
      <alignment horizontal="center"/>
    </xf>
    <xf numFmtId="191" fontId="30" fillId="11" borderId="3" xfId="2" applyNumberFormat="1" applyFont="1" applyFill="1" applyBorder="1" applyAlignment="1">
      <alignment horizontal="center"/>
    </xf>
    <xf numFmtId="191" fontId="30" fillId="11" borderId="41" xfId="2" applyNumberFormat="1" applyFont="1" applyFill="1" applyBorder="1" applyAlignment="1">
      <alignment horizontal="center"/>
    </xf>
    <xf numFmtId="39" fontId="19" fillId="0" borderId="3" xfId="2" applyFont="1" applyBorder="1" applyAlignment="1"/>
    <xf numFmtId="191" fontId="30" fillId="0" borderId="40" xfId="2" applyNumberFormat="1" applyFont="1" applyFill="1" applyBorder="1" applyAlignment="1">
      <alignment horizontal="center"/>
    </xf>
    <xf numFmtId="191" fontId="30" fillId="0" borderId="3" xfId="2" applyNumberFormat="1" applyFont="1" applyFill="1" applyBorder="1" applyAlignment="1">
      <alignment horizontal="center"/>
    </xf>
    <xf numFmtId="191" fontId="30" fillId="0" borderId="41" xfId="2" applyNumberFormat="1" applyFont="1" applyFill="1" applyBorder="1" applyAlignment="1">
      <alignment horizontal="center"/>
    </xf>
    <xf numFmtId="39" fontId="19" fillId="0" borderId="40" xfId="2" applyFont="1" applyBorder="1"/>
    <xf numFmtId="39" fontId="19" fillId="0" borderId="41" xfId="2" applyFont="1" applyBorder="1"/>
    <xf numFmtId="39" fontId="19" fillId="0" borderId="11" xfId="2" applyFont="1" applyBorder="1"/>
    <xf numFmtId="39" fontId="19" fillId="0" borderId="12" xfId="2" applyFont="1" applyBorder="1"/>
    <xf numFmtId="39" fontId="19" fillId="0" borderId="14" xfId="2" applyFont="1" applyBorder="1"/>
    <xf numFmtId="191" fontId="19" fillId="10" borderId="13" xfId="2" applyNumberFormat="1" applyFont="1" applyFill="1" applyBorder="1" applyAlignment="1">
      <alignment horizontal="center"/>
    </xf>
    <xf numFmtId="192" fontId="17" fillId="0" borderId="12" xfId="0" applyNumberFormat="1" applyFont="1" applyFill="1" applyBorder="1" applyAlignment="1">
      <alignment horizontal="center" vertical="center"/>
    </xf>
    <xf numFmtId="192" fontId="17" fillId="0" borderId="13" xfId="2" applyNumberFormat="1" applyFont="1" applyBorder="1" applyAlignment="1">
      <alignment horizontal="center"/>
    </xf>
    <xf numFmtId="191" fontId="19" fillId="0" borderId="12" xfId="2" applyNumberFormat="1" applyFont="1" applyBorder="1" applyAlignment="1">
      <alignment horizontal="center"/>
    </xf>
    <xf numFmtId="39" fontId="19" fillId="0" borderId="12" xfId="2" applyNumberFormat="1" applyFont="1" applyBorder="1" applyAlignment="1">
      <alignment horizontal="center"/>
    </xf>
    <xf numFmtId="193" fontId="29" fillId="0" borderId="12" xfId="0" applyNumberFormat="1" applyFont="1" applyFill="1" applyBorder="1" applyAlignment="1">
      <alignment horizontal="center"/>
    </xf>
    <xf numFmtId="192" fontId="29" fillId="0" borderId="14" xfId="0" applyNumberFormat="1" applyFont="1" applyFill="1" applyBorder="1" applyAlignment="1">
      <alignment horizontal="center"/>
    </xf>
    <xf numFmtId="39" fontId="17" fillId="0" borderId="3" xfId="2" applyFont="1" applyFill="1" applyBorder="1"/>
    <xf numFmtId="39" fontId="19" fillId="0" borderId="4" xfId="2" applyFont="1" applyBorder="1" applyAlignment="1">
      <alignment horizontal="centerContinuous"/>
    </xf>
    <xf numFmtId="39" fontId="19" fillId="0" borderId="4" xfId="2" applyFont="1" applyBorder="1" applyAlignment="1">
      <alignment horizontal="center"/>
    </xf>
    <xf numFmtId="39" fontId="19" fillId="0" borderId="55" xfId="2" applyFont="1" applyBorder="1" applyAlignment="1">
      <alignment horizontal="center"/>
    </xf>
    <xf numFmtId="195" fontId="19" fillId="0" borderId="0" xfId="0" applyNumberFormat="1" applyFont="1"/>
    <xf numFmtId="39" fontId="19" fillId="0" borderId="3" xfId="2" applyFont="1" applyFill="1" applyBorder="1"/>
    <xf numFmtId="39" fontId="19" fillId="0" borderId="3" xfId="2" applyFont="1" applyBorder="1" applyAlignment="1" applyProtection="1">
      <alignment horizontal="center"/>
    </xf>
    <xf numFmtId="2" fontId="19" fillId="0" borderId="58" xfId="2" applyNumberFormat="1" applyFont="1" applyBorder="1" applyAlignment="1">
      <alignment horizontal="center"/>
    </xf>
    <xf numFmtId="2" fontId="19" fillId="0" borderId="0" xfId="2" applyNumberFormat="1" applyFont="1" applyAlignment="1">
      <alignment horizontal="centerContinuous"/>
    </xf>
    <xf numFmtId="39" fontId="22" fillId="0" borderId="3" xfId="2" applyFont="1" applyFill="1" applyBorder="1"/>
    <xf numFmtId="0" fontId="19" fillId="0" borderId="3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39" fontId="19" fillId="0" borderId="2" xfId="2" applyFont="1" applyBorder="1"/>
    <xf numFmtId="39" fontId="19" fillId="0" borderId="2" xfId="2" applyFont="1" applyBorder="1" applyAlignment="1">
      <alignment horizontal="center"/>
    </xf>
    <xf numFmtId="2" fontId="19" fillId="0" borderId="57" xfId="2" applyNumberFormat="1" applyFont="1" applyBorder="1" applyAlignment="1">
      <alignment horizontal="center"/>
    </xf>
    <xf numFmtId="0" fontId="19" fillId="0" borderId="3" xfId="0" applyFont="1" applyFill="1" applyBorder="1"/>
    <xf numFmtId="2" fontId="19" fillId="0" borderId="3" xfId="0" applyNumberFormat="1" applyFont="1" applyFill="1" applyBorder="1"/>
    <xf numFmtId="0" fontId="24" fillId="0" borderId="3" xfId="0" applyFont="1" applyFill="1" applyBorder="1"/>
    <xf numFmtId="2" fontId="24" fillId="0" borderId="3" xfId="0" applyNumberFormat="1" applyFont="1" applyFill="1" applyBorder="1"/>
    <xf numFmtId="0" fontId="22" fillId="0" borderId="3" xfId="0" applyFont="1" applyFill="1" applyBorder="1"/>
    <xf numFmtId="0" fontId="19" fillId="0" borderId="3" xfId="0" applyFont="1" applyBorder="1"/>
    <xf numFmtId="0" fontId="19" fillId="0" borderId="3" xfId="0" applyFont="1" applyFill="1" applyBorder="1" applyAlignment="1">
      <alignment horizontal="right"/>
    </xf>
    <xf numFmtId="0" fontId="31" fillId="4" borderId="60" xfId="0" applyFont="1" applyFill="1" applyBorder="1" applyAlignment="1" applyProtection="1">
      <alignment horizontal="center"/>
    </xf>
    <xf numFmtId="196" fontId="23" fillId="4" borderId="61" xfId="2" applyNumberFormat="1" applyFont="1" applyFill="1" applyBorder="1" applyAlignment="1" applyProtection="1">
      <alignment horizontal="center"/>
    </xf>
    <xf numFmtId="0" fontId="26" fillId="0" borderId="3" xfId="0" applyFont="1" applyBorder="1" applyAlignment="1">
      <alignment horizontal="center"/>
    </xf>
    <xf numFmtId="2" fontId="19" fillId="0" borderId="3" xfId="0" applyNumberFormat="1" applyFont="1" applyFill="1" applyBorder="1" applyAlignment="1">
      <alignment horizontal="right"/>
    </xf>
    <xf numFmtId="0" fontId="26" fillId="0" borderId="3" xfId="0" applyFont="1" applyBorder="1"/>
    <xf numFmtId="0" fontId="19" fillId="0" borderId="62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/>
    </xf>
    <xf numFmtId="39" fontId="26" fillId="0" borderId="2" xfId="2" applyNumberFormat="1" applyFont="1" applyBorder="1" applyAlignment="1" applyProtection="1">
      <alignment horizontal="center"/>
    </xf>
    <xf numFmtId="0" fontId="19" fillId="0" borderId="2" xfId="0" applyFont="1" applyFill="1" applyBorder="1"/>
    <xf numFmtId="0" fontId="24" fillId="0" borderId="2" xfId="0" applyFont="1" applyFill="1" applyBorder="1"/>
    <xf numFmtId="2" fontId="24" fillId="0" borderId="2" xfId="0" applyNumberFormat="1" applyFont="1" applyFill="1" applyBorder="1"/>
    <xf numFmtId="2" fontId="25" fillId="9" borderId="2" xfId="2" applyNumberFormat="1" applyFont="1" applyFill="1" applyBorder="1" applyAlignment="1" applyProtection="1">
      <alignment horizontal="center"/>
    </xf>
    <xf numFmtId="190" fontId="19" fillId="0" borderId="48" xfId="0" applyNumberFormat="1" applyFont="1" applyBorder="1" applyAlignment="1">
      <alignment horizontal="center"/>
    </xf>
    <xf numFmtId="190" fontId="19" fillId="0" borderId="19" xfId="0" applyNumberFormat="1" applyFont="1" applyBorder="1" applyAlignment="1">
      <alignment horizontal="center"/>
    </xf>
    <xf numFmtId="0" fontId="19" fillId="0" borderId="0" xfId="0" applyFont="1" applyBorder="1"/>
    <xf numFmtId="2" fontId="19" fillId="0" borderId="0" xfId="0" applyNumberFormat="1" applyFont="1" applyBorder="1" applyAlignment="1">
      <alignment horizontal="center"/>
    </xf>
    <xf numFmtId="0" fontId="0" fillId="2" borderId="54" xfId="0" applyFill="1" applyBorder="1"/>
    <xf numFmtId="0" fontId="0" fillId="2" borderId="56" xfId="0" applyFill="1" applyBorder="1"/>
    <xf numFmtId="43" fontId="0" fillId="2" borderId="56" xfId="0" applyNumberFormat="1" applyFill="1" applyBorder="1"/>
    <xf numFmtId="0" fontId="0" fillId="2" borderId="55" xfId="0" applyFill="1" applyBorder="1"/>
    <xf numFmtId="43" fontId="0" fillId="3" borderId="1" xfId="1" applyFont="1" applyFill="1" applyBorder="1"/>
    <xf numFmtId="0" fontId="32" fillId="0" borderId="0" xfId="0" applyFont="1" applyFill="1" applyBorder="1"/>
    <xf numFmtId="0" fontId="32" fillId="0" borderId="0" xfId="0" applyFont="1" applyFill="1" applyBorder="1" applyAlignment="1">
      <alignment horizontal="right"/>
    </xf>
    <xf numFmtId="0" fontId="34" fillId="0" borderId="0" xfId="0" applyFont="1" applyFill="1" applyBorder="1"/>
    <xf numFmtId="0" fontId="35" fillId="0" borderId="51" xfId="0" applyFont="1" applyFill="1" applyBorder="1"/>
    <xf numFmtId="0" fontId="36" fillId="0" borderId="51" xfId="0" applyFont="1" applyFill="1" applyBorder="1"/>
    <xf numFmtId="0" fontId="36" fillId="0" borderId="0" xfId="0" applyFont="1" applyFill="1" applyBorder="1"/>
    <xf numFmtId="0" fontId="35" fillId="0" borderId="56" xfId="0" applyFont="1" applyFill="1" applyBorder="1"/>
    <xf numFmtId="0" fontId="36" fillId="0" borderId="56" xfId="0" applyFont="1" applyFill="1" applyBorder="1"/>
    <xf numFmtId="0" fontId="37" fillId="0" borderId="56" xfId="0" applyFont="1" applyFill="1" applyBorder="1" applyAlignment="1">
      <alignment horizontal="left"/>
    </xf>
    <xf numFmtId="43" fontId="38" fillId="0" borderId="56" xfId="0" applyNumberFormat="1" applyFont="1" applyFill="1" applyBorder="1" applyAlignment="1"/>
    <xf numFmtId="43" fontId="38" fillId="0" borderId="56" xfId="3" applyFont="1" applyFill="1" applyBorder="1"/>
    <xf numFmtId="0" fontId="38" fillId="0" borderId="56" xfId="0" applyFont="1" applyFill="1" applyBorder="1" applyAlignment="1">
      <alignment horizontal="center"/>
    </xf>
    <xf numFmtId="0" fontId="38" fillId="0" borderId="56" xfId="0" applyFont="1" applyFill="1" applyBorder="1"/>
    <xf numFmtId="0" fontId="38" fillId="0" borderId="0" xfId="0" applyFont="1" applyFill="1" applyBorder="1"/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/>
    <xf numFmtId="0" fontId="36" fillId="0" borderId="56" xfId="0" applyFont="1" applyFill="1" applyBorder="1" applyAlignment="1">
      <alignment horizontal="center"/>
    </xf>
    <xf numFmtId="0" fontId="32" fillId="0" borderId="1" xfId="0" applyFont="1" applyFill="1" applyBorder="1" applyAlignment="1">
      <alignment horizontal="center"/>
    </xf>
    <xf numFmtId="0" fontId="32" fillId="0" borderId="58" xfId="0" applyFont="1" applyFill="1" applyBorder="1" applyAlignment="1">
      <alignment horizontal="center"/>
    </xf>
    <xf numFmtId="0" fontId="32" fillId="0" borderId="3" xfId="0" applyFont="1" applyFill="1" applyBorder="1" applyAlignment="1">
      <alignment horizontal="center"/>
    </xf>
    <xf numFmtId="0" fontId="32" fillId="0" borderId="2" xfId="0" applyFont="1" applyFill="1" applyBorder="1" applyAlignment="1">
      <alignment horizontal="center"/>
    </xf>
    <xf numFmtId="0" fontId="32" fillId="0" borderId="2" xfId="0" applyFont="1" applyFill="1" applyBorder="1"/>
    <xf numFmtId="0" fontId="32" fillId="0" borderId="4" xfId="0" applyFont="1" applyFill="1" applyBorder="1" applyAlignment="1">
      <alignment horizontal="center"/>
    </xf>
    <xf numFmtId="43" fontId="32" fillId="0" borderId="62" xfId="3" applyFont="1" applyFill="1" applyBorder="1" applyAlignment="1">
      <alignment horizontal="left"/>
    </xf>
    <xf numFmtId="43" fontId="32" fillId="0" borderId="4" xfId="3" applyFont="1" applyFill="1" applyBorder="1" applyAlignment="1">
      <alignment horizontal="left"/>
    </xf>
    <xf numFmtId="197" fontId="32" fillId="0" borderId="4" xfId="3" applyNumberFormat="1" applyFont="1" applyFill="1" applyBorder="1" applyAlignment="1"/>
    <xf numFmtId="43" fontId="32" fillId="0" borderId="4" xfId="3" applyFont="1" applyFill="1" applyBorder="1" applyAlignment="1">
      <alignment horizontal="center"/>
    </xf>
    <xf numFmtId="0" fontId="32" fillId="0" borderId="4" xfId="0" applyFont="1" applyFill="1" applyBorder="1"/>
    <xf numFmtId="43" fontId="32" fillId="0" borderId="4" xfId="0" applyNumberFormat="1" applyFont="1" applyFill="1" applyBorder="1"/>
    <xf numFmtId="0" fontId="40" fillId="0" borderId="4" xfId="0" applyFont="1" applyFill="1" applyBorder="1"/>
    <xf numFmtId="9" fontId="32" fillId="0" borderId="4" xfId="0" applyNumberFormat="1" applyFont="1" applyFill="1" applyBorder="1"/>
    <xf numFmtId="0" fontId="40" fillId="0" borderId="4" xfId="0" applyFont="1" applyFill="1" applyBorder="1" applyAlignment="1">
      <alignment horizontal="center"/>
    </xf>
    <xf numFmtId="0" fontId="32" fillId="0" borderId="56" xfId="0" applyFont="1" applyFill="1" applyBorder="1" applyAlignment="1">
      <alignment horizontal="center"/>
    </xf>
    <xf numFmtId="0" fontId="32" fillId="0" borderId="56" xfId="0" applyFont="1" applyFill="1" applyBorder="1"/>
    <xf numFmtId="43" fontId="32" fillId="0" borderId="0" xfId="0" applyNumberFormat="1" applyFont="1" applyFill="1" applyBorder="1"/>
    <xf numFmtId="189" fontId="32" fillId="0" borderId="56" xfId="3" applyNumberFormat="1" applyFont="1" applyFill="1" applyBorder="1"/>
    <xf numFmtId="0" fontId="40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left"/>
    </xf>
    <xf numFmtId="0" fontId="44" fillId="0" borderId="0" xfId="0" applyFont="1" applyAlignment="1">
      <alignment horizontal="left"/>
    </xf>
    <xf numFmtId="43" fontId="45" fillId="0" borderId="0" xfId="0" applyNumberFormat="1" applyFont="1" applyAlignment="1"/>
    <xf numFmtId="43" fontId="45" fillId="0" borderId="0" xfId="3" applyFont="1"/>
    <xf numFmtId="0" fontId="45" fillId="0" borderId="0" xfId="0" applyFont="1" applyAlignment="1">
      <alignment horizontal="center"/>
    </xf>
    <xf numFmtId="0" fontId="45" fillId="0" borderId="0" xfId="0" applyFont="1"/>
    <xf numFmtId="0" fontId="45" fillId="0" borderId="0" xfId="0" applyFont="1" applyAlignment="1"/>
    <xf numFmtId="0" fontId="46" fillId="0" borderId="0" xfId="0" applyFont="1"/>
    <xf numFmtId="0" fontId="47" fillId="0" borderId="0" xfId="0" applyFont="1" applyAlignment="1">
      <alignment horizontal="left"/>
    </xf>
    <xf numFmtId="0" fontId="45" fillId="0" borderId="0" xfId="0" applyFont="1" applyBorder="1"/>
    <xf numFmtId="43" fontId="48" fillId="0" borderId="0" xfId="3" applyFont="1" applyBorder="1"/>
    <xf numFmtId="43" fontId="49" fillId="0" borderId="0" xfId="3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198" fontId="48" fillId="0" borderId="0" xfId="3" applyNumberFormat="1" applyFont="1" applyBorder="1" applyAlignment="1">
      <alignment horizontal="center"/>
    </xf>
    <xf numFmtId="0" fontId="46" fillId="0" borderId="1" xfId="0" applyFont="1" applyBorder="1" applyAlignment="1">
      <alignment horizontal="center"/>
    </xf>
    <xf numFmtId="0" fontId="46" fillId="0" borderId="63" xfId="0" applyFont="1" applyBorder="1" applyAlignment="1">
      <alignment horizontal="center" shrinkToFit="1"/>
    </xf>
    <xf numFmtId="0" fontId="46" fillId="0" borderId="1" xfId="0" applyFont="1" applyBorder="1" applyAlignment="1">
      <alignment horizontal="center" shrinkToFit="1"/>
    </xf>
    <xf numFmtId="0" fontId="46" fillId="0" borderId="53" xfId="0" applyFont="1" applyBorder="1" applyAlignment="1">
      <alignment horizontal="center" shrinkToFit="1"/>
    </xf>
    <xf numFmtId="0" fontId="36" fillId="0" borderId="0" xfId="0" applyFont="1"/>
    <xf numFmtId="0" fontId="46" fillId="0" borderId="2" xfId="0" applyFont="1" applyBorder="1" applyAlignment="1">
      <alignment horizontal="center"/>
    </xf>
    <xf numFmtId="43" fontId="46" fillId="0" borderId="4" xfId="0" applyNumberFormat="1" applyFont="1" applyBorder="1" applyAlignment="1">
      <alignment horizontal="center" shrinkToFit="1"/>
    </xf>
    <xf numFmtId="0" fontId="46" fillId="0" borderId="4" xfId="0" applyFont="1" applyBorder="1" applyAlignment="1">
      <alignment horizontal="center" shrinkToFit="1"/>
    </xf>
    <xf numFmtId="0" fontId="46" fillId="0" borderId="2" xfId="0" applyFont="1" applyBorder="1" applyAlignment="1">
      <alignment horizontal="center" shrinkToFit="1"/>
    </xf>
    <xf numFmtId="0" fontId="46" fillId="0" borderId="2" xfId="0" applyFont="1" applyBorder="1" applyAlignment="1">
      <alignment shrinkToFit="1"/>
    </xf>
    <xf numFmtId="43" fontId="40" fillId="0" borderId="0" xfId="3" applyFont="1" applyBorder="1"/>
    <xf numFmtId="43" fontId="32" fillId="0" borderId="0" xfId="3" applyFont="1" applyBorder="1"/>
    <xf numFmtId="198" fontId="37" fillId="0" borderId="4" xfId="3" applyNumberFormat="1" applyFont="1" applyBorder="1" applyAlignment="1">
      <alignment horizontal="center"/>
    </xf>
    <xf numFmtId="43" fontId="37" fillId="0" borderId="4" xfId="3" applyFont="1" applyBorder="1"/>
    <xf numFmtId="43" fontId="32" fillId="0" borderId="4" xfId="3" applyFont="1" applyBorder="1"/>
    <xf numFmtId="43" fontId="48" fillId="0" borderId="1" xfId="3" applyNumberFormat="1" applyFont="1" applyBorder="1"/>
    <xf numFmtId="43" fontId="48" fillId="0" borderId="4" xfId="3" applyFont="1" applyBorder="1"/>
    <xf numFmtId="197" fontId="48" fillId="0" borderId="4" xfId="3" applyNumberFormat="1" applyFont="1" applyBorder="1"/>
    <xf numFmtId="43" fontId="48" fillId="0" borderId="54" xfId="3" applyFont="1" applyBorder="1"/>
    <xf numFmtId="0" fontId="46" fillId="0" borderId="4" xfId="0" applyFont="1" applyBorder="1" applyAlignment="1">
      <alignment horizontal="center"/>
    </xf>
    <xf numFmtId="43" fontId="48" fillId="0" borderId="4" xfId="3" applyNumberFormat="1" applyFont="1" applyBorder="1"/>
    <xf numFmtId="43" fontId="48" fillId="0" borderId="4" xfId="3" applyNumberFormat="1" applyFont="1" applyBorder="1" applyAlignment="1">
      <alignment horizontal="right"/>
    </xf>
    <xf numFmtId="43" fontId="48" fillId="0" borderId="4" xfId="3" applyFont="1" applyBorder="1" applyAlignment="1">
      <alignment horizontal="right"/>
    </xf>
    <xf numFmtId="197" fontId="48" fillId="0" borderId="4" xfId="3" applyNumberFormat="1" applyFont="1" applyBorder="1" applyAlignment="1">
      <alignment horizontal="center"/>
    </xf>
    <xf numFmtId="199" fontId="51" fillId="0" borderId="0" xfId="3" applyNumberFormat="1" applyFont="1" applyBorder="1"/>
    <xf numFmtId="43" fontId="52" fillId="0" borderId="0" xfId="3" applyFont="1" applyBorder="1"/>
    <xf numFmtId="43" fontId="53" fillId="0" borderId="0" xfId="3" applyFont="1" applyBorder="1"/>
    <xf numFmtId="0" fontId="54" fillId="0" borderId="16" xfId="0" applyFont="1" applyBorder="1" applyAlignment="1">
      <alignment horizontal="center"/>
    </xf>
    <xf numFmtId="43" fontId="37" fillId="0" borderId="18" xfId="3" applyFont="1" applyBorder="1"/>
    <xf numFmtId="43" fontId="45" fillId="0" borderId="18" xfId="3" applyNumberFormat="1" applyFont="1" applyBorder="1"/>
    <xf numFmtId="43" fontId="45" fillId="0" borderId="18" xfId="3" applyFont="1" applyBorder="1" applyAlignment="1">
      <alignment horizontal="right"/>
    </xf>
    <xf numFmtId="43" fontId="54" fillId="0" borderId="18" xfId="3" applyFont="1" applyBorder="1" applyAlignment="1">
      <alignment horizontal="right"/>
    </xf>
    <xf numFmtId="43" fontId="48" fillId="0" borderId="18" xfId="3" applyFont="1" applyBorder="1" applyAlignment="1">
      <alignment horizontal="right"/>
    </xf>
    <xf numFmtId="43" fontId="54" fillId="0" borderId="18" xfId="3" applyNumberFormat="1" applyFont="1" applyBorder="1" applyAlignment="1">
      <alignment horizontal="right"/>
    </xf>
    <xf numFmtId="0" fontId="45" fillId="0" borderId="19" xfId="0" applyFont="1" applyBorder="1"/>
    <xf numFmtId="0" fontId="38" fillId="0" borderId="0" xfId="0" applyFont="1"/>
    <xf numFmtId="0" fontId="55" fillId="0" borderId="54" xfId="0" applyFont="1" applyBorder="1"/>
    <xf numFmtId="43" fontId="55" fillId="0" borderId="4" xfId="0" applyNumberFormat="1" applyFont="1" applyBorder="1"/>
    <xf numFmtId="0" fontId="55" fillId="0" borderId="4" xfId="0" applyFont="1" applyBorder="1"/>
    <xf numFmtId="0" fontId="56" fillId="0" borderId="4" xfId="0" applyFont="1" applyBorder="1" applyAlignment="1">
      <alignment horizontal="center"/>
    </xf>
    <xf numFmtId="199" fontId="56" fillId="0" borderId="4" xfId="3" applyNumberFormat="1" applyFont="1" applyBorder="1"/>
    <xf numFmtId="43" fontId="56" fillId="0" borderId="4" xfId="3" applyFont="1" applyBorder="1" applyAlignment="1">
      <alignment horizontal="right"/>
    </xf>
    <xf numFmtId="43" fontId="12" fillId="0" borderId="4" xfId="3" applyFont="1" applyBorder="1" applyAlignment="1">
      <alignment horizontal="right"/>
    </xf>
    <xf numFmtId="197" fontId="0" fillId="0" borderId="0" xfId="0" applyNumberFormat="1"/>
    <xf numFmtId="43" fontId="0" fillId="0" borderId="0" xfId="0" applyNumberFormat="1"/>
    <xf numFmtId="0" fontId="11" fillId="0" borderId="51" xfId="0" applyFont="1" applyBorder="1"/>
    <xf numFmtId="43" fontId="56" fillId="0" borderId="4" xfId="0" applyNumberFormat="1" applyFont="1" applyBorder="1"/>
    <xf numFmtId="0" fontId="56" fillId="0" borderId="4" xfId="0" applyFont="1" applyBorder="1" applyAlignment="1">
      <alignment horizontal="right"/>
    </xf>
    <xf numFmtId="0" fontId="56" fillId="0" borderId="4" xfId="0" applyFont="1" applyBorder="1"/>
    <xf numFmtId="189" fontId="11" fillId="0" borderId="4" xfId="0" applyNumberFormat="1" applyFont="1" applyBorder="1"/>
    <xf numFmtId="198" fontId="48" fillId="0" borderId="0" xfId="3" applyNumberFormat="1" applyFont="1" applyBorder="1"/>
    <xf numFmtId="0" fontId="12" fillId="0" borderId="51" xfId="0" applyFont="1" applyBorder="1"/>
    <xf numFmtId="43" fontId="12" fillId="0" borderId="4" xfId="3" applyFont="1" applyBorder="1"/>
    <xf numFmtId="0" fontId="57" fillId="0" borderId="51" xfId="0" applyFont="1" applyBorder="1"/>
    <xf numFmtId="43" fontId="57" fillId="0" borderId="4" xfId="0" applyNumberFormat="1" applyFont="1" applyBorder="1"/>
    <xf numFmtId="0" fontId="57" fillId="0" borderId="4" xfId="0" applyFont="1" applyBorder="1"/>
    <xf numFmtId="43" fontId="12" fillId="0" borderId="4" xfId="3" applyFont="1" applyFill="1" applyBorder="1"/>
    <xf numFmtId="0" fontId="57" fillId="0" borderId="4" xfId="0" applyFont="1" applyFill="1" applyBorder="1"/>
    <xf numFmtId="188" fontId="36" fillId="0" borderId="56" xfId="0" applyNumberFormat="1" applyFont="1" applyFill="1" applyBorder="1" applyAlignment="1">
      <alignment horizontal="left"/>
    </xf>
    <xf numFmtId="0" fontId="0" fillId="12" borderId="0" xfId="0" applyFill="1"/>
    <xf numFmtId="2" fontId="0" fillId="4" borderId="0" xfId="0" applyNumberFormat="1" applyFill="1"/>
    <xf numFmtId="43" fontId="0" fillId="4" borderId="0" xfId="1" applyFont="1" applyFill="1"/>
    <xf numFmtId="0" fontId="60" fillId="0" borderId="0" xfId="0" applyFont="1"/>
    <xf numFmtId="0" fontId="58" fillId="13" borderId="0" xfId="0" applyFont="1" applyFill="1"/>
    <xf numFmtId="43" fontId="58" fillId="13" borderId="0" xfId="1" applyFont="1" applyFill="1"/>
    <xf numFmtId="0" fontId="58" fillId="13" borderId="0" xfId="0" applyFont="1" applyFill="1" applyAlignment="1">
      <alignment horizontal="right"/>
    </xf>
    <xf numFmtId="0" fontId="61" fillId="0" borderId="0" xfId="0" applyFont="1" applyAlignment="1" applyProtection="1">
      <alignment horizontal="left"/>
    </xf>
    <xf numFmtId="0" fontId="62" fillId="0" borderId="2" xfId="0" applyFont="1" applyBorder="1" applyProtection="1"/>
    <xf numFmtId="43" fontId="64" fillId="0" borderId="65" xfId="4" applyFont="1" applyBorder="1" applyAlignment="1">
      <alignment horizontal="center" vertical="center"/>
    </xf>
    <xf numFmtId="43" fontId="45" fillId="0" borderId="4" xfId="3" applyFont="1" applyBorder="1" applyAlignment="1">
      <alignment horizontal="right"/>
    </xf>
    <xf numFmtId="43" fontId="45" fillId="0" borderId="4" xfId="3" applyFont="1" applyBorder="1"/>
    <xf numFmtId="197" fontId="45" fillId="0" borderId="4" xfId="3" applyNumberFormat="1" applyFont="1" applyBorder="1"/>
    <xf numFmtId="0" fontId="62" fillId="0" borderId="2" xfId="0" applyFont="1" applyBorder="1" applyAlignment="1" applyProtection="1">
      <alignment horizontal="center"/>
    </xf>
    <xf numFmtId="0" fontId="65" fillId="0" borderId="0" xfId="0" applyFont="1"/>
    <xf numFmtId="0" fontId="0" fillId="13" borderId="62" xfId="0" applyFill="1" applyBorder="1"/>
    <xf numFmtId="0" fontId="67" fillId="0" borderId="0" xfId="0" applyFont="1"/>
    <xf numFmtId="0" fontId="68" fillId="0" borderId="0" xfId="0" applyFont="1"/>
    <xf numFmtId="189" fontId="32" fillId="0" borderId="0" xfId="3" applyNumberFormat="1" applyFont="1" applyFill="1" applyBorder="1"/>
    <xf numFmtId="0" fontId="69" fillId="0" borderId="0" xfId="0" applyFont="1"/>
    <xf numFmtId="0" fontId="70" fillId="0" borderId="0" xfId="0" applyFont="1" applyAlignment="1">
      <alignment horizontal="left" vertical="center"/>
    </xf>
    <xf numFmtId="0" fontId="0" fillId="13" borderId="0" xfId="0" applyFill="1" applyBorder="1"/>
    <xf numFmtId="0" fontId="0" fillId="0" borderId="0" xfId="0" applyFill="1" applyBorder="1"/>
    <xf numFmtId="0" fontId="70" fillId="0" borderId="0" xfId="0" applyFont="1"/>
    <xf numFmtId="0" fontId="71" fillId="0" borderId="0" xfId="0" applyFont="1" applyAlignment="1">
      <alignment horizontal="left"/>
    </xf>
    <xf numFmtId="43" fontId="72" fillId="0" borderId="0" xfId="0" applyNumberFormat="1" applyFont="1" applyAlignment="1"/>
    <xf numFmtId="43" fontId="72" fillId="0" borderId="0" xfId="3" applyFont="1"/>
    <xf numFmtId="0" fontId="72" fillId="0" borderId="0" xfId="0" applyFont="1" applyAlignment="1">
      <alignment horizontal="center"/>
    </xf>
    <xf numFmtId="0" fontId="72" fillId="0" borderId="0" xfId="0" applyFont="1"/>
    <xf numFmtId="0" fontId="2" fillId="0" borderId="0" xfId="0" applyFont="1" applyAlignment="1">
      <alignment horizontal="center"/>
    </xf>
    <xf numFmtId="0" fontId="73" fillId="0" borderId="56" xfId="0" applyFont="1" applyFill="1" applyBorder="1" applyAlignment="1">
      <alignment horizontal="left"/>
    </xf>
    <xf numFmtId="43" fontId="74" fillId="0" borderId="56" xfId="0" applyNumberFormat="1" applyFont="1" applyFill="1" applyBorder="1" applyAlignment="1"/>
    <xf numFmtId="43" fontId="74" fillId="0" borderId="56" xfId="3" applyFont="1" applyFill="1" applyBorder="1"/>
    <xf numFmtId="0" fontId="74" fillId="0" borderId="56" xfId="0" applyFont="1" applyFill="1" applyBorder="1" applyAlignment="1">
      <alignment horizontal="center"/>
    </xf>
    <xf numFmtId="0" fontId="74" fillId="0" borderId="56" xfId="0" applyFont="1" applyFill="1" applyBorder="1"/>
    <xf numFmtId="0" fontId="74" fillId="0" borderId="0" xfId="0" applyFont="1" applyFill="1" applyBorder="1"/>
    <xf numFmtId="0" fontId="75" fillId="0" borderId="0" xfId="0" applyFont="1" applyFill="1" applyBorder="1" applyAlignment="1">
      <alignment horizontal="center"/>
    </xf>
    <xf numFmtId="0" fontId="75" fillId="0" borderId="0" xfId="0" applyFont="1" applyFill="1" applyBorder="1"/>
    <xf numFmtId="188" fontId="0" fillId="0" borderId="0" xfId="0" applyNumberFormat="1" applyAlignment="1">
      <alignment horizontal="left"/>
    </xf>
    <xf numFmtId="0" fontId="59" fillId="0" borderId="0" xfId="0" applyFont="1"/>
    <xf numFmtId="0" fontId="5" fillId="0" borderId="0" xfId="5" applyFont="1" applyAlignment="1">
      <alignment horizontal="left" indent="2"/>
    </xf>
    <xf numFmtId="43" fontId="62" fillId="0" borderId="0" xfId="5" applyNumberFormat="1" applyFont="1"/>
    <xf numFmtId="0" fontId="78" fillId="0" borderId="0" xfId="0" applyFont="1" applyAlignment="1"/>
    <xf numFmtId="43" fontId="62" fillId="0" borderId="0" xfId="6" applyNumberFormat="1" applyFont="1"/>
    <xf numFmtId="0" fontId="5" fillId="0" borderId="0" xfId="5" applyFont="1" applyAlignment="1"/>
    <xf numFmtId="43" fontId="79" fillId="0" borderId="0" xfId="6" applyNumberFormat="1" applyFont="1" applyBorder="1"/>
    <xf numFmtId="0" fontId="62" fillId="0" borderId="0" xfId="5" applyFont="1" applyAlignment="1">
      <alignment horizontal="center"/>
    </xf>
    <xf numFmtId="0" fontId="36" fillId="0" borderId="0" xfId="0" applyFont="1" applyAlignment="1">
      <alignment horizontal="center"/>
    </xf>
    <xf numFmtId="0" fontId="62" fillId="0" borderId="0" xfId="5" applyFont="1"/>
    <xf numFmtId="43" fontId="79" fillId="0" borderId="0" xfId="6" applyNumberFormat="1" applyFont="1" applyBorder="1" applyAlignment="1">
      <alignment horizontal="right"/>
    </xf>
    <xf numFmtId="0" fontId="5" fillId="0" borderId="0" xfId="5" applyFont="1" applyAlignment="1">
      <alignment horizontal="center"/>
    </xf>
    <xf numFmtId="43" fontId="62" fillId="0" borderId="0" xfId="5" applyNumberFormat="1" applyFont="1" applyBorder="1"/>
    <xf numFmtId="0" fontId="5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1" fontId="62" fillId="0" borderId="0" xfId="5" applyNumberFormat="1" applyFont="1"/>
    <xf numFmtId="43" fontId="62" fillId="0" borderId="0" xfId="5" applyNumberFormat="1" applyFont="1" applyAlignment="1">
      <alignment horizontal="center"/>
    </xf>
    <xf numFmtId="0" fontId="32" fillId="0" borderId="0" xfId="5" applyFont="1" applyAlignment="1"/>
    <xf numFmtId="43" fontId="40" fillId="0" borderId="0" xfId="6" applyNumberFormat="1" applyFont="1" applyBorder="1"/>
    <xf numFmtId="0" fontId="81" fillId="0" borderId="0" xfId="0" applyFont="1"/>
    <xf numFmtId="43" fontId="32" fillId="0" borderId="0" xfId="5" applyNumberFormat="1" applyFont="1"/>
    <xf numFmtId="43" fontId="81" fillId="0" borderId="0" xfId="0" applyNumberFormat="1" applyFont="1"/>
    <xf numFmtId="0" fontId="32" fillId="0" borderId="0" xfId="5" applyFont="1" applyAlignment="1">
      <alignment horizontal="left"/>
    </xf>
    <xf numFmtId="0" fontId="0" fillId="0" borderId="0" xfId="0" applyBorder="1"/>
    <xf numFmtId="0" fontId="57" fillId="0" borderId="0" xfId="0" applyFont="1" applyBorder="1"/>
    <xf numFmtId="43" fontId="57" fillId="0" borderId="0" xfId="0" applyNumberFormat="1" applyFont="1" applyBorder="1"/>
    <xf numFmtId="0" fontId="57" fillId="0" borderId="0" xfId="0" applyFont="1" applyBorder="1" applyAlignment="1">
      <alignment horizontal="center"/>
    </xf>
    <xf numFmtId="43" fontId="12" fillId="0" borderId="0" xfId="3" applyFont="1" applyFill="1" applyBorder="1"/>
    <xf numFmtId="0" fontId="57" fillId="0" borderId="0" xfId="0" applyFont="1" applyFill="1" applyBorder="1"/>
    <xf numFmtId="188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/>
    </xf>
    <xf numFmtId="0" fontId="19" fillId="0" borderId="54" xfId="0" applyFont="1" applyFill="1" applyBorder="1" applyAlignment="1">
      <alignment horizontal="center"/>
    </xf>
    <xf numFmtId="0" fontId="19" fillId="0" borderId="55" xfId="0" applyFont="1" applyFill="1" applyBorder="1" applyAlignment="1">
      <alignment horizontal="center"/>
    </xf>
    <xf numFmtId="0" fontId="31" fillId="4" borderId="59" xfId="0" applyFont="1" applyFill="1" applyBorder="1" applyAlignment="1" applyProtection="1">
      <alignment horizontal="center"/>
    </xf>
    <xf numFmtId="0" fontId="31" fillId="4" borderId="60" xfId="0" applyFont="1" applyFill="1" applyBorder="1" applyAlignment="1" applyProtection="1">
      <alignment horizontal="center"/>
    </xf>
    <xf numFmtId="0" fontId="19" fillId="0" borderId="56" xfId="0" applyFont="1" applyFill="1" applyBorder="1" applyAlignment="1">
      <alignment horizontal="center"/>
    </xf>
    <xf numFmtId="0" fontId="19" fillId="0" borderId="51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2" fillId="0" borderId="63" xfId="0" applyFont="1" applyFill="1" applyBorder="1" applyAlignment="1">
      <alignment horizontal="center" vertical="center"/>
    </xf>
    <xf numFmtId="0" fontId="32" fillId="0" borderId="62" xfId="0" applyFont="1" applyFill="1" applyBorder="1" applyAlignment="1">
      <alignment horizontal="center" vertical="center"/>
    </xf>
    <xf numFmtId="0" fontId="32" fillId="0" borderId="64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40" fillId="0" borderId="54" xfId="0" applyFont="1" applyFill="1" applyBorder="1" applyAlignment="1">
      <alignment horizontal="center"/>
    </xf>
    <xf numFmtId="0" fontId="40" fillId="0" borderId="56" xfId="0" applyFont="1" applyFill="1" applyBorder="1" applyAlignment="1">
      <alignment horizontal="center"/>
    </xf>
    <xf numFmtId="0" fontId="40" fillId="0" borderId="55" xfId="0" applyFont="1" applyFill="1" applyBorder="1" applyAlignment="1">
      <alignment horizontal="center"/>
    </xf>
    <xf numFmtId="43" fontId="43" fillId="0" borderId="0" xfId="3" applyNumberFormat="1" applyFont="1" applyAlignment="1">
      <alignment horizontal="center"/>
    </xf>
    <xf numFmtId="43" fontId="37" fillId="0" borderId="0" xfId="3" applyNumberFormat="1" applyFont="1" applyAlignment="1">
      <alignment horizontal="center"/>
    </xf>
    <xf numFmtId="43" fontId="46" fillId="0" borderId="54" xfId="0" applyNumberFormat="1" applyFont="1" applyBorder="1" applyAlignment="1">
      <alignment horizontal="center" shrinkToFit="1"/>
    </xf>
    <xf numFmtId="43" fontId="46" fillId="0" borderId="55" xfId="0" applyNumberFormat="1" applyFont="1" applyBorder="1" applyAlignment="1">
      <alignment horizontal="center" shrinkToFit="1"/>
    </xf>
    <xf numFmtId="0" fontId="12" fillId="0" borderId="54" xfId="0" applyFont="1" applyBorder="1" applyAlignment="1">
      <alignment horizontal="center"/>
    </xf>
    <xf numFmtId="0" fontId="12" fillId="0" borderId="56" xfId="0" applyFont="1" applyBorder="1" applyAlignment="1">
      <alignment horizontal="center"/>
    </xf>
    <xf numFmtId="0" fontId="12" fillId="0" borderId="55" xfId="0" applyFont="1" applyBorder="1" applyAlignment="1">
      <alignment horizontal="center"/>
    </xf>
    <xf numFmtId="188" fontId="45" fillId="0" borderId="0" xfId="0" applyNumberFormat="1" applyFont="1" applyAlignment="1">
      <alignment horizontal="center"/>
    </xf>
    <xf numFmtId="0" fontId="5" fillId="0" borderId="0" xfId="5" applyFont="1" applyAlignment="1">
      <alignment horizontal="center"/>
    </xf>
    <xf numFmtId="0" fontId="5" fillId="0" borderId="0" xfId="5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5" applyFont="1" applyAlignment="1">
      <alignment horizontal="left" vertical="center"/>
    </xf>
    <xf numFmtId="0" fontId="32" fillId="0" borderId="0" xfId="5" applyFont="1" applyAlignment="1">
      <alignment vertical="center"/>
    </xf>
    <xf numFmtId="0" fontId="32" fillId="0" borderId="0" xfId="5" applyFont="1" applyAlignment="1">
      <alignment horizontal="left"/>
    </xf>
    <xf numFmtId="0" fontId="32" fillId="0" borderId="0" xfId="5" applyFont="1" applyAlignment="1">
      <alignment horizontal="left" vertical="center"/>
    </xf>
    <xf numFmtId="0" fontId="32" fillId="0" borderId="0" xfId="0" applyFont="1" applyAlignment="1">
      <alignment horizontal="center"/>
    </xf>
    <xf numFmtId="0" fontId="57" fillId="0" borderId="54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5" xfId="0" applyFont="1" applyBorder="1" applyAlignment="1">
      <alignment horizontal="center"/>
    </xf>
  </cellXfs>
  <cellStyles count="7">
    <cellStyle name="Comma 2" xfId="6"/>
    <cellStyle name="Normal 2" xfId="5"/>
    <cellStyle name="Normal_47อบ.23017" xfId="2"/>
    <cellStyle name="เครื่องหมายจุลภาค" xfId="1" builtinId="3"/>
    <cellStyle name="เครื่องหมายจุลภาค 2" xfId="3"/>
    <cellStyle name="เครื่องหมายจุลภาค 4" xfId="4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%20&#3612;&#3629;.&#3594;&#3634;&#3605;&#3636;/&#3619;&#3634;&#3588;&#3634;&#3585;&#3621;&#3634;&#3591;&#3650;&#3588;&#3619;&#3591;&#3585;&#3634;&#3619;&#3585;&#3656;&#3629;&#3626;&#3609;&#3619;&#3657;&#3634;&#3591;/&#3591;&#3634;&#3609;&#3606;&#3609;&#3609;&#3621;&#3634;&#3604;&#3618;&#3634;&#3591;%20&#3617;.5%20&#3648;&#3607;&#3624;&#3610;&#3633;&#3597;&#3597;&#3633;&#3605;%2066/&#3650;&#3611;&#3619;&#3649;&#3585;&#3619;&#3617;&#3588;&#3635;&#3609;&#3623;&#3603;&#3605;&#3657;&#3609;&#3593;&#3610;&#3633;&#3610;%20&#3618;&#3634;&#3591;%2010000%20&#3605;&#3633;&#3609;/&#3650;&#3611;&#3619;&#3649;&#3585;&#3619;&#3617;&#3648;&#3586;&#3637;&#3618;&#3609;&#3649;&#3610;&#3610;&#3649;&#3621;&#3632;&#3611;&#3619;&#3632;&#3617;&#3634;&#3603;&#3619;&#3634;&#3588;&#3634;&#3591;&#3634;&#3609;&#3595;&#3656;&#3629;&#3617;&#3610;&#3635;&#3619;&#36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%20&#3612;&#3629;.&#3594;&#3634;&#3605;&#3636;/&#3650;&#3611;&#3619;&#3649;&#3585;&#3619;&#3617;&#3621;&#3634;&#3604;&#3618;&#3634;&#3591;&#3606;&#3609;&#3609;&#3614;&#3636;&#3624;&#3634;&#3621;/&#3621;&#3634;&#3604;&#3618;&#3634;&#3591;&#3606;&#3609;&#3609;&#3614;&#3636;&#3624;&#3634;&#3621;&#3621;&#3656;&#3634;&#3626;&#3640;&#3604;%20(%202%20&#3585;&#3614;.66%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มนู"/>
      <sheetName val="กรอกข้อมูลโครงการ"/>
      <sheetName val="กรอกปริมาณวัสดุ"/>
      <sheetName val="กรอกราคาวัสดุ"/>
      <sheetName val="กรอกป้ายจราจร"/>
      <sheetName val="ราคาป้ายจราจร"/>
      <sheetName val="กรอกข้อมูลความเสียหาย"/>
      <sheetName val="ราคากลาง"/>
      <sheetName val="Fi_road"/>
      <sheetName val="Ffo_road"/>
      <sheetName val="ค่างานต้นทุน"/>
      <sheetName val="Lateriti"/>
      <sheetName val="Slerry Seal"/>
      <sheetName val="cape seal"/>
      <sheetName val="SST."/>
      <sheetName val="Pa_Ac"/>
      <sheetName val="Rec_ac"/>
      <sheetName val="Recycling"/>
      <sheetName val="ค่าเสื่อมราคา"/>
      <sheetName val="FACTOR F"/>
      <sheetName val="งานกำแพงปากท่อ"/>
      <sheetName val="ขนาด ท่อ"/>
      <sheetName val="Oi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>
            <v>1</v>
          </cell>
          <cell r="C5" t="str">
            <v>5.29</v>
          </cell>
          <cell r="D5">
            <v>7.41</v>
          </cell>
          <cell r="F5" t="str">
            <v>3.14</v>
          </cell>
          <cell r="G5">
            <v>4.4000000000000004</v>
          </cell>
        </row>
        <row r="6">
          <cell r="B6">
            <v>2</v>
          </cell>
          <cell r="C6" t="str">
            <v>6.89</v>
          </cell>
          <cell r="D6">
            <v>9.65</v>
          </cell>
          <cell r="F6" t="str">
            <v>4.34</v>
          </cell>
          <cell r="G6">
            <v>6.08</v>
          </cell>
        </row>
        <row r="7">
          <cell r="B7">
            <v>3</v>
          </cell>
          <cell r="C7" t="str">
            <v>8.5</v>
          </cell>
          <cell r="D7">
            <v>11.9</v>
          </cell>
          <cell r="F7" t="str">
            <v>5.53</v>
          </cell>
          <cell r="G7">
            <v>7.74</v>
          </cell>
        </row>
        <row r="8">
          <cell r="B8">
            <v>4</v>
          </cell>
          <cell r="C8" t="str">
            <v>10.1</v>
          </cell>
          <cell r="D8">
            <v>14.14</v>
          </cell>
          <cell r="F8" t="str">
            <v>6.73</v>
          </cell>
          <cell r="G8">
            <v>9.42</v>
          </cell>
        </row>
        <row r="9">
          <cell r="B9">
            <v>5</v>
          </cell>
          <cell r="C9" t="str">
            <v>11.71</v>
          </cell>
          <cell r="D9">
            <v>16.39</v>
          </cell>
          <cell r="F9" t="str">
            <v>7.93</v>
          </cell>
          <cell r="G9">
            <v>11.1</v>
          </cell>
        </row>
        <row r="10">
          <cell r="B10">
            <v>6</v>
          </cell>
          <cell r="C10" t="str">
            <v>13.31</v>
          </cell>
          <cell r="D10">
            <v>18.63</v>
          </cell>
          <cell r="F10" t="str">
            <v>9.12</v>
          </cell>
          <cell r="G10">
            <v>12.77</v>
          </cell>
        </row>
        <row r="11">
          <cell r="B11">
            <v>7</v>
          </cell>
          <cell r="C11" t="str">
            <v>14.92</v>
          </cell>
          <cell r="D11">
            <v>20.89</v>
          </cell>
          <cell r="F11" t="str">
            <v>10.32</v>
          </cell>
          <cell r="G11">
            <v>14.45</v>
          </cell>
        </row>
        <row r="12">
          <cell r="B12">
            <v>8</v>
          </cell>
          <cell r="C12" t="str">
            <v>16.66</v>
          </cell>
          <cell r="D12">
            <v>23.32</v>
          </cell>
          <cell r="F12" t="str">
            <v>11.52</v>
          </cell>
          <cell r="G12">
            <v>16.13</v>
          </cell>
        </row>
        <row r="13">
          <cell r="B13">
            <v>9</v>
          </cell>
          <cell r="C13" t="str">
            <v>18.65</v>
          </cell>
          <cell r="D13">
            <v>26.11</v>
          </cell>
          <cell r="F13" t="str">
            <v>12.71</v>
          </cell>
          <cell r="G13">
            <v>17.79</v>
          </cell>
        </row>
        <row r="14">
          <cell r="B14">
            <v>10</v>
          </cell>
          <cell r="C14" t="str">
            <v>20.64</v>
          </cell>
          <cell r="D14">
            <v>28.9</v>
          </cell>
          <cell r="F14" t="str">
            <v>13.91</v>
          </cell>
          <cell r="G14">
            <v>19.47</v>
          </cell>
        </row>
        <row r="15">
          <cell r="B15">
            <v>11</v>
          </cell>
          <cell r="C15" t="str">
            <v>22.63</v>
          </cell>
          <cell r="D15">
            <v>31.68</v>
          </cell>
          <cell r="F15" t="str">
            <v>15.11</v>
          </cell>
          <cell r="G15">
            <v>21.15</v>
          </cell>
        </row>
        <row r="16">
          <cell r="B16">
            <v>12</v>
          </cell>
          <cell r="C16" t="str">
            <v>24.62</v>
          </cell>
          <cell r="D16">
            <v>34.47</v>
          </cell>
          <cell r="F16" t="str">
            <v>16.3</v>
          </cell>
          <cell r="G16">
            <v>22.82</v>
          </cell>
        </row>
        <row r="17">
          <cell r="B17">
            <v>13</v>
          </cell>
          <cell r="C17" t="str">
            <v>26.61</v>
          </cell>
          <cell r="D17">
            <v>37.25</v>
          </cell>
          <cell r="F17" t="str">
            <v>17.5</v>
          </cell>
          <cell r="G17">
            <v>24.5</v>
          </cell>
        </row>
        <row r="18">
          <cell r="B18">
            <v>14</v>
          </cell>
          <cell r="C18" t="str">
            <v>28.6</v>
          </cell>
          <cell r="D18">
            <v>40.04</v>
          </cell>
          <cell r="F18" t="str">
            <v>18.7</v>
          </cell>
          <cell r="G18">
            <v>26.18</v>
          </cell>
        </row>
        <row r="19">
          <cell r="B19">
            <v>15</v>
          </cell>
          <cell r="C19" t="str">
            <v>30.59</v>
          </cell>
          <cell r="D19">
            <v>42.83</v>
          </cell>
          <cell r="F19" t="str">
            <v>19.93</v>
          </cell>
          <cell r="G19">
            <v>27.9</v>
          </cell>
        </row>
        <row r="20">
          <cell r="B20">
            <v>16</v>
          </cell>
          <cell r="C20" t="str">
            <v>32.58</v>
          </cell>
          <cell r="D20">
            <v>45.61</v>
          </cell>
          <cell r="F20" t="str">
            <v>21.23</v>
          </cell>
          <cell r="G20">
            <v>29.72</v>
          </cell>
        </row>
        <row r="21">
          <cell r="B21">
            <v>17</v>
          </cell>
          <cell r="C21" t="str">
            <v>34.57</v>
          </cell>
          <cell r="D21">
            <v>48.4</v>
          </cell>
          <cell r="F21" t="str">
            <v>22.53</v>
          </cell>
          <cell r="G21">
            <v>31.54</v>
          </cell>
        </row>
        <row r="22">
          <cell r="B22">
            <v>18</v>
          </cell>
          <cell r="C22" t="str">
            <v>36.56</v>
          </cell>
          <cell r="D22">
            <v>51.18</v>
          </cell>
          <cell r="F22" t="str">
            <v>23.84</v>
          </cell>
          <cell r="G22">
            <v>33.380000000000003</v>
          </cell>
        </row>
        <row r="23">
          <cell r="B23">
            <v>19</v>
          </cell>
          <cell r="C23" t="str">
            <v>38.56</v>
          </cell>
          <cell r="D23">
            <v>53.98</v>
          </cell>
          <cell r="F23" t="str">
            <v>25.14</v>
          </cell>
          <cell r="G23">
            <v>35.200000000000003</v>
          </cell>
        </row>
        <row r="24">
          <cell r="B24">
            <v>20</v>
          </cell>
          <cell r="C24" t="str">
            <v>40.55</v>
          </cell>
          <cell r="D24">
            <v>56.77</v>
          </cell>
          <cell r="F24" t="str">
            <v>26.44</v>
          </cell>
          <cell r="G24">
            <v>37.020000000000003</v>
          </cell>
        </row>
        <row r="25">
          <cell r="B25">
            <v>21</v>
          </cell>
          <cell r="C25" t="str">
            <v>42.54</v>
          </cell>
          <cell r="D25">
            <v>59.56</v>
          </cell>
          <cell r="F25" t="str">
            <v>27.75</v>
          </cell>
          <cell r="G25">
            <v>38.85</v>
          </cell>
        </row>
        <row r="26">
          <cell r="B26">
            <v>22</v>
          </cell>
          <cell r="C26" t="str">
            <v>44.53</v>
          </cell>
          <cell r="D26">
            <v>62.34</v>
          </cell>
          <cell r="F26" t="str">
            <v>29.05</v>
          </cell>
          <cell r="G26">
            <v>40.67</v>
          </cell>
        </row>
        <row r="27">
          <cell r="B27">
            <v>23</v>
          </cell>
          <cell r="C27" t="str">
            <v>46.52</v>
          </cell>
          <cell r="D27">
            <v>65.13</v>
          </cell>
          <cell r="F27" t="str">
            <v>30.35</v>
          </cell>
          <cell r="G27">
            <v>42.49</v>
          </cell>
        </row>
        <row r="28">
          <cell r="B28">
            <v>24</v>
          </cell>
          <cell r="C28" t="str">
            <v>48.51</v>
          </cell>
          <cell r="D28">
            <v>67.91</v>
          </cell>
          <cell r="F28" t="str">
            <v>31.65</v>
          </cell>
          <cell r="G28">
            <v>44.31</v>
          </cell>
        </row>
        <row r="29">
          <cell r="B29">
            <v>25</v>
          </cell>
          <cell r="C29" t="str">
            <v>50.5</v>
          </cell>
          <cell r="D29">
            <v>70.7</v>
          </cell>
          <cell r="F29" t="str">
            <v>32.96</v>
          </cell>
          <cell r="G29">
            <v>46.14</v>
          </cell>
        </row>
        <row r="30">
          <cell r="B30">
            <v>26</v>
          </cell>
          <cell r="C30" t="str">
            <v>52.49</v>
          </cell>
          <cell r="D30">
            <v>73.489999999999995</v>
          </cell>
          <cell r="F30" t="str">
            <v>34.26</v>
          </cell>
          <cell r="G30">
            <v>47.96</v>
          </cell>
        </row>
        <row r="31">
          <cell r="B31">
            <v>27</v>
          </cell>
          <cell r="C31" t="str">
            <v>54.48</v>
          </cell>
          <cell r="D31">
            <v>76.27</v>
          </cell>
          <cell r="F31" t="str">
            <v>35.56</v>
          </cell>
          <cell r="G31">
            <v>49.78</v>
          </cell>
        </row>
        <row r="32">
          <cell r="B32">
            <v>28</v>
          </cell>
          <cell r="C32" t="str">
            <v>56.47</v>
          </cell>
          <cell r="D32">
            <v>79.06</v>
          </cell>
          <cell r="F32" t="str">
            <v>36.87</v>
          </cell>
          <cell r="G32">
            <v>51.62</v>
          </cell>
        </row>
        <row r="33">
          <cell r="B33">
            <v>29</v>
          </cell>
          <cell r="C33" t="str">
            <v>58.46</v>
          </cell>
          <cell r="D33">
            <v>81.84</v>
          </cell>
          <cell r="F33" t="str">
            <v>38.17</v>
          </cell>
          <cell r="G33">
            <v>53.44</v>
          </cell>
        </row>
        <row r="34">
          <cell r="B34">
            <v>30</v>
          </cell>
          <cell r="C34" t="str">
            <v>60.45</v>
          </cell>
          <cell r="D34">
            <v>84.63</v>
          </cell>
          <cell r="F34" t="str">
            <v>39.47</v>
          </cell>
          <cell r="G34">
            <v>55.26</v>
          </cell>
        </row>
        <row r="35">
          <cell r="B35">
            <v>31</v>
          </cell>
          <cell r="C35" t="str">
            <v>62.44</v>
          </cell>
          <cell r="D35">
            <v>87.42</v>
          </cell>
          <cell r="F35" t="str">
            <v>40.77</v>
          </cell>
          <cell r="G35">
            <v>57.08</v>
          </cell>
        </row>
        <row r="36">
          <cell r="B36">
            <v>32</v>
          </cell>
          <cell r="C36" t="str">
            <v>64.44</v>
          </cell>
          <cell r="D36">
            <v>90.22</v>
          </cell>
          <cell r="F36" t="str">
            <v>42.08</v>
          </cell>
          <cell r="G36">
            <v>58.91</v>
          </cell>
        </row>
        <row r="37">
          <cell r="B37">
            <v>33</v>
          </cell>
          <cell r="C37" t="str">
            <v>66.43</v>
          </cell>
          <cell r="D37">
            <v>93</v>
          </cell>
          <cell r="F37" t="str">
            <v>43.38</v>
          </cell>
          <cell r="G37">
            <v>60.73</v>
          </cell>
        </row>
        <row r="38">
          <cell r="B38">
            <v>34</v>
          </cell>
          <cell r="C38" t="str">
            <v>68.42</v>
          </cell>
          <cell r="D38">
            <v>95.79</v>
          </cell>
          <cell r="F38" t="str">
            <v>44.68</v>
          </cell>
          <cell r="G38">
            <v>62.55</v>
          </cell>
        </row>
        <row r="39">
          <cell r="B39">
            <v>35</v>
          </cell>
          <cell r="C39" t="str">
            <v>70.4</v>
          </cell>
          <cell r="D39">
            <v>98.56</v>
          </cell>
          <cell r="F39" t="str">
            <v>45.98</v>
          </cell>
          <cell r="G39">
            <v>64.37</v>
          </cell>
        </row>
        <row r="40">
          <cell r="B40">
            <v>36</v>
          </cell>
          <cell r="C40" t="str">
            <v>72.4</v>
          </cell>
          <cell r="D40">
            <v>101.36</v>
          </cell>
          <cell r="F40" t="str">
            <v>47.29</v>
          </cell>
          <cell r="G40">
            <v>66.209999999999994</v>
          </cell>
        </row>
        <row r="41">
          <cell r="B41">
            <v>37</v>
          </cell>
          <cell r="C41" t="str">
            <v>74.39</v>
          </cell>
          <cell r="D41">
            <v>104.15</v>
          </cell>
          <cell r="F41" t="str">
            <v>48.59</v>
          </cell>
          <cell r="G41">
            <v>68.03</v>
          </cell>
        </row>
        <row r="42">
          <cell r="B42">
            <v>38</v>
          </cell>
          <cell r="C42" t="str">
            <v>76.38</v>
          </cell>
          <cell r="D42">
            <v>106.93</v>
          </cell>
          <cell r="F42" t="str">
            <v>49.89</v>
          </cell>
          <cell r="G42">
            <v>69.849999999999994</v>
          </cell>
        </row>
        <row r="43">
          <cell r="B43">
            <v>39</v>
          </cell>
          <cell r="C43" t="str">
            <v>78.37</v>
          </cell>
          <cell r="D43">
            <v>109.72</v>
          </cell>
          <cell r="F43" t="str">
            <v>51.2</v>
          </cell>
          <cell r="G43">
            <v>71.680000000000007</v>
          </cell>
        </row>
        <row r="44">
          <cell r="B44">
            <v>40</v>
          </cell>
          <cell r="C44" t="str">
            <v>80.36</v>
          </cell>
          <cell r="D44">
            <v>112.5</v>
          </cell>
          <cell r="F44" t="str">
            <v>52.5</v>
          </cell>
          <cell r="G44">
            <v>73.5</v>
          </cell>
        </row>
        <row r="45">
          <cell r="B45">
            <v>41</v>
          </cell>
          <cell r="C45" t="str">
            <v>82.36</v>
          </cell>
          <cell r="D45">
            <v>115.3</v>
          </cell>
          <cell r="F45" t="str">
            <v>53.8</v>
          </cell>
          <cell r="G45">
            <v>75.319999999999993</v>
          </cell>
        </row>
        <row r="46">
          <cell r="B46">
            <v>42</v>
          </cell>
          <cell r="C46" t="str">
            <v>84.35</v>
          </cell>
          <cell r="D46">
            <v>118.09</v>
          </cell>
          <cell r="F46" t="str">
            <v>55.11</v>
          </cell>
          <cell r="G46">
            <v>77.150000000000006</v>
          </cell>
        </row>
        <row r="47">
          <cell r="B47">
            <v>43</v>
          </cell>
          <cell r="C47" t="str">
            <v>86.33</v>
          </cell>
          <cell r="D47">
            <v>120.86</v>
          </cell>
          <cell r="F47" t="str">
            <v>56.4</v>
          </cell>
          <cell r="G47">
            <v>78.959999999999994</v>
          </cell>
        </row>
        <row r="48">
          <cell r="B48">
            <v>44</v>
          </cell>
          <cell r="C48" t="str">
            <v>88.33</v>
          </cell>
          <cell r="D48">
            <v>123.66</v>
          </cell>
          <cell r="F48" t="str">
            <v>57.71</v>
          </cell>
          <cell r="G48">
            <v>80.790000000000006</v>
          </cell>
        </row>
        <row r="49">
          <cell r="B49">
            <v>45</v>
          </cell>
          <cell r="C49" t="str">
            <v>90.31</v>
          </cell>
          <cell r="D49">
            <v>126.43</v>
          </cell>
          <cell r="F49" t="str">
            <v>59.01</v>
          </cell>
          <cell r="G49">
            <v>82.61</v>
          </cell>
        </row>
        <row r="50">
          <cell r="B50">
            <v>46</v>
          </cell>
          <cell r="C50" t="str">
            <v>92.31</v>
          </cell>
          <cell r="D50">
            <v>129.22999999999999</v>
          </cell>
          <cell r="F50" t="str">
            <v>60.32</v>
          </cell>
          <cell r="G50">
            <v>84.45</v>
          </cell>
        </row>
        <row r="51">
          <cell r="B51">
            <v>47</v>
          </cell>
          <cell r="C51" t="str">
            <v>94.29</v>
          </cell>
          <cell r="D51">
            <v>132.01</v>
          </cell>
          <cell r="F51" t="str">
            <v>61.62</v>
          </cell>
          <cell r="G51">
            <v>86.27</v>
          </cell>
        </row>
        <row r="52">
          <cell r="B52">
            <v>48</v>
          </cell>
          <cell r="C52" t="str">
            <v>96.29</v>
          </cell>
          <cell r="D52">
            <v>134.81</v>
          </cell>
          <cell r="F52" t="str">
            <v>62.92</v>
          </cell>
          <cell r="G52">
            <v>88.09</v>
          </cell>
        </row>
        <row r="53">
          <cell r="B53">
            <v>49</v>
          </cell>
          <cell r="C53" t="str">
            <v>98.27</v>
          </cell>
          <cell r="D53">
            <v>137.58000000000001</v>
          </cell>
          <cell r="F53" t="str">
            <v>64.22</v>
          </cell>
          <cell r="G53">
            <v>89.91</v>
          </cell>
        </row>
        <row r="54">
          <cell r="B54">
            <v>50</v>
          </cell>
          <cell r="C54" t="str">
            <v>100.26</v>
          </cell>
          <cell r="D54">
            <v>140.36000000000001</v>
          </cell>
          <cell r="F54" t="str">
            <v>65.53</v>
          </cell>
          <cell r="G54">
            <v>91.74</v>
          </cell>
        </row>
        <row r="55">
          <cell r="B55">
            <v>51</v>
          </cell>
          <cell r="C55" t="str">
            <v>102.26</v>
          </cell>
          <cell r="D55">
            <v>143.16</v>
          </cell>
          <cell r="F55" t="str">
            <v>66.83</v>
          </cell>
          <cell r="G55">
            <v>93.56</v>
          </cell>
        </row>
        <row r="56">
          <cell r="B56">
            <v>52</v>
          </cell>
          <cell r="C56" t="str">
            <v>104.24</v>
          </cell>
          <cell r="D56">
            <v>145.94</v>
          </cell>
          <cell r="F56" t="str">
            <v>68.13</v>
          </cell>
          <cell r="G56">
            <v>95.38</v>
          </cell>
        </row>
        <row r="57">
          <cell r="B57">
            <v>53</v>
          </cell>
          <cell r="C57" t="str">
            <v>106.23</v>
          </cell>
          <cell r="D57">
            <v>148.72</v>
          </cell>
          <cell r="F57" t="str">
            <v>69.43</v>
          </cell>
          <cell r="G57">
            <v>97.2</v>
          </cell>
        </row>
        <row r="58">
          <cell r="B58">
            <v>54</v>
          </cell>
          <cell r="C58" t="str">
            <v>108.23</v>
          </cell>
          <cell r="D58">
            <v>151.52000000000001</v>
          </cell>
          <cell r="F58" t="str">
            <v>70.73</v>
          </cell>
          <cell r="G58">
            <v>99.02</v>
          </cell>
        </row>
        <row r="59">
          <cell r="B59">
            <v>55</v>
          </cell>
          <cell r="C59" t="str">
            <v>110.21</v>
          </cell>
          <cell r="D59">
            <v>154.29</v>
          </cell>
          <cell r="F59" t="str">
            <v>72.04</v>
          </cell>
          <cell r="G59">
            <v>100.86</v>
          </cell>
        </row>
        <row r="60">
          <cell r="B60">
            <v>56</v>
          </cell>
          <cell r="C60" t="str">
            <v>112.2</v>
          </cell>
          <cell r="D60">
            <v>157.08000000000001</v>
          </cell>
          <cell r="F60" t="str">
            <v>73.34</v>
          </cell>
          <cell r="G60">
            <v>102.68</v>
          </cell>
        </row>
        <row r="61">
          <cell r="B61">
            <v>57</v>
          </cell>
          <cell r="C61" t="str">
            <v>114.2</v>
          </cell>
          <cell r="D61">
            <v>159.88</v>
          </cell>
          <cell r="F61" t="str">
            <v>74.64</v>
          </cell>
          <cell r="G61">
            <v>104.5</v>
          </cell>
        </row>
        <row r="62">
          <cell r="B62">
            <v>58</v>
          </cell>
          <cell r="C62" t="str">
            <v>116.21</v>
          </cell>
          <cell r="D62">
            <v>162.69</v>
          </cell>
          <cell r="F62" t="str">
            <v>75.94</v>
          </cell>
          <cell r="G62">
            <v>106.32</v>
          </cell>
        </row>
        <row r="63">
          <cell r="B63">
            <v>59</v>
          </cell>
          <cell r="C63" t="str">
            <v>118.19</v>
          </cell>
          <cell r="D63">
            <v>165.47</v>
          </cell>
          <cell r="F63" t="str">
            <v>77.25</v>
          </cell>
          <cell r="G63">
            <v>108.15</v>
          </cell>
        </row>
        <row r="64">
          <cell r="B64">
            <v>60</v>
          </cell>
          <cell r="C64" t="str">
            <v>120.17</v>
          </cell>
          <cell r="D64">
            <v>168.24</v>
          </cell>
          <cell r="F64" t="str">
            <v>78.56</v>
          </cell>
          <cell r="G64">
            <v>109.98</v>
          </cell>
        </row>
        <row r="65">
          <cell r="B65">
            <v>61</v>
          </cell>
          <cell r="C65" t="str">
            <v>122.17</v>
          </cell>
          <cell r="D65">
            <v>171.04</v>
          </cell>
          <cell r="F65" t="str">
            <v>79.86</v>
          </cell>
          <cell r="G65">
            <v>111.8</v>
          </cell>
        </row>
        <row r="66">
          <cell r="B66">
            <v>62</v>
          </cell>
          <cell r="C66" t="str">
            <v>124.18</v>
          </cell>
          <cell r="D66">
            <v>173.85</v>
          </cell>
          <cell r="F66" t="str">
            <v>81.16</v>
          </cell>
          <cell r="G66">
            <v>113.62</v>
          </cell>
        </row>
        <row r="67">
          <cell r="B67">
            <v>63</v>
          </cell>
          <cell r="C67" t="str">
            <v>126.15</v>
          </cell>
          <cell r="D67">
            <v>176.61</v>
          </cell>
          <cell r="F67" t="str">
            <v>82.46</v>
          </cell>
          <cell r="G67">
            <v>115.44</v>
          </cell>
        </row>
        <row r="68">
          <cell r="B68">
            <v>64</v>
          </cell>
          <cell r="C68" t="str">
            <v>128.13</v>
          </cell>
          <cell r="D68">
            <v>179.38</v>
          </cell>
          <cell r="F68" t="str">
            <v>83.77</v>
          </cell>
          <cell r="G68">
            <v>117.28</v>
          </cell>
        </row>
        <row r="69">
          <cell r="B69">
            <v>65</v>
          </cell>
          <cell r="C69" t="str">
            <v>130.12</v>
          </cell>
          <cell r="D69">
            <v>182.17</v>
          </cell>
          <cell r="F69" t="str">
            <v>85.06</v>
          </cell>
          <cell r="G69">
            <v>119.08</v>
          </cell>
        </row>
        <row r="70">
          <cell r="B70">
            <v>66</v>
          </cell>
          <cell r="C70" t="str">
            <v>132.11</v>
          </cell>
          <cell r="D70">
            <v>184.95</v>
          </cell>
          <cell r="F70" t="str">
            <v>86.37</v>
          </cell>
          <cell r="G70">
            <v>120.92</v>
          </cell>
        </row>
        <row r="71">
          <cell r="B71">
            <v>67</v>
          </cell>
          <cell r="C71" t="str">
            <v>134.12</v>
          </cell>
          <cell r="D71">
            <v>187.77</v>
          </cell>
          <cell r="F71" t="str">
            <v>87.67</v>
          </cell>
          <cell r="G71">
            <v>122.74</v>
          </cell>
        </row>
        <row r="72">
          <cell r="B72">
            <v>68</v>
          </cell>
          <cell r="C72" t="str">
            <v>136.08</v>
          </cell>
          <cell r="D72">
            <v>190.51</v>
          </cell>
          <cell r="F72" t="str">
            <v>88.97</v>
          </cell>
          <cell r="G72">
            <v>124.56</v>
          </cell>
        </row>
        <row r="73">
          <cell r="B73">
            <v>69</v>
          </cell>
          <cell r="C73" t="str">
            <v>138.1</v>
          </cell>
          <cell r="D73">
            <v>193.34</v>
          </cell>
          <cell r="F73" t="str">
            <v>90.27</v>
          </cell>
          <cell r="G73">
            <v>126.38</v>
          </cell>
        </row>
        <row r="74">
          <cell r="B74">
            <v>70</v>
          </cell>
          <cell r="C74" t="str">
            <v>140.08</v>
          </cell>
          <cell r="D74">
            <v>196.11</v>
          </cell>
          <cell r="F74" t="str">
            <v>91.58</v>
          </cell>
          <cell r="G74">
            <v>128.21</v>
          </cell>
        </row>
        <row r="75">
          <cell r="B75">
            <v>71</v>
          </cell>
          <cell r="C75" t="str">
            <v>142.07</v>
          </cell>
          <cell r="D75">
            <v>198.9</v>
          </cell>
          <cell r="F75" t="str">
            <v>92.89</v>
          </cell>
          <cell r="G75">
            <v>130.05000000000001</v>
          </cell>
        </row>
        <row r="76">
          <cell r="B76">
            <v>72</v>
          </cell>
          <cell r="C76" t="str">
            <v>144.06</v>
          </cell>
          <cell r="D76">
            <v>201.68</v>
          </cell>
          <cell r="F76" t="str">
            <v>94.19</v>
          </cell>
          <cell r="G76">
            <v>131.87</v>
          </cell>
        </row>
        <row r="77">
          <cell r="B77">
            <v>73</v>
          </cell>
          <cell r="C77" t="str">
            <v>146.06</v>
          </cell>
          <cell r="D77">
            <v>204.48</v>
          </cell>
          <cell r="F77" t="str">
            <v>95.49</v>
          </cell>
          <cell r="G77">
            <v>133.69</v>
          </cell>
        </row>
        <row r="78">
          <cell r="B78">
            <v>74</v>
          </cell>
          <cell r="C78" t="str">
            <v>148.07</v>
          </cell>
          <cell r="D78">
            <v>207.3</v>
          </cell>
          <cell r="F78" t="str">
            <v>96.8</v>
          </cell>
          <cell r="G78">
            <v>135.52000000000001</v>
          </cell>
        </row>
        <row r="79">
          <cell r="B79">
            <v>75</v>
          </cell>
          <cell r="C79" t="str">
            <v>150.02</v>
          </cell>
          <cell r="D79">
            <v>210.03</v>
          </cell>
          <cell r="F79" t="str">
            <v>98.1</v>
          </cell>
          <cell r="G79">
            <v>137.34</v>
          </cell>
        </row>
        <row r="80">
          <cell r="B80">
            <v>76</v>
          </cell>
          <cell r="C80" t="str">
            <v>152.04</v>
          </cell>
          <cell r="D80">
            <v>212.86</v>
          </cell>
          <cell r="F80" t="str">
            <v>99.4</v>
          </cell>
          <cell r="G80">
            <v>139.16</v>
          </cell>
        </row>
        <row r="81">
          <cell r="B81">
            <v>77</v>
          </cell>
          <cell r="C81" t="str">
            <v>154.01</v>
          </cell>
          <cell r="D81">
            <v>215.61</v>
          </cell>
          <cell r="F81" t="str">
            <v>100.7</v>
          </cell>
          <cell r="G81">
            <v>140.97999999999999</v>
          </cell>
        </row>
        <row r="82">
          <cell r="B82">
            <v>78</v>
          </cell>
          <cell r="C82" t="str">
            <v>155.99</v>
          </cell>
          <cell r="D82">
            <v>218.39</v>
          </cell>
          <cell r="F82" t="str">
            <v>102</v>
          </cell>
          <cell r="G82">
            <v>142.80000000000001</v>
          </cell>
        </row>
        <row r="83">
          <cell r="B83">
            <v>79</v>
          </cell>
          <cell r="C83" t="str">
            <v>158.03</v>
          </cell>
          <cell r="D83">
            <v>221.24</v>
          </cell>
          <cell r="F83" t="str">
            <v>103.31</v>
          </cell>
          <cell r="G83">
            <v>144.63</v>
          </cell>
        </row>
        <row r="84">
          <cell r="B84">
            <v>80</v>
          </cell>
          <cell r="C84" t="str">
            <v>160.02</v>
          </cell>
          <cell r="D84">
            <v>224.03</v>
          </cell>
          <cell r="F84" t="str">
            <v>104.61</v>
          </cell>
          <cell r="G84">
            <v>146.44999999999999</v>
          </cell>
        </row>
        <row r="85">
          <cell r="B85">
            <v>81</v>
          </cell>
          <cell r="C85" t="str">
            <v>162.02</v>
          </cell>
          <cell r="D85">
            <v>226.83</v>
          </cell>
          <cell r="F85" t="str">
            <v>105.92</v>
          </cell>
          <cell r="G85">
            <v>148.29</v>
          </cell>
        </row>
        <row r="86">
          <cell r="B86">
            <v>82</v>
          </cell>
          <cell r="C86" t="str">
            <v>163.95</v>
          </cell>
          <cell r="D86">
            <v>229.53</v>
          </cell>
          <cell r="F86" t="str">
            <v>107.21</v>
          </cell>
          <cell r="G86">
            <v>150.09</v>
          </cell>
        </row>
        <row r="87">
          <cell r="B87">
            <v>83</v>
          </cell>
          <cell r="C87" t="str">
            <v>165.95</v>
          </cell>
          <cell r="D87">
            <v>232.33</v>
          </cell>
          <cell r="F87" t="str">
            <v>108.53</v>
          </cell>
          <cell r="G87">
            <v>151.94</v>
          </cell>
        </row>
        <row r="88">
          <cell r="B88">
            <v>84</v>
          </cell>
          <cell r="C88" t="str">
            <v>167.97</v>
          </cell>
          <cell r="D88">
            <v>235.16</v>
          </cell>
          <cell r="F88" t="str">
            <v>109.82</v>
          </cell>
          <cell r="G88">
            <v>153.75</v>
          </cell>
        </row>
        <row r="89">
          <cell r="B89">
            <v>85</v>
          </cell>
          <cell r="C89" t="str">
            <v>169.99</v>
          </cell>
          <cell r="D89">
            <v>237.99</v>
          </cell>
          <cell r="F89" t="str">
            <v>111.13</v>
          </cell>
          <cell r="G89">
            <v>155.58000000000001</v>
          </cell>
        </row>
        <row r="90">
          <cell r="B90">
            <v>86</v>
          </cell>
          <cell r="C90" t="str">
            <v>171.94</v>
          </cell>
          <cell r="D90">
            <v>240.72</v>
          </cell>
          <cell r="F90" t="str">
            <v>112.43</v>
          </cell>
          <cell r="G90">
            <v>157.4</v>
          </cell>
        </row>
        <row r="91">
          <cell r="B91">
            <v>87</v>
          </cell>
          <cell r="C91" t="str">
            <v>173.9</v>
          </cell>
          <cell r="D91">
            <v>243.46</v>
          </cell>
          <cell r="F91" t="str">
            <v>113.73</v>
          </cell>
          <cell r="G91">
            <v>159.22</v>
          </cell>
        </row>
        <row r="92">
          <cell r="B92">
            <v>88</v>
          </cell>
          <cell r="C92" t="str">
            <v>175.94</v>
          </cell>
          <cell r="D92">
            <v>246.32</v>
          </cell>
          <cell r="F92" t="str">
            <v>115.03</v>
          </cell>
          <cell r="G92">
            <v>161.04</v>
          </cell>
        </row>
        <row r="93">
          <cell r="B93">
            <v>89</v>
          </cell>
          <cell r="C93" t="str">
            <v>177.91</v>
          </cell>
          <cell r="D93">
            <v>249.07</v>
          </cell>
          <cell r="F93" t="str">
            <v>116.33</v>
          </cell>
          <cell r="G93">
            <v>162.86000000000001</v>
          </cell>
        </row>
        <row r="94">
          <cell r="B94">
            <v>90</v>
          </cell>
          <cell r="C94" t="str">
            <v>179.88</v>
          </cell>
          <cell r="D94">
            <v>251.83</v>
          </cell>
          <cell r="F94" t="str">
            <v>117.65</v>
          </cell>
          <cell r="G94">
            <v>164.71</v>
          </cell>
        </row>
        <row r="95">
          <cell r="B95">
            <v>91</v>
          </cell>
          <cell r="C95" t="str">
            <v>181.94</v>
          </cell>
          <cell r="D95">
            <v>254.72</v>
          </cell>
          <cell r="F95" t="str">
            <v>118.96</v>
          </cell>
          <cell r="G95">
            <v>166.54</v>
          </cell>
        </row>
        <row r="96">
          <cell r="B96">
            <v>92</v>
          </cell>
          <cell r="C96" t="str">
            <v>183.92</v>
          </cell>
          <cell r="D96">
            <v>257.49</v>
          </cell>
          <cell r="F96" t="str">
            <v>120.24</v>
          </cell>
          <cell r="G96">
            <v>168.34</v>
          </cell>
        </row>
        <row r="97">
          <cell r="B97">
            <v>93</v>
          </cell>
          <cell r="C97" t="str">
            <v>185.91</v>
          </cell>
          <cell r="D97">
            <v>260.27</v>
          </cell>
          <cell r="F97" t="str">
            <v>121.54</v>
          </cell>
          <cell r="G97">
            <v>170.16</v>
          </cell>
        </row>
        <row r="98">
          <cell r="B98">
            <v>94</v>
          </cell>
          <cell r="C98" t="str">
            <v>187.91</v>
          </cell>
          <cell r="D98">
            <v>263.07</v>
          </cell>
          <cell r="F98" t="str">
            <v>122.85</v>
          </cell>
          <cell r="G98">
            <v>171.99</v>
          </cell>
        </row>
        <row r="99">
          <cell r="B99">
            <v>95</v>
          </cell>
          <cell r="C99" t="str">
            <v>189.82</v>
          </cell>
          <cell r="D99">
            <v>265.75</v>
          </cell>
          <cell r="F99" t="str">
            <v>124.16</v>
          </cell>
          <cell r="G99">
            <v>173.82</v>
          </cell>
        </row>
        <row r="100">
          <cell r="B100">
            <v>96</v>
          </cell>
          <cell r="C100" t="str">
            <v>191.83</v>
          </cell>
          <cell r="D100">
            <v>268.56</v>
          </cell>
          <cell r="F100" t="str">
            <v>125.47</v>
          </cell>
          <cell r="G100">
            <v>175.66</v>
          </cell>
        </row>
        <row r="101">
          <cell r="B101">
            <v>97</v>
          </cell>
          <cell r="C101" t="str">
            <v>193.84</v>
          </cell>
          <cell r="D101">
            <v>271.38</v>
          </cell>
          <cell r="F101" t="str">
            <v>126.76</v>
          </cell>
          <cell r="G101">
            <v>177.46</v>
          </cell>
        </row>
        <row r="102">
          <cell r="B102">
            <v>98</v>
          </cell>
          <cell r="C102" t="str">
            <v>195.85</v>
          </cell>
          <cell r="D102">
            <v>274.19</v>
          </cell>
          <cell r="F102" t="str">
            <v>128.07</v>
          </cell>
          <cell r="G102">
            <v>179.3</v>
          </cell>
        </row>
        <row r="103">
          <cell r="B103">
            <v>99</v>
          </cell>
          <cell r="C103" t="str">
            <v>197.88</v>
          </cell>
          <cell r="D103">
            <v>277.02999999999997</v>
          </cell>
          <cell r="F103" t="str">
            <v>129.36</v>
          </cell>
          <cell r="G103">
            <v>181.1</v>
          </cell>
        </row>
        <row r="104">
          <cell r="B104">
            <v>100</v>
          </cell>
          <cell r="C104" t="str">
            <v>199.81</v>
          </cell>
          <cell r="D104">
            <v>279.73</v>
          </cell>
          <cell r="F104" t="str">
            <v>130.68</v>
          </cell>
          <cell r="G104">
            <v>182.95</v>
          </cell>
        </row>
        <row r="105">
          <cell r="B105">
            <v>101</v>
          </cell>
          <cell r="C105" t="str">
            <v>201.84</v>
          </cell>
          <cell r="D105">
            <v>282.58</v>
          </cell>
          <cell r="F105" t="str">
            <v>131.96</v>
          </cell>
          <cell r="G105">
            <v>184.74</v>
          </cell>
        </row>
        <row r="106">
          <cell r="B106">
            <v>102</v>
          </cell>
          <cell r="C106" t="str">
            <v>203.78</v>
          </cell>
          <cell r="D106">
            <v>285.29000000000002</v>
          </cell>
          <cell r="F106" t="str">
            <v>133.29</v>
          </cell>
          <cell r="G106">
            <v>186.61</v>
          </cell>
        </row>
        <row r="107">
          <cell r="B107">
            <v>103</v>
          </cell>
          <cell r="C107" t="str">
            <v>205.82</v>
          </cell>
          <cell r="D107">
            <v>288.14999999999998</v>
          </cell>
          <cell r="F107" t="str">
            <v>134.58</v>
          </cell>
          <cell r="G107">
            <v>188.41</v>
          </cell>
        </row>
        <row r="108">
          <cell r="B108">
            <v>104</v>
          </cell>
          <cell r="C108" t="str">
            <v>207.77</v>
          </cell>
          <cell r="D108">
            <v>290.88</v>
          </cell>
          <cell r="F108" t="str">
            <v>135.87</v>
          </cell>
          <cell r="G108">
            <v>190.22</v>
          </cell>
        </row>
        <row r="109">
          <cell r="B109">
            <v>105</v>
          </cell>
          <cell r="C109" t="str">
            <v>209.83</v>
          </cell>
          <cell r="D109">
            <v>293.76</v>
          </cell>
          <cell r="F109" t="str">
            <v>137.2</v>
          </cell>
          <cell r="G109">
            <v>192.08</v>
          </cell>
        </row>
        <row r="110">
          <cell r="B110">
            <v>106</v>
          </cell>
          <cell r="C110" t="str">
            <v>211.78</v>
          </cell>
          <cell r="D110">
            <v>296.49</v>
          </cell>
          <cell r="F110" t="str">
            <v>138.49</v>
          </cell>
          <cell r="G110">
            <v>193.89</v>
          </cell>
        </row>
        <row r="111">
          <cell r="B111">
            <v>107</v>
          </cell>
          <cell r="C111" t="str">
            <v>213.74</v>
          </cell>
          <cell r="D111">
            <v>299.24</v>
          </cell>
          <cell r="F111" t="str">
            <v>139.79</v>
          </cell>
          <cell r="G111">
            <v>195.71</v>
          </cell>
        </row>
        <row r="112">
          <cell r="B112">
            <v>108</v>
          </cell>
          <cell r="C112" t="str">
            <v>215.7</v>
          </cell>
          <cell r="D112">
            <v>301.98</v>
          </cell>
          <cell r="F112" t="str">
            <v>141.09</v>
          </cell>
          <cell r="G112">
            <v>197.53</v>
          </cell>
        </row>
        <row r="113">
          <cell r="B113">
            <v>109</v>
          </cell>
          <cell r="C113" t="str">
            <v>217.78</v>
          </cell>
          <cell r="D113">
            <v>304.89</v>
          </cell>
          <cell r="F113" t="str">
            <v>142.39</v>
          </cell>
          <cell r="G113">
            <v>199.35</v>
          </cell>
        </row>
        <row r="114">
          <cell r="B114">
            <v>110</v>
          </cell>
          <cell r="C114" t="str">
            <v>219.75</v>
          </cell>
          <cell r="D114">
            <v>307.64999999999998</v>
          </cell>
          <cell r="F114" t="str">
            <v>143.69</v>
          </cell>
          <cell r="G114">
            <v>201.17</v>
          </cell>
        </row>
        <row r="115">
          <cell r="B115">
            <v>111</v>
          </cell>
          <cell r="C115" t="str">
            <v>221.73</v>
          </cell>
          <cell r="D115">
            <v>310.42</v>
          </cell>
          <cell r="F115" t="str">
            <v>144.99</v>
          </cell>
          <cell r="G115">
            <v>202.99</v>
          </cell>
        </row>
        <row r="116">
          <cell r="B116">
            <v>112</v>
          </cell>
          <cell r="C116" t="str">
            <v>223.71</v>
          </cell>
          <cell r="D116">
            <v>313.19</v>
          </cell>
          <cell r="F116" t="str">
            <v>146.29</v>
          </cell>
          <cell r="G116">
            <v>204.81</v>
          </cell>
        </row>
        <row r="117">
          <cell r="B117">
            <v>113</v>
          </cell>
          <cell r="C117" t="str">
            <v>225.69</v>
          </cell>
          <cell r="D117">
            <v>315.97000000000003</v>
          </cell>
          <cell r="F117" t="str">
            <v>147.59</v>
          </cell>
          <cell r="G117">
            <v>206.63</v>
          </cell>
        </row>
        <row r="118">
          <cell r="B118">
            <v>114</v>
          </cell>
          <cell r="C118" t="str">
            <v>227.68</v>
          </cell>
          <cell r="D118">
            <v>318.75</v>
          </cell>
          <cell r="F118" t="str">
            <v>148.9</v>
          </cell>
          <cell r="G118">
            <v>208.46</v>
          </cell>
        </row>
        <row r="119">
          <cell r="B119">
            <v>115</v>
          </cell>
          <cell r="C119" t="str">
            <v>229.67</v>
          </cell>
          <cell r="D119">
            <v>321.54000000000002</v>
          </cell>
          <cell r="F119" t="str">
            <v>150.2</v>
          </cell>
          <cell r="G119">
            <v>210.28</v>
          </cell>
        </row>
        <row r="120">
          <cell r="B120">
            <v>116</v>
          </cell>
          <cell r="C120" t="str">
            <v>231.66</v>
          </cell>
          <cell r="D120">
            <v>324.32</v>
          </cell>
          <cell r="F120" t="str">
            <v>151.51</v>
          </cell>
          <cell r="G120">
            <v>212.11</v>
          </cell>
        </row>
        <row r="121">
          <cell r="B121">
            <v>117</v>
          </cell>
          <cell r="C121" t="str">
            <v>233.67</v>
          </cell>
          <cell r="D121">
            <v>327.14</v>
          </cell>
          <cell r="F121" t="str">
            <v>152.82</v>
          </cell>
          <cell r="G121">
            <v>213.95</v>
          </cell>
        </row>
        <row r="122">
          <cell r="B122">
            <v>118</v>
          </cell>
          <cell r="C122" t="str">
            <v>235.67</v>
          </cell>
          <cell r="D122">
            <v>329.94</v>
          </cell>
          <cell r="F122" t="str">
            <v>154.13</v>
          </cell>
          <cell r="G122">
            <v>215.78</v>
          </cell>
        </row>
        <row r="123">
          <cell r="B123">
            <v>119</v>
          </cell>
          <cell r="C123" t="str">
            <v>237.68</v>
          </cell>
          <cell r="D123">
            <v>332.75</v>
          </cell>
          <cell r="F123" t="str">
            <v>155.44</v>
          </cell>
          <cell r="G123">
            <v>217.62</v>
          </cell>
        </row>
        <row r="124">
          <cell r="B124">
            <v>120</v>
          </cell>
          <cell r="C124" t="str">
            <v>239.7</v>
          </cell>
          <cell r="D124">
            <v>335.58</v>
          </cell>
          <cell r="F124" t="str">
            <v>156.71</v>
          </cell>
          <cell r="G124">
            <v>219.39</v>
          </cell>
        </row>
        <row r="125">
          <cell r="B125">
            <v>121</v>
          </cell>
          <cell r="C125" t="str">
            <v>241.57</v>
          </cell>
          <cell r="D125">
            <v>338.2</v>
          </cell>
          <cell r="F125" t="str">
            <v>158.03</v>
          </cell>
          <cell r="G125">
            <v>221.24</v>
          </cell>
        </row>
        <row r="126">
          <cell r="B126">
            <v>122</v>
          </cell>
          <cell r="C126" t="str">
            <v>243.59</v>
          </cell>
          <cell r="D126">
            <v>341.03</v>
          </cell>
          <cell r="F126" t="str">
            <v>159.34</v>
          </cell>
          <cell r="G126">
            <v>223.08</v>
          </cell>
        </row>
        <row r="127">
          <cell r="B127">
            <v>123</v>
          </cell>
          <cell r="C127" t="str">
            <v>245.62</v>
          </cell>
          <cell r="D127">
            <v>343.87</v>
          </cell>
          <cell r="F127" t="str">
            <v>160.62</v>
          </cell>
          <cell r="G127">
            <v>224.87</v>
          </cell>
        </row>
        <row r="128">
          <cell r="B128">
            <v>124</v>
          </cell>
          <cell r="C128" t="str">
            <v>247.66</v>
          </cell>
          <cell r="D128">
            <v>346.72</v>
          </cell>
          <cell r="F128" t="str">
            <v>161.94</v>
          </cell>
          <cell r="G128">
            <v>226.72</v>
          </cell>
        </row>
        <row r="129">
          <cell r="B129">
            <v>125</v>
          </cell>
          <cell r="C129" t="str">
            <v>249.54</v>
          </cell>
          <cell r="D129">
            <v>349.36</v>
          </cell>
          <cell r="F129" t="str">
            <v>163.25</v>
          </cell>
          <cell r="G129">
            <v>228.55</v>
          </cell>
        </row>
        <row r="130">
          <cell r="B130">
            <v>126</v>
          </cell>
          <cell r="C130" t="str">
            <v>251.58</v>
          </cell>
          <cell r="D130">
            <v>352.21</v>
          </cell>
          <cell r="F130" t="str">
            <v>164.53</v>
          </cell>
          <cell r="G130">
            <v>230.34</v>
          </cell>
        </row>
        <row r="131">
          <cell r="B131">
            <v>127</v>
          </cell>
          <cell r="C131" t="str">
            <v>253.63</v>
          </cell>
          <cell r="D131">
            <v>355.08</v>
          </cell>
          <cell r="F131" t="str">
            <v>165.85</v>
          </cell>
          <cell r="G131">
            <v>232.19</v>
          </cell>
        </row>
        <row r="132">
          <cell r="B132">
            <v>128</v>
          </cell>
          <cell r="C132" t="str">
            <v>255.52</v>
          </cell>
          <cell r="D132">
            <v>357.73</v>
          </cell>
          <cell r="F132" t="str">
            <v>167.18</v>
          </cell>
          <cell r="G132">
            <v>234.05</v>
          </cell>
        </row>
        <row r="133">
          <cell r="B133">
            <v>129</v>
          </cell>
          <cell r="C133" t="str">
            <v>257.58</v>
          </cell>
          <cell r="D133">
            <v>360.61</v>
          </cell>
          <cell r="F133" t="str">
            <v>168.46</v>
          </cell>
          <cell r="G133">
            <v>235.84</v>
          </cell>
        </row>
        <row r="134">
          <cell r="B134">
            <v>130</v>
          </cell>
          <cell r="C134" t="str">
            <v>259.64</v>
          </cell>
          <cell r="D134">
            <v>363.5</v>
          </cell>
          <cell r="F134" t="str">
            <v>169.78</v>
          </cell>
          <cell r="G134">
            <v>237.69</v>
          </cell>
        </row>
        <row r="135">
          <cell r="B135">
            <v>131</v>
          </cell>
          <cell r="C135" t="str">
            <v>261.55</v>
          </cell>
          <cell r="D135">
            <v>366.17</v>
          </cell>
          <cell r="F135" t="str">
            <v>171.06</v>
          </cell>
          <cell r="G135">
            <v>239.48</v>
          </cell>
        </row>
        <row r="136">
          <cell r="B136">
            <v>132</v>
          </cell>
          <cell r="C136" t="str">
            <v>263.62</v>
          </cell>
          <cell r="D136">
            <v>369.07</v>
          </cell>
          <cell r="F136" t="str">
            <v>172.34</v>
          </cell>
          <cell r="G136">
            <v>241.28</v>
          </cell>
        </row>
        <row r="137">
          <cell r="B137">
            <v>133</v>
          </cell>
          <cell r="C137" t="str">
            <v>265.52</v>
          </cell>
          <cell r="D137">
            <v>371.73</v>
          </cell>
          <cell r="F137" t="str">
            <v>173.67</v>
          </cell>
          <cell r="G137">
            <v>243.14</v>
          </cell>
        </row>
        <row r="138">
          <cell r="B138">
            <v>134</v>
          </cell>
          <cell r="C138" t="str">
            <v>267.61</v>
          </cell>
          <cell r="D138">
            <v>374.65</v>
          </cell>
          <cell r="F138" t="str">
            <v>174.95</v>
          </cell>
          <cell r="G138">
            <v>244.93</v>
          </cell>
        </row>
        <row r="139">
          <cell r="B139">
            <v>135</v>
          </cell>
          <cell r="C139" t="str">
            <v>269.52</v>
          </cell>
          <cell r="D139">
            <v>377.33</v>
          </cell>
          <cell r="F139" t="str">
            <v>176.29</v>
          </cell>
          <cell r="G139">
            <v>246.81</v>
          </cell>
        </row>
        <row r="140">
          <cell r="B140">
            <v>136</v>
          </cell>
          <cell r="C140" t="str">
            <v>271.43</v>
          </cell>
          <cell r="D140">
            <v>380</v>
          </cell>
          <cell r="F140" t="str">
            <v>177.57</v>
          </cell>
          <cell r="G140">
            <v>248.6</v>
          </cell>
        </row>
        <row r="141">
          <cell r="B141">
            <v>137</v>
          </cell>
          <cell r="C141" t="str">
            <v>273.53</v>
          </cell>
          <cell r="D141">
            <v>382.94</v>
          </cell>
          <cell r="F141" t="str">
            <v>178.91</v>
          </cell>
          <cell r="G141">
            <v>250.47</v>
          </cell>
        </row>
        <row r="142">
          <cell r="B142">
            <v>138</v>
          </cell>
          <cell r="C142" t="str">
            <v>275.45</v>
          </cell>
          <cell r="D142">
            <v>385.63</v>
          </cell>
          <cell r="F142" t="str">
            <v>180.19</v>
          </cell>
          <cell r="G142">
            <v>252.27</v>
          </cell>
        </row>
        <row r="143">
          <cell r="B143">
            <v>139</v>
          </cell>
          <cell r="C143" t="str">
            <v>277.56</v>
          </cell>
          <cell r="D143">
            <v>388.58</v>
          </cell>
          <cell r="F143" t="str">
            <v>181.48</v>
          </cell>
          <cell r="G143">
            <v>254.07</v>
          </cell>
        </row>
        <row r="144">
          <cell r="B144">
            <v>140</v>
          </cell>
          <cell r="C144" t="str">
            <v>279.48</v>
          </cell>
          <cell r="D144">
            <v>391.27</v>
          </cell>
          <cell r="F144" t="str">
            <v>182.76</v>
          </cell>
          <cell r="G144">
            <v>255.86</v>
          </cell>
        </row>
        <row r="145">
          <cell r="B145">
            <v>141</v>
          </cell>
          <cell r="C145" t="str">
            <v>281.41</v>
          </cell>
          <cell r="D145">
            <v>393.97</v>
          </cell>
          <cell r="F145" t="str">
            <v>184.11</v>
          </cell>
          <cell r="G145">
            <v>257.75</v>
          </cell>
        </row>
        <row r="146">
          <cell r="B146">
            <v>142</v>
          </cell>
          <cell r="C146" t="str">
            <v>283.53</v>
          </cell>
          <cell r="D146">
            <v>396.94</v>
          </cell>
          <cell r="F146" t="str">
            <v>185.39</v>
          </cell>
          <cell r="G146">
            <v>259.55</v>
          </cell>
        </row>
        <row r="147">
          <cell r="B147">
            <v>143</v>
          </cell>
          <cell r="C147" t="str">
            <v>285.46</v>
          </cell>
          <cell r="D147">
            <v>399.64</v>
          </cell>
          <cell r="F147" t="str">
            <v>186.68</v>
          </cell>
          <cell r="G147">
            <v>261.35000000000002</v>
          </cell>
        </row>
        <row r="148">
          <cell r="B148">
            <v>144</v>
          </cell>
          <cell r="C148" t="str">
            <v>287.4</v>
          </cell>
          <cell r="D148">
            <v>402.36</v>
          </cell>
          <cell r="F148" t="str">
            <v>188.03</v>
          </cell>
          <cell r="G148">
            <v>263.24</v>
          </cell>
        </row>
        <row r="149">
          <cell r="B149">
            <v>145</v>
          </cell>
          <cell r="C149" t="str">
            <v>289.54</v>
          </cell>
          <cell r="D149">
            <v>405.36</v>
          </cell>
          <cell r="F149" t="str">
            <v>189.32</v>
          </cell>
          <cell r="G149">
            <v>265.05</v>
          </cell>
        </row>
        <row r="150">
          <cell r="B150">
            <v>146</v>
          </cell>
          <cell r="C150" t="str">
            <v>291.48</v>
          </cell>
          <cell r="D150">
            <v>408.07</v>
          </cell>
          <cell r="F150" t="str">
            <v>190.61</v>
          </cell>
          <cell r="G150">
            <v>266.85000000000002</v>
          </cell>
        </row>
        <row r="151">
          <cell r="B151">
            <v>147</v>
          </cell>
          <cell r="C151" t="str">
            <v>293.42</v>
          </cell>
          <cell r="D151">
            <v>410.79</v>
          </cell>
          <cell r="F151" t="str">
            <v>191.9</v>
          </cell>
          <cell r="G151">
            <v>268.66000000000003</v>
          </cell>
        </row>
        <row r="152">
          <cell r="B152">
            <v>148</v>
          </cell>
          <cell r="C152" t="str">
            <v>295.37</v>
          </cell>
          <cell r="D152">
            <v>413.52</v>
          </cell>
          <cell r="F152" t="str">
            <v>193.19</v>
          </cell>
          <cell r="G152">
            <v>270.47000000000003</v>
          </cell>
        </row>
        <row r="153">
          <cell r="B153">
            <v>149</v>
          </cell>
          <cell r="C153" t="str">
            <v>297.32</v>
          </cell>
          <cell r="D153">
            <v>416.25</v>
          </cell>
          <cell r="F153" t="str">
            <v>194.55</v>
          </cell>
          <cell r="G153">
            <v>272.37</v>
          </cell>
        </row>
        <row r="154">
          <cell r="B154">
            <v>150</v>
          </cell>
          <cell r="C154" t="str">
            <v>299.49</v>
          </cell>
          <cell r="D154">
            <v>419.29</v>
          </cell>
          <cell r="F154" t="str">
            <v>195.84</v>
          </cell>
          <cell r="G154">
            <v>274.18</v>
          </cell>
        </row>
        <row r="155">
          <cell r="B155">
            <v>151</v>
          </cell>
          <cell r="C155" t="str">
            <v>301.44</v>
          </cell>
          <cell r="D155">
            <v>422.02</v>
          </cell>
          <cell r="F155" t="str">
            <v>197.14</v>
          </cell>
          <cell r="G155">
            <v>276</v>
          </cell>
        </row>
        <row r="156">
          <cell r="B156">
            <v>152</v>
          </cell>
          <cell r="C156" t="str">
            <v>303.4</v>
          </cell>
          <cell r="D156">
            <v>424.76</v>
          </cell>
          <cell r="F156" t="str">
            <v>198.43</v>
          </cell>
          <cell r="G156">
            <v>277.8</v>
          </cell>
        </row>
        <row r="157">
          <cell r="B157">
            <v>153</v>
          </cell>
          <cell r="C157" t="str">
            <v>305.36</v>
          </cell>
          <cell r="D157">
            <v>427.5</v>
          </cell>
          <cell r="F157" t="str">
            <v>199.73</v>
          </cell>
          <cell r="G157">
            <v>279.62</v>
          </cell>
        </row>
        <row r="158">
          <cell r="B158">
            <v>154</v>
          </cell>
          <cell r="C158" t="str">
            <v>307.32</v>
          </cell>
          <cell r="D158">
            <v>430.25</v>
          </cell>
          <cell r="F158" t="str">
            <v>201.03</v>
          </cell>
          <cell r="G158">
            <v>281.44</v>
          </cell>
        </row>
        <row r="159">
          <cell r="B159">
            <v>155</v>
          </cell>
          <cell r="C159" t="str">
            <v>309.29</v>
          </cell>
          <cell r="D159">
            <v>433.01</v>
          </cell>
          <cell r="F159" t="str">
            <v>202.33</v>
          </cell>
          <cell r="G159">
            <v>283.26</v>
          </cell>
        </row>
        <row r="160">
          <cell r="B160">
            <v>156</v>
          </cell>
          <cell r="C160" t="str">
            <v>311.26</v>
          </cell>
          <cell r="D160">
            <v>435.76</v>
          </cell>
          <cell r="F160" t="str">
            <v>203.62</v>
          </cell>
          <cell r="G160">
            <v>285.07</v>
          </cell>
        </row>
        <row r="161">
          <cell r="B161">
            <v>157</v>
          </cell>
          <cell r="C161" t="str">
            <v>313.23</v>
          </cell>
          <cell r="D161">
            <v>438.52</v>
          </cell>
          <cell r="F161" t="str">
            <v>204.92</v>
          </cell>
          <cell r="G161">
            <v>286.89</v>
          </cell>
        </row>
        <row r="162">
          <cell r="B162">
            <v>158</v>
          </cell>
          <cell r="C162" t="str">
            <v>315.44</v>
          </cell>
          <cell r="D162">
            <v>441.62</v>
          </cell>
          <cell r="F162" t="str">
            <v>206.22</v>
          </cell>
          <cell r="G162">
            <v>288.70999999999998</v>
          </cell>
        </row>
        <row r="163">
          <cell r="B163">
            <v>159</v>
          </cell>
          <cell r="C163" t="str">
            <v>317.42</v>
          </cell>
          <cell r="D163">
            <v>444.39</v>
          </cell>
          <cell r="F163" t="str">
            <v>207.53</v>
          </cell>
          <cell r="G163">
            <v>290.54000000000002</v>
          </cell>
        </row>
        <row r="164">
          <cell r="B164">
            <v>160</v>
          </cell>
          <cell r="C164" t="str">
            <v>319.41</v>
          </cell>
          <cell r="D164">
            <v>447.17</v>
          </cell>
          <cell r="F164" t="str">
            <v>208.83</v>
          </cell>
          <cell r="G164">
            <v>292.36</v>
          </cell>
        </row>
        <row r="165">
          <cell r="B165">
            <v>161</v>
          </cell>
          <cell r="C165" t="str">
            <v>321.39</v>
          </cell>
          <cell r="D165">
            <v>449.95</v>
          </cell>
          <cell r="F165" t="str">
            <v>210.13</v>
          </cell>
          <cell r="G165">
            <v>294.18</v>
          </cell>
        </row>
        <row r="166">
          <cell r="B166">
            <v>162</v>
          </cell>
          <cell r="C166" t="str">
            <v>323.38</v>
          </cell>
          <cell r="D166">
            <v>452.73</v>
          </cell>
          <cell r="F166" t="str">
            <v>211.43</v>
          </cell>
          <cell r="G166">
            <v>296</v>
          </cell>
        </row>
        <row r="167">
          <cell r="B167">
            <v>163</v>
          </cell>
          <cell r="C167" t="str">
            <v>325.37</v>
          </cell>
          <cell r="D167">
            <v>455.52</v>
          </cell>
          <cell r="F167" t="str">
            <v>212.74</v>
          </cell>
          <cell r="G167">
            <v>297.83999999999997</v>
          </cell>
        </row>
        <row r="168">
          <cell r="B168">
            <v>164</v>
          </cell>
          <cell r="C168" t="str">
            <v>327.37</v>
          </cell>
          <cell r="D168">
            <v>458.32</v>
          </cell>
          <cell r="F168" t="str">
            <v>214.05</v>
          </cell>
          <cell r="G168">
            <v>299.67</v>
          </cell>
        </row>
        <row r="169">
          <cell r="B169">
            <v>165</v>
          </cell>
          <cell r="C169" t="str">
            <v>329.36</v>
          </cell>
          <cell r="D169">
            <v>461.1</v>
          </cell>
          <cell r="F169" t="str">
            <v>215.35</v>
          </cell>
          <cell r="G169">
            <v>301.49</v>
          </cell>
        </row>
        <row r="170">
          <cell r="B170">
            <v>166</v>
          </cell>
          <cell r="C170" t="str">
            <v>331.36</v>
          </cell>
          <cell r="D170">
            <v>463.9</v>
          </cell>
          <cell r="F170" t="str">
            <v>216.66</v>
          </cell>
          <cell r="G170">
            <v>303.32</v>
          </cell>
        </row>
        <row r="171">
          <cell r="B171">
            <v>167</v>
          </cell>
          <cell r="C171" t="str">
            <v>333.37</v>
          </cell>
          <cell r="D171">
            <v>466.72</v>
          </cell>
          <cell r="F171" t="str">
            <v>217.97</v>
          </cell>
          <cell r="G171">
            <v>305.16000000000003</v>
          </cell>
        </row>
        <row r="172">
          <cell r="B172">
            <v>168</v>
          </cell>
          <cell r="C172" t="str">
            <v>335.38</v>
          </cell>
          <cell r="D172">
            <v>469.53</v>
          </cell>
          <cell r="F172" t="str">
            <v>219.28</v>
          </cell>
          <cell r="G172">
            <v>306.99</v>
          </cell>
        </row>
        <row r="173">
          <cell r="B173">
            <v>169</v>
          </cell>
          <cell r="C173" t="str">
            <v>337.11</v>
          </cell>
          <cell r="D173">
            <v>471.95</v>
          </cell>
          <cell r="F173" t="str">
            <v>220.59</v>
          </cell>
          <cell r="G173">
            <v>308.83</v>
          </cell>
        </row>
        <row r="174">
          <cell r="B174">
            <v>170</v>
          </cell>
          <cell r="C174" t="str">
            <v>339.12</v>
          </cell>
          <cell r="D174">
            <v>474.77</v>
          </cell>
          <cell r="F174" t="str">
            <v>221.9</v>
          </cell>
          <cell r="G174">
            <v>310.66000000000003</v>
          </cell>
        </row>
        <row r="175">
          <cell r="B175">
            <v>171</v>
          </cell>
          <cell r="C175" t="str">
            <v>341.14</v>
          </cell>
          <cell r="D175">
            <v>477.6</v>
          </cell>
          <cell r="F175" t="str">
            <v>223.21</v>
          </cell>
          <cell r="G175">
            <v>312.49</v>
          </cell>
        </row>
        <row r="176">
          <cell r="B176">
            <v>172</v>
          </cell>
          <cell r="C176" t="str">
            <v>343.15</v>
          </cell>
          <cell r="D176">
            <v>480.41</v>
          </cell>
          <cell r="F176" t="str">
            <v>224.52</v>
          </cell>
          <cell r="G176">
            <v>314.33</v>
          </cell>
        </row>
        <row r="177">
          <cell r="B177">
            <v>173</v>
          </cell>
          <cell r="C177" t="str">
            <v>345.18</v>
          </cell>
          <cell r="D177">
            <v>483.25</v>
          </cell>
          <cell r="F177" t="str">
            <v>225.76</v>
          </cell>
          <cell r="G177">
            <v>316.06</v>
          </cell>
        </row>
        <row r="178">
          <cell r="B178">
            <v>174</v>
          </cell>
          <cell r="C178" t="str">
            <v>347.2</v>
          </cell>
          <cell r="D178">
            <v>486.08</v>
          </cell>
          <cell r="F178" t="str">
            <v>227.07</v>
          </cell>
          <cell r="G178">
            <v>317.89999999999998</v>
          </cell>
        </row>
        <row r="179">
          <cell r="B179">
            <v>175</v>
          </cell>
          <cell r="C179" t="str">
            <v>349.23</v>
          </cell>
          <cell r="D179">
            <v>488.92</v>
          </cell>
          <cell r="F179" t="str">
            <v>228.39</v>
          </cell>
          <cell r="G179">
            <v>319.75</v>
          </cell>
        </row>
        <row r="180">
          <cell r="B180">
            <v>176</v>
          </cell>
          <cell r="C180" t="str">
            <v>351.26</v>
          </cell>
          <cell r="D180">
            <v>491.76</v>
          </cell>
          <cell r="F180" t="str">
            <v>229.7</v>
          </cell>
          <cell r="G180">
            <v>321.58</v>
          </cell>
        </row>
        <row r="181">
          <cell r="B181">
            <v>177</v>
          </cell>
          <cell r="C181" t="str">
            <v>353.3</v>
          </cell>
          <cell r="D181">
            <v>494.62</v>
          </cell>
          <cell r="F181" t="str">
            <v>231.02</v>
          </cell>
          <cell r="G181">
            <v>323.43</v>
          </cell>
        </row>
        <row r="182">
          <cell r="B182">
            <v>178</v>
          </cell>
          <cell r="C182" t="str">
            <v>355.03</v>
          </cell>
          <cell r="D182">
            <v>497.04</v>
          </cell>
          <cell r="F182" t="str">
            <v>232.34</v>
          </cell>
          <cell r="G182">
            <v>325.27999999999997</v>
          </cell>
        </row>
        <row r="183">
          <cell r="B183">
            <v>179</v>
          </cell>
          <cell r="C183" t="str">
            <v>357.08</v>
          </cell>
          <cell r="D183">
            <v>499.91</v>
          </cell>
          <cell r="F183" t="str">
            <v>233.57</v>
          </cell>
          <cell r="G183">
            <v>327</v>
          </cell>
        </row>
        <row r="184">
          <cell r="B184">
            <v>180</v>
          </cell>
          <cell r="C184" t="str">
            <v>359.12</v>
          </cell>
          <cell r="D184">
            <v>502.77</v>
          </cell>
          <cell r="F184" t="str">
            <v>234.89</v>
          </cell>
          <cell r="G184">
            <v>328.85</v>
          </cell>
        </row>
        <row r="185">
          <cell r="B185">
            <v>181</v>
          </cell>
          <cell r="C185" t="str">
            <v>361.17</v>
          </cell>
          <cell r="D185">
            <v>505.64</v>
          </cell>
          <cell r="F185" t="str">
            <v>236.21</v>
          </cell>
          <cell r="G185">
            <v>330.69</v>
          </cell>
        </row>
        <row r="186">
          <cell r="B186">
            <v>182</v>
          </cell>
          <cell r="C186" t="str">
            <v>363.22</v>
          </cell>
          <cell r="D186">
            <v>508.51</v>
          </cell>
          <cell r="F186" t="str">
            <v>237.54</v>
          </cell>
          <cell r="G186">
            <v>332.56</v>
          </cell>
        </row>
        <row r="187">
          <cell r="B187">
            <v>183</v>
          </cell>
          <cell r="C187" t="str">
            <v>365.28</v>
          </cell>
          <cell r="D187">
            <v>511.39</v>
          </cell>
          <cell r="F187" t="str">
            <v>238.86</v>
          </cell>
          <cell r="G187">
            <v>334.4</v>
          </cell>
        </row>
        <row r="188">
          <cell r="B188">
            <v>184</v>
          </cell>
          <cell r="C188" t="str">
            <v>367.02</v>
          </cell>
          <cell r="D188">
            <v>513.83000000000004</v>
          </cell>
          <cell r="F188" t="str">
            <v>240.09</v>
          </cell>
          <cell r="G188">
            <v>336.13</v>
          </cell>
        </row>
        <row r="189">
          <cell r="B189">
            <v>185</v>
          </cell>
          <cell r="C189" t="str">
            <v>369.08</v>
          </cell>
          <cell r="D189">
            <v>516.71</v>
          </cell>
          <cell r="F189" t="str">
            <v>241.42</v>
          </cell>
          <cell r="G189">
            <v>337.99</v>
          </cell>
        </row>
        <row r="190">
          <cell r="B190">
            <v>186</v>
          </cell>
          <cell r="C190" t="str">
            <v>371.15</v>
          </cell>
          <cell r="D190">
            <v>519.61</v>
          </cell>
          <cell r="F190" t="str">
            <v>242.74</v>
          </cell>
          <cell r="G190">
            <v>339.84</v>
          </cell>
        </row>
        <row r="191">
          <cell r="B191">
            <v>187</v>
          </cell>
          <cell r="C191" t="str">
            <v>373.22</v>
          </cell>
          <cell r="D191">
            <v>522.51</v>
          </cell>
          <cell r="F191" t="str">
            <v>244.07</v>
          </cell>
          <cell r="G191">
            <v>341.7</v>
          </cell>
        </row>
        <row r="192">
          <cell r="B192">
            <v>188</v>
          </cell>
          <cell r="C192" t="str">
            <v>374.95</v>
          </cell>
          <cell r="D192">
            <v>524.92999999999995</v>
          </cell>
          <cell r="F192" t="str">
            <v>245.3</v>
          </cell>
          <cell r="G192">
            <v>343.42</v>
          </cell>
        </row>
        <row r="193">
          <cell r="B193">
            <v>189</v>
          </cell>
          <cell r="C193" t="str">
            <v>377.03</v>
          </cell>
          <cell r="D193">
            <v>527.84</v>
          </cell>
          <cell r="F193" t="str">
            <v>246.63</v>
          </cell>
          <cell r="G193">
            <v>345.28</v>
          </cell>
        </row>
        <row r="194">
          <cell r="B194">
            <v>190</v>
          </cell>
          <cell r="C194" t="str">
            <v>379.11</v>
          </cell>
          <cell r="D194">
            <v>530.75</v>
          </cell>
          <cell r="F194" t="str">
            <v>247.96</v>
          </cell>
          <cell r="G194">
            <v>347.14</v>
          </cell>
        </row>
        <row r="195">
          <cell r="B195">
            <v>191</v>
          </cell>
          <cell r="C195" t="str">
            <v>381.2</v>
          </cell>
          <cell r="D195">
            <v>533.67999999999995</v>
          </cell>
          <cell r="F195" t="str">
            <v>249.29</v>
          </cell>
          <cell r="G195">
            <v>349.01</v>
          </cell>
        </row>
        <row r="196">
          <cell r="B196">
            <v>192</v>
          </cell>
          <cell r="C196" t="str">
            <v>382.93</v>
          </cell>
          <cell r="D196">
            <v>536.1</v>
          </cell>
          <cell r="F196" t="str">
            <v>250.53</v>
          </cell>
          <cell r="G196">
            <v>350.74</v>
          </cell>
        </row>
        <row r="197">
          <cell r="B197">
            <v>193</v>
          </cell>
          <cell r="C197" t="str">
            <v>385.02</v>
          </cell>
          <cell r="D197">
            <v>539.03</v>
          </cell>
          <cell r="F197" t="str">
            <v>251.86</v>
          </cell>
          <cell r="G197">
            <v>352.6</v>
          </cell>
        </row>
        <row r="198">
          <cell r="B198">
            <v>194</v>
          </cell>
          <cell r="C198" t="str">
            <v>387.12</v>
          </cell>
          <cell r="D198">
            <v>541.97</v>
          </cell>
          <cell r="F198" t="str">
            <v>253.19</v>
          </cell>
          <cell r="G198">
            <v>354.47</v>
          </cell>
        </row>
        <row r="199">
          <cell r="B199">
            <v>195</v>
          </cell>
          <cell r="C199" t="str">
            <v>389.22</v>
          </cell>
          <cell r="D199">
            <v>544.91</v>
          </cell>
          <cell r="F199" t="str">
            <v>254.43</v>
          </cell>
          <cell r="G199">
            <v>356.2</v>
          </cell>
        </row>
        <row r="200">
          <cell r="B200">
            <v>196</v>
          </cell>
          <cell r="C200" t="str">
            <v>390.95</v>
          </cell>
          <cell r="D200">
            <v>547.33000000000004</v>
          </cell>
          <cell r="F200" t="str">
            <v>255.76</v>
          </cell>
          <cell r="G200">
            <v>358.06</v>
          </cell>
        </row>
        <row r="201">
          <cell r="B201">
            <v>197</v>
          </cell>
          <cell r="C201" t="str">
            <v>393.06</v>
          </cell>
          <cell r="D201">
            <v>550.28</v>
          </cell>
          <cell r="F201" t="str">
            <v>257.1</v>
          </cell>
          <cell r="G201">
            <v>359.94</v>
          </cell>
        </row>
        <row r="202">
          <cell r="B202">
            <v>198</v>
          </cell>
          <cell r="C202" t="str">
            <v>395.17</v>
          </cell>
          <cell r="D202">
            <v>553.24</v>
          </cell>
          <cell r="F202" t="str">
            <v>258.33</v>
          </cell>
          <cell r="G202">
            <v>361.66</v>
          </cell>
        </row>
        <row r="203">
          <cell r="B203">
            <v>199</v>
          </cell>
          <cell r="C203" t="str">
            <v>396.91</v>
          </cell>
          <cell r="D203">
            <v>555.66999999999996</v>
          </cell>
          <cell r="F203" t="str">
            <v>259.67</v>
          </cell>
          <cell r="G203">
            <v>363.54</v>
          </cell>
        </row>
        <row r="204">
          <cell r="B204">
            <v>200</v>
          </cell>
          <cell r="C204" t="str">
            <v>399.02</v>
          </cell>
          <cell r="D204">
            <v>558.63</v>
          </cell>
          <cell r="F204" t="str">
            <v>261.01</v>
          </cell>
          <cell r="G204">
            <v>365.41</v>
          </cell>
        </row>
        <row r="205">
          <cell r="B205">
            <v>201</v>
          </cell>
          <cell r="C205">
            <v>401.02</v>
          </cell>
          <cell r="D205">
            <v>561.42999999999995</v>
          </cell>
          <cell r="F205">
            <v>262.31</v>
          </cell>
          <cell r="G205">
            <v>367.23</v>
          </cell>
        </row>
        <row r="206">
          <cell r="B206">
            <v>202</v>
          </cell>
          <cell r="C206">
            <v>403.02</v>
          </cell>
          <cell r="D206">
            <v>564.23</v>
          </cell>
          <cell r="F206">
            <v>263.61</v>
          </cell>
          <cell r="G206">
            <v>369.05</v>
          </cell>
        </row>
        <row r="207">
          <cell r="B207">
            <v>203</v>
          </cell>
          <cell r="C207">
            <v>405.02</v>
          </cell>
          <cell r="D207">
            <v>567.03</v>
          </cell>
          <cell r="F207">
            <v>264.91000000000003</v>
          </cell>
          <cell r="G207">
            <v>370.87</v>
          </cell>
        </row>
        <row r="208">
          <cell r="B208">
            <v>204</v>
          </cell>
          <cell r="C208">
            <v>407.02</v>
          </cell>
          <cell r="D208">
            <v>569.83000000000004</v>
          </cell>
          <cell r="F208">
            <v>266.21000000000004</v>
          </cell>
          <cell r="G208">
            <v>372.69</v>
          </cell>
        </row>
        <row r="209">
          <cell r="B209">
            <v>205</v>
          </cell>
          <cell r="C209">
            <v>409.02</v>
          </cell>
          <cell r="D209">
            <v>572.63</v>
          </cell>
          <cell r="F209">
            <v>267.51000000000005</v>
          </cell>
          <cell r="G209">
            <v>374.51</v>
          </cell>
        </row>
        <row r="210">
          <cell r="B210">
            <v>206</v>
          </cell>
          <cell r="C210">
            <v>411.02</v>
          </cell>
          <cell r="D210">
            <v>575.42999999999995</v>
          </cell>
          <cell r="F210">
            <v>268.81000000000006</v>
          </cell>
          <cell r="G210">
            <v>376.33</v>
          </cell>
        </row>
        <row r="211">
          <cell r="B211">
            <v>207</v>
          </cell>
          <cell r="C211">
            <v>413.02</v>
          </cell>
          <cell r="D211">
            <v>578.23</v>
          </cell>
          <cell r="F211">
            <v>270.11000000000007</v>
          </cell>
          <cell r="G211">
            <v>378.15</v>
          </cell>
        </row>
        <row r="212">
          <cell r="B212">
            <v>208</v>
          </cell>
          <cell r="C212">
            <v>415.02</v>
          </cell>
          <cell r="D212">
            <v>581.03</v>
          </cell>
          <cell r="F212">
            <v>271.41000000000008</v>
          </cell>
          <cell r="G212">
            <v>379.97</v>
          </cell>
        </row>
        <row r="213">
          <cell r="B213">
            <v>209</v>
          </cell>
          <cell r="C213">
            <v>417.02</v>
          </cell>
          <cell r="D213">
            <v>583.83000000000004</v>
          </cell>
          <cell r="F213">
            <v>272.71000000000009</v>
          </cell>
          <cell r="G213">
            <v>381.79</v>
          </cell>
        </row>
        <row r="214">
          <cell r="B214">
            <v>210</v>
          </cell>
          <cell r="C214">
            <v>419.02</v>
          </cell>
          <cell r="D214">
            <v>586.63</v>
          </cell>
          <cell r="F214">
            <v>274.0100000000001</v>
          </cell>
          <cell r="G214">
            <v>383.61</v>
          </cell>
        </row>
        <row r="215">
          <cell r="B215">
            <v>211</v>
          </cell>
          <cell r="C215">
            <v>421.02</v>
          </cell>
          <cell r="D215">
            <v>589.42999999999995</v>
          </cell>
          <cell r="F215">
            <v>275.31000000000012</v>
          </cell>
          <cell r="G215">
            <v>385.43</v>
          </cell>
        </row>
        <row r="216">
          <cell r="B216">
            <v>212</v>
          </cell>
          <cell r="C216">
            <v>423.02</v>
          </cell>
          <cell r="D216">
            <v>592.23</v>
          </cell>
          <cell r="F216">
            <v>276.61000000000013</v>
          </cell>
          <cell r="G216">
            <v>387.25</v>
          </cell>
        </row>
        <row r="217">
          <cell r="B217">
            <v>213</v>
          </cell>
          <cell r="C217">
            <v>425.02</v>
          </cell>
          <cell r="D217">
            <v>595.03</v>
          </cell>
          <cell r="F217">
            <v>277.91000000000014</v>
          </cell>
          <cell r="G217">
            <v>389.07</v>
          </cell>
        </row>
        <row r="218">
          <cell r="B218">
            <v>214</v>
          </cell>
          <cell r="C218">
            <v>427.02</v>
          </cell>
          <cell r="D218">
            <v>597.83000000000004</v>
          </cell>
          <cell r="F218">
            <v>279.21000000000015</v>
          </cell>
          <cell r="G218">
            <v>390.89</v>
          </cell>
        </row>
        <row r="219">
          <cell r="B219">
            <v>215</v>
          </cell>
          <cell r="C219">
            <v>429.02</v>
          </cell>
          <cell r="D219">
            <v>600.63</v>
          </cell>
          <cell r="F219">
            <v>280.51000000000016</v>
          </cell>
          <cell r="G219">
            <v>392.71</v>
          </cell>
        </row>
        <row r="220">
          <cell r="B220">
            <v>216</v>
          </cell>
          <cell r="C220">
            <v>431.02</v>
          </cell>
          <cell r="D220">
            <v>603.42999999999995</v>
          </cell>
          <cell r="F220">
            <v>281.81000000000017</v>
          </cell>
          <cell r="G220">
            <v>394.53</v>
          </cell>
        </row>
        <row r="221">
          <cell r="B221">
            <v>217</v>
          </cell>
          <cell r="C221">
            <v>433.02</v>
          </cell>
          <cell r="D221">
            <v>606.23</v>
          </cell>
          <cell r="F221">
            <v>283.11000000000018</v>
          </cell>
          <cell r="G221">
            <v>396.35</v>
          </cell>
        </row>
        <row r="222">
          <cell r="B222">
            <v>218</v>
          </cell>
          <cell r="C222">
            <v>435.02</v>
          </cell>
          <cell r="D222">
            <v>609.03</v>
          </cell>
          <cell r="F222">
            <v>284.4100000000002</v>
          </cell>
          <cell r="G222">
            <v>398.17</v>
          </cell>
        </row>
        <row r="223">
          <cell r="B223">
            <v>219</v>
          </cell>
          <cell r="C223">
            <v>437.02</v>
          </cell>
          <cell r="D223">
            <v>611.83000000000004</v>
          </cell>
          <cell r="F223">
            <v>285.71000000000021</v>
          </cell>
          <cell r="G223">
            <v>399.99</v>
          </cell>
        </row>
        <row r="224">
          <cell r="B224">
            <v>220</v>
          </cell>
          <cell r="C224">
            <v>439.02</v>
          </cell>
          <cell r="D224">
            <v>614.63</v>
          </cell>
          <cell r="F224">
            <v>287.01000000000022</v>
          </cell>
          <cell r="G224">
            <v>401.81</v>
          </cell>
        </row>
        <row r="225">
          <cell r="B225">
            <v>221</v>
          </cell>
          <cell r="C225">
            <v>441.02</v>
          </cell>
          <cell r="D225">
            <v>617.42999999999995</v>
          </cell>
          <cell r="F225">
            <v>288.31000000000023</v>
          </cell>
          <cell r="G225">
            <v>403.63</v>
          </cell>
        </row>
        <row r="226">
          <cell r="B226">
            <v>222</v>
          </cell>
          <cell r="C226">
            <v>443.02</v>
          </cell>
          <cell r="D226">
            <v>620.23</v>
          </cell>
          <cell r="F226">
            <v>289.61000000000024</v>
          </cell>
          <cell r="G226">
            <v>405.45</v>
          </cell>
        </row>
        <row r="227">
          <cell r="B227">
            <v>223</v>
          </cell>
          <cell r="C227">
            <v>445.02</v>
          </cell>
          <cell r="D227">
            <v>623.03</v>
          </cell>
          <cell r="F227">
            <v>290.91000000000025</v>
          </cell>
          <cell r="G227">
            <v>407.27</v>
          </cell>
        </row>
        <row r="228">
          <cell r="B228">
            <v>224</v>
          </cell>
          <cell r="C228">
            <v>447.02</v>
          </cell>
          <cell r="D228">
            <v>625.83000000000004</v>
          </cell>
          <cell r="F228">
            <v>292.21000000000026</v>
          </cell>
          <cell r="G228">
            <v>409.09</v>
          </cell>
        </row>
        <row r="229">
          <cell r="B229">
            <v>225</v>
          </cell>
          <cell r="C229">
            <v>449.02</v>
          </cell>
          <cell r="D229">
            <v>628.63</v>
          </cell>
          <cell r="F229">
            <v>293.51000000000028</v>
          </cell>
          <cell r="G229">
            <v>410.91</v>
          </cell>
        </row>
        <row r="230">
          <cell r="B230">
            <v>226</v>
          </cell>
          <cell r="C230">
            <v>451.02</v>
          </cell>
          <cell r="D230">
            <v>631.42999999999995</v>
          </cell>
          <cell r="F230">
            <v>294.81000000000029</v>
          </cell>
          <cell r="G230">
            <v>412.73</v>
          </cell>
        </row>
        <row r="231">
          <cell r="B231">
            <v>227</v>
          </cell>
          <cell r="C231">
            <v>453.02</v>
          </cell>
          <cell r="D231">
            <v>634.23</v>
          </cell>
          <cell r="F231">
            <v>296.1100000000003</v>
          </cell>
          <cell r="G231">
            <v>414.55</v>
          </cell>
        </row>
        <row r="232">
          <cell r="B232">
            <v>228</v>
          </cell>
          <cell r="C232">
            <v>455.02</v>
          </cell>
          <cell r="D232">
            <v>637.03</v>
          </cell>
          <cell r="F232">
            <v>297.41000000000031</v>
          </cell>
          <cell r="G232">
            <v>416.37</v>
          </cell>
        </row>
        <row r="233">
          <cell r="B233">
            <v>229</v>
          </cell>
          <cell r="C233">
            <v>457.02</v>
          </cell>
          <cell r="D233">
            <v>639.83000000000004</v>
          </cell>
          <cell r="F233">
            <v>298.71000000000032</v>
          </cell>
          <cell r="G233">
            <v>418.19</v>
          </cell>
        </row>
        <row r="234">
          <cell r="B234">
            <v>230</v>
          </cell>
          <cell r="C234">
            <v>459.02</v>
          </cell>
          <cell r="D234">
            <v>642.63</v>
          </cell>
          <cell r="F234">
            <v>300.01000000000033</v>
          </cell>
          <cell r="G234">
            <v>420.01</v>
          </cell>
        </row>
        <row r="235">
          <cell r="B235">
            <v>231</v>
          </cell>
          <cell r="C235">
            <v>461.02</v>
          </cell>
          <cell r="D235">
            <v>645.42999999999995</v>
          </cell>
          <cell r="F235">
            <v>301.31000000000034</v>
          </cell>
          <cell r="G235">
            <v>421.83</v>
          </cell>
        </row>
        <row r="236">
          <cell r="B236">
            <v>232</v>
          </cell>
          <cell r="C236">
            <v>463.02</v>
          </cell>
          <cell r="D236">
            <v>648.23</v>
          </cell>
          <cell r="F236">
            <v>302.61000000000035</v>
          </cell>
          <cell r="G236">
            <v>423.65</v>
          </cell>
        </row>
        <row r="237">
          <cell r="B237">
            <v>233</v>
          </cell>
          <cell r="C237">
            <v>465.02</v>
          </cell>
          <cell r="D237">
            <v>651.03</v>
          </cell>
          <cell r="F237">
            <v>303.91000000000037</v>
          </cell>
          <cell r="G237">
            <v>425.47</v>
          </cell>
        </row>
        <row r="238">
          <cell r="B238">
            <v>234</v>
          </cell>
          <cell r="C238">
            <v>467.02</v>
          </cell>
          <cell r="D238">
            <v>653.83000000000004</v>
          </cell>
          <cell r="F238">
            <v>305.21000000000038</v>
          </cell>
          <cell r="G238">
            <v>427.29</v>
          </cell>
        </row>
        <row r="239">
          <cell r="B239">
            <v>235</v>
          </cell>
          <cell r="C239">
            <v>469.02</v>
          </cell>
          <cell r="D239">
            <v>656.63</v>
          </cell>
          <cell r="F239">
            <v>306.51000000000039</v>
          </cell>
          <cell r="G239">
            <v>429.11</v>
          </cell>
        </row>
        <row r="240">
          <cell r="B240">
            <v>236</v>
          </cell>
          <cell r="C240">
            <v>471.02</v>
          </cell>
          <cell r="D240">
            <v>659.43</v>
          </cell>
          <cell r="F240">
            <v>307.8100000000004</v>
          </cell>
          <cell r="G240">
            <v>430.93</v>
          </cell>
        </row>
        <row r="241">
          <cell r="B241">
            <v>237</v>
          </cell>
          <cell r="C241">
            <v>473.02</v>
          </cell>
          <cell r="D241">
            <v>662.23</v>
          </cell>
          <cell r="F241">
            <v>309.11000000000041</v>
          </cell>
          <cell r="G241">
            <v>432.75</v>
          </cell>
        </row>
        <row r="242">
          <cell r="B242">
            <v>238</v>
          </cell>
          <cell r="C242">
            <v>475.02</v>
          </cell>
          <cell r="D242">
            <v>665.03</v>
          </cell>
          <cell r="F242">
            <v>310.41000000000042</v>
          </cell>
          <cell r="G242">
            <v>434.57</v>
          </cell>
        </row>
        <row r="243">
          <cell r="B243">
            <v>239</v>
          </cell>
          <cell r="C243">
            <v>477.02</v>
          </cell>
          <cell r="D243">
            <v>667.83</v>
          </cell>
          <cell r="F243">
            <v>311.71000000000043</v>
          </cell>
          <cell r="G243">
            <v>436.39</v>
          </cell>
        </row>
        <row r="244">
          <cell r="B244">
            <v>240</v>
          </cell>
          <cell r="C244">
            <v>479.02</v>
          </cell>
          <cell r="D244">
            <v>670.63</v>
          </cell>
          <cell r="F244">
            <v>313.01000000000045</v>
          </cell>
          <cell r="G244">
            <v>438.21</v>
          </cell>
        </row>
        <row r="245">
          <cell r="B245">
            <v>241</v>
          </cell>
          <cell r="C245">
            <v>481.02</v>
          </cell>
          <cell r="D245">
            <v>673.43</v>
          </cell>
          <cell r="F245">
            <v>314.31000000000046</v>
          </cell>
          <cell r="G245">
            <v>440.03</v>
          </cell>
        </row>
        <row r="246">
          <cell r="B246">
            <v>242</v>
          </cell>
          <cell r="C246">
            <v>483.02</v>
          </cell>
          <cell r="D246">
            <v>676.23</v>
          </cell>
          <cell r="F246">
            <v>315.61000000000047</v>
          </cell>
          <cell r="G246">
            <v>441.85</v>
          </cell>
        </row>
        <row r="247">
          <cell r="B247">
            <v>243</v>
          </cell>
          <cell r="C247">
            <v>485.02</v>
          </cell>
          <cell r="D247">
            <v>679.03</v>
          </cell>
          <cell r="F247">
            <v>316.91000000000048</v>
          </cell>
          <cell r="G247">
            <v>443.67</v>
          </cell>
        </row>
        <row r="248">
          <cell r="B248">
            <v>244</v>
          </cell>
          <cell r="C248">
            <v>487.02</v>
          </cell>
          <cell r="D248">
            <v>681.83</v>
          </cell>
          <cell r="F248">
            <v>318.21000000000049</v>
          </cell>
          <cell r="G248">
            <v>445.49</v>
          </cell>
        </row>
        <row r="249">
          <cell r="B249">
            <v>245</v>
          </cell>
          <cell r="C249">
            <v>489.02</v>
          </cell>
          <cell r="D249">
            <v>684.63</v>
          </cell>
          <cell r="F249">
            <v>319.5100000000005</v>
          </cell>
          <cell r="G249">
            <v>447.31</v>
          </cell>
        </row>
        <row r="250">
          <cell r="B250">
            <v>246</v>
          </cell>
          <cell r="C250">
            <v>491.02</v>
          </cell>
          <cell r="D250">
            <v>687.43</v>
          </cell>
          <cell r="F250">
            <v>320.81000000000051</v>
          </cell>
          <cell r="G250">
            <v>449.13</v>
          </cell>
        </row>
        <row r="251">
          <cell r="B251">
            <v>247</v>
          </cell>
          <cell r="C251">
            <v>493.02</v>
          </cell>
          <cell r="D251">
            <v>690.23</v>
          </cell>
          <cell r="F251">
            <v>322.11000000000053</v>
          </cell>
          <cell r="G251">
            <v>450.95</v>
          </cell>
        </row>
        <row r="252">
          <cell r="B252">
            <v>248</v>
          </cell>
          <cell r="C252">
            <v>495.02</v>
          </cell>
          <cell r="D252">
            <v>693.03</v>
          </cell>
          <cell r="F252">
            <v>323.41000000000054</v>
          </cell>
          <cell r="G252">
            <v>452.77</v>
          </cell>
        </row>
        <row r="253">
          <cell r="B253">
            <v>249</v>
          </cell>
          <cell r="C253">
            <v>497.02</v>
          </cell>
          <cell r="D253">
            <v>695.83</v>
          </cell>
          <cell r="F253">
            <v>324.71000000000055</v>
          </cell>
          <cell r="G253">
            <v>454.59</v>
          </cell>
        </row>
        <row r="254">
          <cell r="B254">
            <v>250</v>
          </cell>
          <cell r="C254">
            <v>499.02</v>
          </cell>
          <cell r="D254">
            <v>698.63</v>
          </cell>
          <cell r="F254">
            <v>326.01000000000056</v>
          </cell>
          <cell r="G254">
            <v>456.41</v>
          </cell>
        </row>
        <row r="255">
          <cell r="B255">
            <v>251</v>
          </cell>
          <cell r="C255">
            <v>501.02</v>
          </cell>
          <cell r="D255">
            <v>701.43</v>
          </cell>
          <cell r="F255">
            <v>327.31000000000057</v>
          </cell>
          <cell r="G255">
            <v>458.23</v>
          </cell>
        </row>
        <row r="256">
          <cell r="B256">
            <v>252</v>
          </cell>
          <cell r="C256">
            <v>503.02</v>
          </cell>
          <cell r="D256">
            <v>704.23</v>
          </cell>
          <cell r="F256">
            <v>328.61000000000058</v>
          </cell>
          <cell r="G256">
            <v>460.05</v>
          </cell>
        </row>
        <row r="257">
          <cell r="B257">
            <v>253</v>
          </cell>
          <cell r="C257">
            <v>505.02</v>
          </cell>
          <cell r="D257">
            <v>707.03</v>
          </cell>
          <cell r="F257">
            <v>329.91000000000059</v>
          </cell>
          <cell r="G257">
            <v>461.87</v>
          </cell>
        </row>
        <row r="258">
          <cell r="B258">
            <v>254</v>
          </cell>
          <cell r="C258">
            <v>507.02</v>
          </cell>
          <cell r="D258">
            <v>709.83</v>
          </cell>
          <cell r="F258">
            <v>331.2100000000006</v>
          </cell>
          <cell r="G258">
            <v>463.69</v>
          </cell>
        </row>
        <row r="259">
          <cell r="B259">
            <v>255</v>
          </cell>
          <cell r="C259">
            <v>509.02</v>
          </cell>
          <cell r="D259">
            <v>712.63</v>
          </cell>
          <cell r="F259">
            <v>332.51000000000062</v>
          </cell>
          <cell r="G259">
            <v>465.51</v>
          </cell>
        </row>
        <row r="260">
          <cell r="B260">
            <v>256</v>
          </cell>
          <cell r="C260">
            <v>511.02</v>
          </cell>
          <cell r="D260">
            <v>715.43</v>
          </cell>
          <cell r="F260">
            <v>333.81000000000063</v>
          </cell>
          <cell r="G260">
            <v>467.33</v>
          </cell>
        </row>
        <row r="261">
          <cell r="B261">
            <v>257</v>
          </cell>
          <cell r="C261">
            <v>513.02</v>
          </cell>
          <cell r="D261">
            <v>718.23</v>
          </cell>
          <cell r="F261">
            <v>335.11000000000064</v>
          </cell>
          <cell r="G261">
            <v>469.15</v>
          </cell>
        </row>
        <row r="262">
          <cell r="B262">
            <v>258</v>
          </cell>
          <cell r="C262">
            <v>515.02</v>
          </cell>
          <cell r="D262">
            <v>721.03</v>
          </cell>
          <cell r="F262">
            <v>336.41000000000065</v>
          </cell>
          <cell r="G262">
            <v>470.97</v>
          </cell>
        </row>
        <row r="263">
          <cell r="B263">
            <v>259</v>
          </cell>
          <cell r="C263">
            <v>517.02</v>
          </cell>
          <cell r="D263">
            <v>723.83</v>
          </cell>
          <cell r="F263">
            <v>337.71000000000066</v>
          </cell>
          <cell r="G263">
            <v>472.79</v>
          </cell>
        </row>
        <row r="264">
          <cell r="B264">
            <v>260</v>
          </cell>
          <cell r="C264">
            <v>519.02</v>
          </cell>
          <cell r="D264">
            <v>726.63</v>
          </cell>
          <cell r="F264">
            <v>339.01000000000067</v>
          </cell>
          <cell r="G264">
            <v>474.61</v>
          </cell>
        </row>
        <row r="265">
          <cell r="B265">
            <v>261</v>
          </cell>
          <cell r="C265">
            <v>521.02</v>
          </cell>
          <cell r="D265">
            <v>729.43</v>
          </cell>
          <cell r="F265">
            <v>340.31000000000068</v>
          </cell>
          <cell r="G265">
            <v>476.43</v>
          </cell>
        </row>
        <row r="266">
          <cell r="B266">
            <v>262</v>
          </cell>
          <cell r="C266">
            <v>523.02</v>
          </cell>
          <cell r="D266">
            <v>732.23</v>
          </cell>
          <cell r="F266">
            <v>341.6100000000007</v>
          </cell>
          <cell r="G266">
            <v>478.25</v>
          </cell>
        </row>
        <row r="267">
          <cell r="B267">
            <v>263</v>
          </cell>
          <cell r="C267">
            <v>525.02</v>
          </cell>
          <cell r="D267">
            <v>735.03</v>
          </cell>
          <cell r="F267">
            <v>342.91000000000071</v>
          </cell>
          <cell r="G267">
            <v>480.07</v>
          </cell>
        </row>
        <row r="268">
          <cell r="B268">
            <v>264</v>
          </cell>
          <cell r="C268">
            <v>527.02</v>
          </cell>
          <cell r="D268">
            <v>737.83</v>
          </cell>
          <cell r="F268">
            <v>344.21000000000072</v>
          </cell>
          <cell r="G268">
            <v>481.89</v>
          </cell>
        </row>
        <row r="269">
          <cell r="B269">
            <v>265</v>
          </cell>
          <cell r="C269">
            <v>529.02</v>
          </cell>
          <cell r="D269">
            <v>740.63</v>
          </cell>
          <cell r="F269">
            <v>345.51000000000073</v>
          </cell>
          <cell r="G269">
            <v>483.71</v>
          </cell>
        </row>
        <row r="270">
          <cell r="B270">
            <v>266</v>
          </cell>
          <cell r="C270">
            <v>531.02</v>
          </cell>
          <cell r="D270">
            <v>743.43</v>
          </cell>
          <cell r="F270">
            <v>346.81000000000074</v>
          </cell>
          <cell r="G270">
            <v>485.53</v>
          </cell>
        </row>
        <row r="271">
          <cell r="B271">
            <v>267</v>
          </cell>
          <cell r="C271">
            <v>533.02</v>
          </cell>
          <cell r="D271">
            <v>746.23</v>
          </cell>
          <cell r="F271">
            <v>348.11000000000075</v>
          </cell>
          <cell r="G271">
            <v>487.35</v>
          </cell>
        </row>
        <row r="272">
          <cell r="B272">
            <v>268</v>
          </cell>
          <cell r="C272">
            <v>535.02</v>
          </cell>
          <cell r="D272">
            <v>749.03</v>
          </cell>
          <cell r="F272">
            <v>349.41000000000076</v>
          </cell>
          <cell r="G272">
            <v>489.17</v>
          </cell>
        </row>
        <row r="273">
          <cell r="B273">
            <v>269</v>
          </cell>
          <cell r="C273">
            <v>537.02</v>
          </cell>
          <cell r="D273">
            <v>751.83</v>
          </cell>
          <cell r="F273">
            <v>350.71000000000078</v>
          </cell>
          <cell r="G273">
            <v>490.99</v>
          </cell>
        </row>
        <row r="274">
          <cell r="B274">
            <v>270</v>
          </cell>
          <cell r="C274">
            <v>539.02</v>
          </cell>
          <cell r="D274">
            <v>754.63</v>
          </cell>
          <cell r="F274">
            <v>352.01000000000079</v>
          </cell>
          <cell r="G274">
            <v>492.81</v>
          </cell>
        </row>
        <row r="275">
          <cell r="B275">
            <v>271</v>
          </cell>
          <cell r="C275">
            <v>541.02</v>
          </cell>
          <cell r="D275">
            <v>757.43</v>
          </cell>
          <cell r="F275">
            <v>353.3100000000008</v>
          </cell>
          <cell r="G275">
            <v>494.63</v>
          </cell>
        </row>
        <row r="276">
          <cell r="B276">
            <v>272</v>
          </cell>
          <cell r="C276">
            <v>543.02</v>
          </cell>
          <cell r="D276">
            <v>760.23</v>
          </cell>
          <cell r="F276">
            <v>354.61000000000081</v>
          </cell>
          <cell r="G276">
            <v>496.45</v>
          </cell>
        </row>
        <row r="277">
          <cell r="B277">
            <v>273</v>
          </cell>
          <cell r="C277">
            <v>545.02</v>
          </cell>
          <cell r="D277">
            <v>763.03</v>
          </cell>
          <cell r="F277">
            <v>355.91000000000082</v>
          </cell>
          <cell r="G277">
            <v>498.27</v>
          </cell>
        </row>
        <row r="278">
          <cell r="B278">
            <v>274</v>
          </cell>
          <cell r="C278">
            <v>547.02</v>
          </cell>
          <cell r="D278">
            <v>765.83</v>
          </cell>
          <cell r="F278">
            <v>357.21000000000083</v>
          </cell>
          <cell r="G278">
            <v>500.09</v>
          </cell>
        </row>
        <row r="279">
          <cell r="B279">
            <v>275</v>
          </cell>
          <cell r="C279">
            <v>549.02</v>
          </cell>
          <cell r="D279">
            <v>768.63</v>
          </cell>
          <cell r="F279">
            <v>358.51000000000084</v>
          </cell>
          <cell r="G279">
            <v>501.91</v>
          </cell>
        </row>
        <row r="280">
          <cell r="B280">
            <v>276</v>
          </cell>
          <cell r="C280">
            <v>551.02</v>
          </cell>
          <cell r="D280">
            <v>771.43</v>
          </cell>
          <cell r="F280">
            <v>359.81000000000085</v>
          </cell>
          <cell r="G280">
            <v>503.73</v>
          </cell>
        </row>
        <row r="281">
          <cell r="B281">
            <v>277</v>
          </cell>
          <cell r="C281">
            <v>553.02</v>
          </cell>
          <cell r="D281">
            <v>774.23</v>
          </cell>
          <cell r="F281">
            <v>361.11000000000087</v>
          </cell>
          <cell r="G281">
            <v>505.55</v>
          </cell>
        </row>
        <row r="282">
          <cell r="B282">
            <v>278</v>
          </cell>
          <cell r="C282">
            <v>555.02</v>
          </cell>
          <cell r="D282">
            <v>777.03</v>
          </cell>
          <cell r="F282">
            <v>362.41000000000088</v>
          </cell>
          <cell r="G282">
            <v>507.37</v>
          </cell>
        </row>
        <row r="283">
          <cell r="B283">
            <v>279</v>
          </cell>
          <cell r="C283">
            <v>557.02</v>
          </cell>
          <cell r="D283">
            <v>779.83</v>
          </cell>
          <cell r="F283">
            <v>363.71000000000089</v>
          </cell>
          <cell r="G283">
            <v>509.19</v>
          </cell>
        </row>
        <row r="284">
          <cell r="B284">
            <v>280</v>
          </cell>
          <cell r="C284">
            <v>559.02</v>
          </cell>
          <cell r="D284">
            <v>782.63</v>
          </cell>
          <cell r="F284">
            <v>365.0100000000009</v>
          </cell>
          <cell r="G284">
            <v>511.01</v>
          </cell>
        </row>
        <row r="285">
          <cell r="B285">
            <v>281</v>
          </cell>
          <cell r="C285">
            <v>561.02</v>
          </cell>
          <cell r="D285">
            <v>785.43</v>
          </cell>
          <cell r="F285">
            <v>366.31000000000091</v>
          </cell>
          <cell r="G285">
            <v>512.83000000000004</v>
          </cell>
        </row>
        <row r="286">
          <cell r="B286">
            <v>282</v>
          </cell>
          <cell r="C286">
            <v>563.02</v>
          </cell>
          <cell r="D286">
            <v>788.23</v>
          </cell>
          <cell r="F286">
            <v>367.61000000000092</v>
          </cell>
          <cell r="G286">
            <v>514.65</v>
          </cell>
        </row>
        <row r="287">
          <cell r="B287">
            <v>283</v>
          </cell>
          <cell r="C287">
            <v>565.02</v>
          </cell>
          <cell r="D287">
            <v>791.03</v>
          </cell>
          <cell r="F287">
            <v>368.91000000000093</v>
          </cell>
          <cell r="G287">
            <v>516.47</v>
          </cell>
        </row>
        <row r="288">
          <cell r="B288">
            <v>284</v>
          </cell>
          <cell r="C288">
            <v>567.02</v>
          </cell>
          <cell r="D288">
            <v>793.83</v>
          </cell>
          <cell r="F288">
            <v>370.21000000000095</v>
          </cell>
          <cell r="G288">
            <v>518.29</v>
          </cell>
        </row>
        <row r="289">
          <cell r="B289">
            <v>285</v>
          </cell>
          <cell r="C289">
            <v>569.02</v>
          </cell>
          <cell r="D289">
            <v>796.63</v>
          </cell>
          <cell r="F289">
            <v>371.51000000000096</v>
          </cell>
          <cell r="G289">
            <v>520.11</v>
          </cell>
        </row>
        <row r="290">
          <cell r="B290">
            <v>286</v>
          </cell>
          <cell r="C290">
            <v>571.02</v>
          </cell>
          <cell r="D290">
            <v>799.43</v>
          </cell>
          <cell r="F290">
            <v>372.81000000000097</v>
          </cell>
          <cell r="G290">
            <v>521.92999999999995</v>
          </cell>
        </row>
        <row r="291">
          <cell r="B291">
            <v>287</v>
          </cell>
          <cell r="C291">
            <v>573.02</v>
          </cell>
          <cell r="D291">
            <v>802.23</v>
          </cell>
          <cell r="F291">
            <v>374.11000000000098</v>
          </cell>
          <cell r="G291">
            <v>523.75</v>
          </cell>
        </row>
        <row r="292">
          <cell r="B292">
            <v>288</v>
          </cell>
          <cell r="C292">
            <v>575.02</v>
          </cell>
          <cell r="D292">
            <v>805.03</v>
          </cell>
          <cell r="F292">
            <v>375.41000000000099</v>
          </cell>
          <cell r="G292">
            <v>525.57000000000005</v>
          </cell>
        </row>
        <row r="293">
          <cell r="B293">
            <v>289</v>
          </cell>
          <cell r="C293">
            <v>577.02</v>
          </cell>
          <cell r="D293">
            <v>807.83</v>
          </cell>
          <cell r="F293">
            <v>376.710000000001</v>
          </cell>
          <cell r="G293">
            <v>527.39</v>
          </cell>
        </row>
        <row r="294">
          <cell r="B294">
            <v>290</v>
          </cell>
          <cell r="C294">
            <v>579.02</v>
          </cell>
          <cell r="D294">
            <v>810.63</v>
          </cell>
          <cell r="F294">
            <v>378.01000000000101</v>
          </cell>
          <cell r="G294">
            <v>529.21</v>
          </cell>
        </row>
        <row r="295">
          <cell r="B295">
            <v>291</v>
          </cell>
          <cell r="C295">
            <v>581.02</v>
          </cell>
          <cell r="D295">
            <v>813.43</v>
          </cell>
          <cell r="F295">
            <v>379.31000000000103</v>
          </cell>
          <cell r="G295">
            <v>531.03</v>
          </cell>
        </row>
        <row r="296">
          <cell r="B296">
            <v>292</v>
          </cell>
          <cell r="C296">
            <v>583.02</v>
          </cell>
          <cell r="D296">
            <v>816.23</v>
          </cell>
          <cell r="F296">
            <v>380.61000000000104</v>
          </cell>
          <cell r="G296">
            <v>532.85</v>
          </cell>
        </row>
        <row r="297">
          <cell r="B297">
            <v>293</v>
          </cell>
          <cell r="C297">
            <v>585.02</v>
          </cell>
          <cell r="D297">
            <v>819.03</v>
          </cell>
          <cell r="F297">
            <v>381.91000000000105</v>
          </cell>
          <cell r="G297">
            <v>534.66999999999996</v>
          </cell>
        </row>
        <row r="298">
          <cell r="B298">
            <v>294</v>
          </cell>
          <cell r="C298">
            <v>587.02</v>
          </cell>
          <cell r="D298">
            <v>821.83</v>
          </cell>
          <cell r="F298">
            <v>383.21000000000106</v>
          </cell>
          <cell r="G298">
            <v>536.49</v>
          </cell>
        </row>
        <row r="299">
          <cell r="B299">
            <v>295</v>
          </cell>
          <cell r="C299">
            <v>589.02</v>
          </cell>
          <cell r="D299">
            <v>824.63</v>
          </cell>
          <cell r="F299">
            <v>384.51000000000107</v>
          </cell>
          <cell r="G299">
            <v>538.30999999999995</v>
          </cell>
        </row>
        <row r="300">
          <cell r="B300">
            <v>296</v>
          </cell>
          <cell r="C300">
            <v>591.02</v>
          </cell>
          <cell r="D300">
            <v>827.43</v>
          </cell>
          <cell r="F300">
            <v>385.81000000000108</v>
          </cell>
          <cell r="G300">
            <v>540.13</v>
          </cell>
        </row>
        <row r="301">
          <cell r="B301">
            <v>297</v>
          </cell>
          <cell r="C301">
            <v>593.02</v>
          </cell>
          <cell r="D301">
            <v>830.23</v>
          </cell>
          <cell r="F301">
            <v>387.11000000000109</v>
          </cell>
          <cell r="G301">
            <v>541.95000000000005</v>
          </cell>
        </row>
        <row r="302">
          <cell r="B302">
            <v>298</v>
          </cell>
          <cell r="C302">
            <v>595.02</v>
          </cell>
          <cell r="D302">
            <v>833.03</v>
          </cell>
          <cell r="F302">
            <v>388.41000000000111</v>
          </cell>
          <cell r="G302">
            <v>543.77</v>
          </cell>
        </row>
        <row r="303">
          <cell r="B303">
            <v>299</v>
          </cell>
          <cell r="C303">
            <v>597.02</v>
          </cell>
          <cell r="D303">
            <v>835.83</v>
          </cell>
          <cell r="F303">
            <v>389.71000000000112</v>
          </cell>
          <cell r="G303">
            <v>545.59</v>
          </cell>
        </row>
        <row r="304">
          <cell r="B304">
            <v>300</v>
          </cell>
          <cell r="C304">
            <v>599.02</v>
          </cell>
          <cell r="D304">
            <v>838.63</v>
          </cell>
          <cell r="F304">
            <v>391.01000000000113</v>
          </cell>
          <cell r="G304">
            <v>547.41</v>
          </cell>
        </row>
        <row r="305">
          <cell r="B305">
            <v>301</v>
          </cell>
          <cell r="C305">
            <v>601.02</v>
          </cell>
          <cell r="D305">
            <v>841.43</v>
          </cell>
          <cell r="F305">
            <v>392.31000000000114</v>
          </cell>
          <cell r="G305">
            <v>549.23</v>
          </cell>
        </row>
        <row r="306">
          <cell r="B306">
            <v>302</v>
          </cell>
          <cell r="C306">
            <v>603.02</v>
          </cell>
          <cell r="D306">
            <v>844.23</v>
          </cell>
          <cell r="F306">
            <v>393.61000000000115</v>
          </cell>
          <cell r="G306">
            <v>551.04999999999995</v>
          </cell>
        </row>
        <row r="307">
          <cell r="B307">
            <v>303</v>
          </cell>
          <cell r="C307">
            <v>605.02</v>
          </cell>
          <cell r="D307">
            <v>847.03</v>
          </cell>
          <cell r="F307">
            <v>394.91000000000116</v>
          </cell>
          <cell r="G307">
            <v>552.87</v>
          </cell>
        </row>
        <row r="308">
          <cell r="B308">
            <v>304</v>
          </cell>
          <cell r="C308">
            <v>607.02</v>
          </cell>
          <cell r="D308">
            <v>849.83</v>
          </cell>
          <cell r="F308">
            <v>396.21000000000117</v>
          </cell>
          <cell r="G308">
            <v>554.69000000000005</v>
          </cell>
        </row>
        <row r="309">
          <cell r="B309">
            <v>305</v>
          </cell>
          <cell r="C309">
            <v>609.02</v>
          </cell>
          <cell r="D309">
            <v>852.63</v>
          </cell>
          <cell r="F309">
            <v>397.51000000000118</v>
          </cell>
          <cell r="G309">
            <v>556.51</v>
          </cell>
        </row>
        <row r="310">
          <cell r="B310">
            <v>306</v>
          </cell>
          <cell r="C310">
            <v>611.02</v>
          </cell>
          <cell r="D310">
            <v>855.43</v>
          </cell>
          <cell r="F310">
            <v>398.8100000000012</v>
          </cell>
          <cell r="G310">
            <v>558.33000000000004</v>
          </cell>
        </row>
        <row r="311">
          <cell r="B311">
            <v>307</v>
          </cell>
          <cell r="C311">
            <v>613.02</v>
          </cell>
          <cell r="D311">
            <v>858.23</v>
          </cell>
          <cell r="F311">
            <v>400.11000000000121</v>
          </cell>
          <cell r="G311">
            <v>560.15</v>
          </cell>
        </row>
        <row r="312">
          <cell r="B312">
            <v>308</v>
          </cell>
          <cell r="C312">
            <v>615.02</v>
          </cell>
          <cell r="D312">
            <v>861.03</v>
          </cell>
          <cell r="F312">
            <v>401.41000000000122</v>
          </cell>
          <cell r="G312">
            <v>561.97</v>
          </cell>
        </row>
        <row r="313">
          <cell r="B313">
            <v>309</v>
          </cell>
          <cell r="C313">
            <v>617.02</v>
          </cell>
          <cell r="D313">
            <v>863.83</v>
          </cell>
          <cell r="F313">
            <v>402.71000000000123</v>
          </cell>
          <cell r="G313">
            <v>563.79</v>
          </cell>
        </row>
        <row r="314">
          <cell r="B314">
            <v>310</v>
          </cell>
          <cell r="C314">
            <v>619.02</v>
          </cell>
          <cell r="D314">
            <v>866.63</v>
          </cell>
          <cell r="F314">
            <v>404.01000000000124</v>
          </cell>
          <cell r="G314">
            <v>565.61</v>
          </cell>
        </row>
        <row r="315">
          <cell r="B315">
            <v>311</v>
          </cell>
          <cell r="C315">
            <v>621.02</v>
          </cell>
          <cell r="D315">
            <v>869.43</v>
          </cell>
          <cell r="F315">
            <v>405.31000000000125</v>
          </cell>
          <cell r="G315">
            <v>567.42999999999995</v>
          </cell>
        </row>
        <row r="316">
          <cell r="B316">
            <v>312</v>
          </cell>
          <cell r="C316">
            <v>623.02</v>
          </cell>
          <cell r="D316">
            <v>872.23</v>
          </cell>
          <cell r="F316">
            <v>406.61000000000126</v>
          </cell>
          <cell r="G316">
            <v>569.25</v>
          </cell>
        </row>
        <row r="317">
          <cell r="B317">
            <v>313</v>
          </cell>
          <cell r="C317">
            <v>625.02</v>
          </cell>
          <cell r="D317">
            <v>875.03</v>
          </cell>
          <cell r="F317">
            <v>407.91000000000128</v>
          </cell>
          <cell r="G317">
            <v>571.07000000000005</v>
          </cell>
        </row>
        <row r="318">
          <cell r="B318">
            <v>314</v>
          </cell>
          <cell r="C318">
            <v>627.02</v>
          </cell>
          <cell r="D318">
            <v>877.83</v>
          </cell>
          <cell r="F318">
            <v>409.21000000000129</v>
          </cell>
          <cell r="G318">
            <v>572.89</v>
          </cell>
        </row>
        <row r="319">
          <cell r="B319">
            <v>315</v>
          </cell>
          <cell r="C319">
            <v>629.02</v>
          </cell>
          <cell r="D319">
            <v>880.63</v>
          </cell>
          <cell r="F319">
            <v>410.5100000000013</v>
          </cell>
          <cell r="G319">
            <v>574.71</v>
          </cell>
        </row>
        <row r="320">
          <cell r="B320">
            <v>316</v>
          </cell>
          <cell r="C320">
            <v>631.02</v>
          </cell>
          <cell r="D320">
            <v>883.43</v>
          </cell>
          <cell r="F320">
            <v>411.81000000000131</v>
          </cell>
          <cell r="G320">
            <v>576.53</v>
          </cell>
        </row>
        <row r="321">
          <cell r="B321">
            <v>317</v>
          </cell>
          <cell r="C321">
            <v>633.02</v>
          </cell>
          <cell r="D321">
            <v>886.23</v>
          </cell>
          <cell r="F321">
            <v>413.11000000000132</v>
          </cell>
          <cell r="G321">
            <v>578.35</v>
          </cell>
        </row>
        <row r="322">
          <cell r="B322">
            <v>318</v>
          </cell>
          <cell r="C322">
            <v>635.02</v>
          </cell>
          <cell r="D322">
            <v>889.03</v>
          </cell>
          <cell r="F322">
            <v>414.41000000000133</v>
          </cell>
          <cell r="G322">
            <v>580.16999999999996</v>
          </cell>
        </row>
        <row r="323">
          <cell r="B323">
            <v>319</v>
          </cell>
          <cell r="C323">
            <v>637.02</v>
          </cell>
          <cell r="D323">
            <v>891.83</v>
          </cell>
          <cell r="F323">
            <v>415.71000000000134</v>
          </cell>
          <cell r="G323">
            <v>581.99</v>
          </cell>
        </row>
        <row r="324">
          <cell r="B324">
            <v>320</v>
          </cell>
          <cell r="C324">
            <v>639.02</v>
          </cell>
          <cell r="D324">
            <v>894.63</v>
          </cell>
          <cell r="F324">
            <v>417.01000000000136</v>
          </cell>
          <cell r="G324">
            <v>583.80999999999995</v>
          </cell>
        </row>
        <row r="325">
          <cell r="B325">
            <v>321</v>
          </cell>
          <cell r="C325">
            <v>641.02</v>
          </cell>
          <cell r="D325">
            <v>897.43</v>
          </cell>
          <cell r="F325">
            <v>418.31000000000137</v>
          </cell>
          <cell r="G325">
            <v>585.63</v>
          </cell>
        </row>
        <row r="326">
          <cell r="B326">
            <v>322</v>
          </cell>
          <cell r="C326">
            <v>643.02</v>
          </cell>
          <cell r="D326">
            <v>900.23</v>
          </cell>
          <cell r="F326">
            <v>419.61000000000138</v>
          </cell>
          <cell r="G326">
            <v>587.45000000000005</v>
          </cell>
        </row>
        <row r="327">
          <cell r="B327">
            <v>323</v>
          </cell>
          <cell r="C327">
            <v>645.02</v>
          </cell>
          <cell r="D327">
            <v>903.03</v>
          </cell>
          <cell r="F327">
            <v>420.91000000000139</v>
          </cell>
          <cell r="G327">
            <v>589.27</v>
          </cell>
        </row>
        <row r="328">
          <cell r="B328">
            <v>324</v>
          </cell>
          <cell r="C328">
            <v>647.02</v>
          </cell>
          <cell r="D328">
            <v>905.83</v>
          </cell>
          <cell r="F328">
            <v>422.2100000000014</v>
          </cell>
          <cell r="G328">
            <v>591.09</v>
          </cell>
        </row>
        <row r="329">
          <cell r="B329">
            <v>325</v>
          </cell>
          <cell r="C329">
            <v>649.02</v>
          </cell>
          <cell r="D329">
            <v>908.63</v>
          </cell>
          <cell r="F329">
            <v>423.51000000000141</v>
          </cell>
          <cell r="G329">
            <v>592.91</v>
          </cell>
        </row>
        <row r="330">
          <cell r="B330">
            <v>326</v>
          </cell>
          <cell r="C330">
            <v>651.02</v>
          </cell>
          <cell r="D330">
            <v>911.43</v>
          </cell>
          <cell r="F330">
            <v>424.81000000000142</v>
          </cell>
          <cell r="G330">
            <v>594.73</v>
          </cell>
        </row>
        <row r="331">
          <cell r="B331">
            <v>327</v>
          </cell>
          <cell r="C331">
            <v>653.02</v>
          </cell>
          <cell r="D331">
            <v>914.23</v>
          </cell>
          <cell r="F331">
            <v>426.11000000000143</v>
          </cell>
          <cell r="G331">
            <v>596.54999999999995</v>
          </cell>
        </row>
        <row r="332">
          <cell r="B332">
            <v>328</v>
          </cell>
          <cell r="C332">
            <v>655.02</v>
          </cell>
          <cell r="D332">
            <v>917.03</v>
          </cell>
          <cell r="F332">
            <v>427.41000000000145</v>
          </cell>
          <cell r="G332">
            <v>598.37</v>
          </cell>
        </row>
        <row r="333">
          <cell r="B333">
            <v>329</v>
          </cell>
          <cell r="C333">
            <v>657.02</v>
          </cell>
          <cell r="D333">
            <v>919.83</v>
          </cell>
          <cell r="F333">
            <v>428.71000000000146</v>
          </cell>
          <cell r="G333">
            <v>600.19000000000005</v>
          </cell>
        </row>
        <row r="334">
          <cell r="B334">
            <v>330</v>
          </cell>
          <cell r="C334">
            <v>659.02</v>
          </cell>
          <cell r="D334">
            <v>922.63</v>
          </cell>
          <cell r="F334">
            <v>430.01000000000147</v>
          </cell>
          <cell r="G334">
            <v>602.01</v>
          </cell>
        </row>
        <row r="335">
          <cell r="B335">
            <v>331</v>
          </cell>
          <cell r="C335">
            <v>661.02</v>
          </cell>
          <cell r="D335">
            <v>925.43</v>
          </cell>
          <cell r="F335">
            <v>431.31000000000148</v>
          </cell>
          <cell r="G335">
            <v>603.83000000000004</v>
          </cell>
        </row>
        <row r="336">
          <cell r="B336">
            <v>332</v>
          </cell>
          <cell r="C336">
            <v>663.02</v>
          </cell>
          <cell r="D336">
            <v>928.23</v>
          </cell>
          <cell r="F336">
            <v>432.61000000000149</v>
          </cell>
          <cell r="G336">
            <v>605.65</v>
          </cell>
        </row>
        <row r="337">
          <cell r="B337">
            <v>333</v>
          </cell>
          <cell r="C337">
            <v>665.02</v>
          </cell>
          <cell r="D337">
            <v>931.03</v>
          </cell>
          <cell r="F337">
            <v>433.9100000000015</v>
          </cell>
          <cell r="G337">
            <v>607.47</v>
          </cell>
        </row>
        <row r="338">
          <cell r="B338">
            <v>334</v>
          </cell>
          <cell r="C338">
            <v>667.02</v>
          </cell>
          <cell r="D338">
            <v>933.83</v>
          </cell>
          <cell r="F338">
            <v>435.21000000000151</v>
          </cell>
          <cell r="G338">
            <v>609.29</v>
          </cell>
        </row>
        <row r="339">
          <cell r="B339">
            <v>335</v>
          </cell>
          <cell r="C339">
            <v>669.02</v>
          </cell>
          <cell r="D339">
            <v>936.63</v>
          </cell>
          <cell r="F339">
            <v>436.51000000000153</v>
          </cell>
          <cell r="G339">
            <v>611.11</v>
          </cell>
        </row>
        <row r="340">
          <cell r="B340">
            <v>336</v>
          </cell>
          <cell r="C340">
            <v>671.02</v>
          </cell>
          <cell r="D340">
            <v>939.43</v>
          </cell>
          <cell r="F340">
            <v>437.81000000000154</v>
          </cell>
          <cell r="G340">
            <v>612.92999999999995</v>
          </cell>
        </row>
        <row r="341">
          <cell r="B341">
            <v>337</v>
          </cell>
          <cell r="C341">
            <v>673.02</v>
          </cell>
          <cell r="D341">
            <v>942.23</v>
          </cell>
          <cell r="F341">
            <v>439.11000000000155</v>
          </cell>
          <cell r="G341">
            <v>614.75</v>
          </cell>
        </row>
        <row r="342">
          <cell r="B342">
            <v>338</v>
          </cell>
          <cell r="C342">
            <v>675.02</v>
          </cell>
          <cell r="D342">
            <v>945.03</v>
          </cell>
          <cell r="F342">
            <v>440.41000000000156</v>
          </cell>
          <cell r="G342">
            <v>616.57000000000005</v>
          </cell>
        </row>
        <row r="343">
          <cell r="B343">
            <v>339</v>
          </cell>
          <cell r="C343">
            <v>677.02</v>
          </cell>
          <cell r="D343">
            <v>947.83</v>
          </cell>
          <cell r="F343">
            <v>441.71000000000157</v>
          </cell>
          <cell r="G343">
            <v>618.39</v>
          </cell>
        </row>
        <row r="344">
          <cell r="B344">
            <v>340</v>
          </cell>
          <cell r="C344">
            <v>679.02</v>
          </cell>
          <cell r="D344">
            <v>950.63</v>
          </cell>
          <cell r="F344">
            <v>443.01000000000158</v>
          </cell>
          <cell r="G344">
            <v>620.21</v>
          </cell>
        </row>
        <row r="345">
          <cell r="B345">
            <v>341</v>
          </cell>
          <cell r="C345">
            <v>681.02</v>
          </cell>
          <cell r="D345">
            <v>953.43</v>
          </cell>
          <cell r="F345">
            <v>444.31000000000159</v>
          </cell>
          <cell r="G345">
            <v>622.03</v>
          </cell>
        </row>
        <row r="346">
          <cell r="B346">
            <v>342</v>
          </cell>
          <cell r="C346">
            <v>683.02</v>
          </cell>
          <cell r="D346">
            <v>956.23</v>
          </cell>
          <cell r="F346">
            <v>445.61000000000161</v>
          </cell>
          <cell r="G346">
            <v>623.85</v>
          </cell>
        </row>
        <row r="347">
          <cell r="B347">
            <v>343</v>
          </cell>
          <cell r="C347">
            <v>685.02</v>
          </cell>
          <cell r="D347">
            <v>959.03</v>
          </cell>
          <cell r="F347">
            <v>446.91000000000162</v>
          </cell>
          <cell r="G347">
            <v>625.66999999999996</v>
          </cell>
        </row>
        <row r="348">
          <cell r="B348">
            <v>344</v>
          </cell>
          <cell r="C348">
            <v>687.02</v>
          </cell>
          <cell r="D348">
            <v>961.83</v>
          </cell>
          <cell r="F348">
            <v>448.21000000000163</v>
          </cell>
          <cell r="G348">
            <v>627.49</v>
          </cell>
        </row>
        <row r="349">
          <cell r="B349">
            <v>345</v>
          </cell>
          <cell r="C349">
            <v>689.02</v>
          </cell>
          <cell r="D349">
            <v>964.63</v>
          </cell>
          <cell r="F349">
            <v>449.51000000000164</v>
          </cell>
          <cell r="G349">
            <v>629.30999999999995</v>
          </cell>
        </row>
        <row r="350">
          <cell r="B350">
            <v>346</v>
          </cell>
          <cell r="C350">
            <v>691.02</v>
          </cell>
          <cell r="D350">
            <v>967.43</v>
          </cell>
          <cell r="F350">
            <v>450.81000000000165</v>
          </cell>
          <cell r="G350">
            <v>631.13</v>
          </cell>
        </row>
        <row r="351">
          <cell r="B351">
            <v>347</v>
          </cell>
          <cell r="C351">
            <v>693.02</v>
          </cell>
          <cell r="D351">
            <v>970.23</v>
          </cell>
          <cell r="F351">
            <v>452.11000000000166</v>
          </cell>
          <cell r="G351">
            <v>632.95000000000005</v>
          </cell>
        </row>
        <row r="352">
          <cell r="B352">
            <v>348</v>
          </cell>
          <cell r="C352">
            <v>695.02</v>
          </cell>
          <cell r="D352">
            <v>973.03</v>
          </cell>
          <cell r="F352">
            <v>453.41000000000167</v>
          </cell>
          <cell r="G352">
            <v>634.77</v>
          </cell>
        </row>
        <row r="353">
          <cell r="B353">
            <v>349</v>
          </cell>
          <cell r="C353">
            <v>697.02</v>
          </cell>
          <cell r="D353">
            <v>975.83</v>
          </cell>
          <cell r="F353">
            <v>454.71000000000168</v>
          </cell>
          <cell r="G353">
            <v>636.59</v>
          </cell>
        </row>
        <row r="354">
          <cell r="B354">
            <v>350</v>
          </cell>
          <cell r="C354">
            <v>699.02</v>
          </cell>
          <cell r="D354">
            <v>978.63</v>
          </cell>
          <cell r="F354">
            <v>456.0100000000017</v>
          </cell>
          <cell r="G354">
            <v>638.41</v>
          </cell>
        </row>
        <row r="355">
          <cell r="B355">
            <v>351</v>
          </cell>
          <cell r="C355">
            <v>701.02</v>
          </cell>
          <cell r="D355">
            <v>981.43</v>
          </cell>
          <cell r="F355">
            <v>457.31000000000171</v>
          </cell>
          <cell r="G355">
            <v>640.23</v>
          </cell>
        </row>
        <row r="356">
          <cell r="B356">
            <v>352</v>
          </cell>
          <cell r="C356">
            <v>703.02</v>
          </cell>
          <cell r="D356">
            <v>984.23</v>
          </cell>
          <cell r="F356">
            <v>458.61000000000172</v>
          </cell>
          <cell r="G356">
            <v>642.04999999999995</v>
          </cell>
        </row>
        <row r="357">
          <cell r="B357">
            <v>353</v>
          </cell>
          <cell r="C357">
            <v>705.02</v>
          </cell>
          <cell r="D357">
            <v>987.03</v>
          </cell>
          <cell r="F357">
            <v>459.91000000000173</v>
          </cell>
          <cell r="G357">
            <v>643.87</v>
          </cell>
        </row>
        <row r="358">
          <cell r="B358">
            <v>354</v>
          </cell>
          <cell r="C358">
            <v>707.02</v>
          </cell>
          <cell r="D358">
            <v>989.83</v>
          </cell>
          <cell r="F358">
            <v>461.21000000000174</v>
          </cell>
          <cell r="G358">
            <v>645.69000000000005</v>
          </cell>
        </row>
        <row r="359">
          <cell r="B359">
            <v>355</v>
          </cell>
          <cell r="C359">
            <v>709.02</v>
          </cell>
          <cell r="D359">
            <v>992.63</v>
          </cell>
          <cell r="F359">
            <v>462.51000000000175</v>
          </cell>
          <cell r="G359">
            <v>647.51</v>
          </cell>
        </row>
        <row r="360">
          <cell r="B360">
            <v>356</v>
          </cell>
          <cell r="C360">
            <v>711.02</v>
          </cell>
          <cell r="D360">
            <v>995.43</v>
          </cell>
          <cell r="F360">
            <v>463.81000000000176</v>
          </cell>
          <cell r="G360">
            <v>649.33000000000004</v>
          </cell>
        </row>
        <row r="361">
          <cell r="B361">
            <v>357</v>
          </cell>
          <cell r="C361">
            <v>713.02</v>
          </cell>
          <cell r="D361">
            <v>998.23</v>
          </cell>
          <cell r="F361">
            <v>465.11000000000178</v>
          </cell>
          <cell r="G361">
            <v>651.15</v>
          </cell>
        </row>
        <row r="362">
          <cell r="B362">
            <v>358</v>
          </cell>
          <cell r="C362">
            <v>715.02</v>
          </cell>
          <cell r="D362">
            <v>1001.03</v>
          </cell>
          <cell r="F362">
            <v>466.41000000000179</v>
          </cell>
          <cell r="G362">
            <v>652.97</v>
          </cell>
        </row>
        <row r="363">
          <cell r="B363">
            <v>359</v>
          </cell>
          <cell r="C363">
            <v>717.02</v>
          </cell>
          <cell r="D363">
            <v>1003.83</v>
          </cell>
          <cell r="F363">
            <v>467.7100000000018</v>
          </cell>
          <cell r="G363">
            <v>654.79</v>
          </cell>
        </row>
        <row r="364">
          <cell r="B364">
            <v>360</v>
          </cell>
          <cell r="C364">
            <v>719.02</v>
          </cell>
          <cell r="D364">
            <v>1006.63</v>
          </cell>
          <cell r="F364">
            <v>469.01000000000181</v>
          </cell>
          <cell r="G364">
            <v>656.61</v>
          </cell>
        </row>
        <row r="365">
          <cell r="B365">
            <v>361</v>
          </cell>
          <cell r="C365">
            <v>721.02</v>
          </cell>
          <cell r="D365">
            <v>1009.43</v>
          </cell>
          <cell r="F365">
            <v>470.31000000000182</v>
          </cell>
          <cell r="G365">
            <v>658.43</v>
          </cell>
        </row>
        <row r="366">
          <cell r="B366">
            <v>362</v>
          </cell>
          <cell r="C366">
            <v>723.02</v>
          </cell>
          <cell r="D366">
            <v>1012.23</v>
          </cell>
          <cell r="F366">
            <v>471.61000000000183</v>
          </cell>
          <cell r="G366">
            <v>660.25</v>
          </cell>
        </row>
        <row r="367">
          <cell r="B367">
            <v>363</v>
          </cell>
          <cell r="C367">
            <v>725.02</v>
          </cell>
          <cell r="D367">
            <v>1015.03</v>
          </cell>
          <cell r="F367">
            <v>472.91000000000184</v>
          </cell>
          <cell r="G367">
            <v>662.07</v>
          </cell>
        </row>
        <row r="368">
          <cell r="B368">
            <v>364</v>
          </cell>
          <cell r="C368">
            <v>727.02</v>
          </cell>
          <cell r="D368">
            <v>1017.83</v>
          </cell>
          <cell r="F368">
            <v>474.21000000000186</v>
          </cell>
          <cell r="G368">
            <v>663.89</v>
          </cell>
        </row>
        <row r="369">
          <cell r="B369">
            <v>365</v>
          </cell>
          <cell r="C369">
            <v>729.02</v>
          </cell>
          <cell r="D369">
            <v>1020.63</v>
          </cell>
          <cell r="F369">
            <v>475.51000000000187</v>
          </cell>
          <cell r="G369">
            <v>665.71</v>
          </cell>
        </row>
        <row r="370">
          <cell r="B370">
            <v>366</v>
          </cell>
          <cell r="C370">
            <v>731.02</v>
          </cell>
          <cell r="D370">
            <v>1023.43</v>
          </cell>
          <cell r="F370">
            <v>476.81000000000188</v>
          </cell>
          <cell r="G370">
            <v>667.53</v>
          </cell>
        </row>
        <row r="371">
          <cell r="B371">
            <v>367</v>
          </cell>
          <cell r="C371">
            <v>733.02</v>
          </cell>
          <cell r="D371">
            <v>1026.23</v>
          </cell>
          <cell r="F371">
            <v>478.11000000000189</v>
          </cell>
          <cell r="G371">
            <v>669.35</v>
          </cell>
        </row>
        <row r="372">
          <cell r="B372">
            <v>368</v>
          </cell>
          <cell r="C372">
            <v>735.02</v>
          </cell>
          <cell r="D372">
            <v>1029.03</v>
          </cell>
          <cell r="F372">
            <v>479.4100000000019</v>
          </cell>
          <cell r="G372">
            <v>671.17</v>
          </cell>
        </row>
        <row r="373">
          <cell r="B373">
            <v>369</v>
          </cell>
          <cell r="C373">
            <v>737.02</v>
          </cell>
          <cell r="D373">
            <v>1031.83</v>
          </cell>
          <cell r="F373">
            <v>480.71000000000191</v>
          </cell>
          <cell r="G373">
            <v>672.99</v>
          </cell>
        </row>
        <row r="374">
          <cell r="B374">
            <v>370</v>
          </cell>
          <cell r="C374">
            <v>739.02</v>
          </cell>
          <cell r="D374">
            <v>1034.6300000000001</v>
          </cell>
          <cell r="F374">
            <v>482.01000000000192</v>
          </cell>
          <cell r="G374">
            <v>674.81</v>
          </cell>
        </row>
        <row r="375">
          <cell r="B375">
            <v>371</v>
          </cell>
          <cell r="C375">
            <v>741.02</v>
          </cell>
          <cell r="D375">
            <v>1037.43</v>
          </cell>
          <cell r="F375">
            <v>483.31000000000193</v>
          </cell>
          <cell r="G375">
            <v>676.63</v>
          </cell>
        </row>
        <row r="376">
          <cell r="B376">
            <v>372</v>
          </cell>
          <cell r="C376">
            <v>743.02</v>
          </cell>
          <cell r="D376">
            <v>1040.23</v>
          </cell>
          <cell r="F376">
            <v>484.61000000000195</v>
          </cell>
          <cell r="G376">
            <v>678.45</v>
          </cell>
        </row>
        <row r="377">
          <cell r="B377">
            <v>373</v>
          </cell>
          <cell r="C377">
            <v>745.02</v>
          </cell>
          <cell r="D377">
            <v>1043.03</v>
          </cell>
          <cell r="F377">
            <v>485.91000000000196</v>
          </cell>
          <cell r="G377">
            <v>680.27</v>
          </cell>
        </row>
        <row r="378">
          <cell r="B378">
            <v>374</v>
          </cell>
          <cell r="C378">
            <v>747.02</v>
          </cell>
          <cell r="D378">
            <v>1045.83</v>
          </cell>
          <cell r="F378">
            <v>487.21000000000197</v>
          </cell>
          <cell r="G378">
            <v>682.09</v>
          </cell>
        </row>
        <row r="379">
          <cell r="B379">
            <v>375</v>
          </cell>
          <cell r="C379">
            <v>749.02</v>
          </cell>
          <cell r="D379">
            <v>1048.6300000000001</v>
          </cell>
          <cell r="F379">
            <v>488.51000000000198</v>
          </cell>
          <cell r="G379">
            <v>683.91</v>
          </cell>
        </row>
        <row r="380">
          <cell r="B380">
            <v>376</v>
          </cell>
          <cell r="C380">
            <v>751.02</v>
          </cell>
          <cell r="D380">
            <v>1051.43</v>
          </cell>
          <cell r="F380">
            <v>489.81000000000199</v>
          </cell>
          <cell r="G380">
            <v>685.73</v>
          </cell>
        </row>
        <row r="381">
          <cell r="B381">
            <v>377</v>
          </cell>
          <cell r="C381">
            <v>753.02</v>
          </cell>
          <cell r="D381">
            <v>1054.23</v>
          </cell>
          <cell r="F381">
            <v>491.110000000002</v>
          </cell>
          <cell r="G381">
            <v>687.55</v>
          </cell>
        </row>
        <row r="382">
          <cell r="B382">
            <v>378</v>
          </cell>
          <cell r="C382">
            <v>755.02</v>
          </cell>
          <cell r="D382">
            <v>1057.03</v>
          </cell>
          <cell r="F382">
            <v>492.41000000000201</v>
          </cell>
          <cell r="G382">
            <v>689.37</v>
          </cell>
        </row>
        <row r="383">
          <cell r="B383">
            <v>379</v>
          </cell>
          <cell r="C383">
            <v>757.02</v>
          </cell>
          <cell r="D383">
            <v>1059.83</v>
          </cell>
          <cell r="F383">
            <v>493.71000000000203</v>
          </cell>
          <cell r="G383">
            <v>691.19</v>
          </cell>
        </row>
        <row r="384">
          <cell r="B384">
            <v>380</v>
          </cell>
          <cell r="C384">
            <v>759.02</v>
          </cell>
          <cell r="D384">
            <v>1062.6300000000001</v>
          </cell>
          <cell r="F384">
            <v>495.01000000000204</v>
          </cell>
          <cell r="G384">
            <v>693.01</v>
          </cell>
        </row>
        <row r="385">
          <cell r="B385">
            <v>381</v>
          </cell>
          <cell r="C385">
            <v>761.02</v>
          </cell>
          <cell r="D385">
            <v>1065.43</v>
          </cell>
          <cell r="F385">
            <v>496.31000000000205</v>
          </cell>
          <cell r="G385">
            <v>694.83</v>
          </cell>
        </row>
        <row r="386">
          <cell r="B386">
            <v>382</v>
          </cell>
          <cell r="C386">
            <v>763.02</v>
          </cell>
          <cell r="D386">
            <v>1068.23</v>
          </cell>
          <cell r="F386">
            <v>497.61000000000206</v>
          </cell>
          <cell r="G386">
            <v>696.65</v>
          </cell>
        </row>
        <row r="387">
          <cell r="B387">
            <v>383</v>
          </cell>
          <cell r="C387">
            <v>765.02</v>
          </cell>
          <cell r="D387">
            <v>1071.03</v>
          </cell>
          <cell r="F387">
            <v>498.91000000000207</v>
          </cell>
          <cell r="G387">
            <v>698.47</v>
          </cell>
        </row>
        <row r="388">
          <cell r="B388">
            <v>384</v>
          </cell>
          <cell r="C388">
            <v>767.02</v>
          </cell>
          <cell r="D388">
            <v>1073.83</v>
          </cell>
          <cell r="F388">
            <v>500.21000000000208</v>
          </cell>
          <cell r="G388">
            <v>700.29</v>
          </cell>
        </row>
        <row r="389">
          <cell r="B389">
            <v>385</v>
          </cell>
          <cell r="C389">
            <v>769.02</v>
          </cell>
          <cell r="D389">
            <v>1076.6300000000001</v>
          </cell>
          <cell r="F389">
            <v>501.51000000000209</v>
          </cell>
          <cell r="G389">
            <v>702.11</v>
          </cell>
        </row>
        <row r="390">
          <cell r="B390">
            <v>386</v>
          </cell>
          <cell r="C390">
            <v>771.02</v>
          </cell>
          <cell r="D390">
            <v>1079.43</v>
          </cell>
          <cell r="F390">
            <v>502.81000000000211</v>
          </cell>
          <cell r="G390">
            <v>703.93</v>
          </cell>
        </row>
        <row r="391">
          <cell r="B391">
            <v>387</v>
          </cell>
          <cell r="C391">
            <v>773.02</v>
          </cell>
          <cell r="D391">
            <v>1082.23</v>
          </cell>
          <cell r="F391">
            <v>504.11000000000212</v>
          </cell>
          <cell r="G391">
            <v>705.75</v>
          </cell>
        </row>
        <row r="392">
          <cell r="B392">
            <v>388</v>
          </cell>
          <cell r="C392">
            <v>775.02</v>
          </cell>
          <cell r="D392">
            <v>1085.03</v>
          </cell>
          <cell r="F392">
            <v>505.41000000000213</v>
          </cell>
          <cell r="G392">
            <v>707.57</v>
          </cell>
        </row>
        <row r="393">
          <cell r="B393">
            <v>389</v>
          </cell>
          <cell r="C393">
            <v>777.02</v>
          </cell>
          <cell r="D393">
            <v>1087.83</v>
          </cell>
          <cell r="F393">
            <v>506.71000000000214</v>
          </cell>
          <cell r="G393">
            <v>709.39</v>
          </cell>
        </row>
        <row r="394">
          <cell r="B394">
            <v>390</v>
          </cell>
          <cell r="C394">
            <v>779.02</v>
          </cell>
          <cell r="D394">
            <v>1090.6300000000001</v>
          </cell>
          <cell r="F394">
            <v>508.01000000000215</v>
          </cell>
          <cell r="G394">
            <v>711.21</v>
          </cell>
        </row>
        <row r="395">
          <cell r="B395">
            <v>391</v>
          </cell>
          <cell r="C395">
            <v>781.02</v>
          </cell>
          <cell r="D395">
            <v>1093.43</v>
          </cell>
          <cell r="F395">
            <v>509.31000000000216</v>
          </cell>
          <cell r="G395">
            <v>713.03</v>
          </cell>
        </row>
        <row r="396">
          <cell r="B396">
            <v>392</v>
          </cell>
          <cell r="C396">
            <v>783.02</v>
          </cell>
          <cell r="D396">
            <v>1096.23</v>
          </cell>
          <cell r="F396">
            <v>510.61000000000217</v>
          </cell>
          <cell r="G396">
            <v>714.85</v>
          </cell>
        </row>
        <row r="397">
          <cell r="B397">
            <v>393</v>
          </cell>
          <cell r="C397">
            <v>785.02</v>
          </cell>
          <cell r="D397">
            <v>1099.03</v>
          </cell>
          <cell r="F397">
            <v>511.91000000000219</v>
          </cell>
          <cell r="G397">
            <v>716.67</v>
          </cell>
        </row>
        <row r="398">
          <cell r="B398">
            <v>394</v>
          </cell>
          <cell r="C398">
            <v>787.02</v>
          </cell>
          <cell r="D398">
            <v>1101.83</v>
          </cell>
          <cell r="F398">
            <v>513.2100000000022</v>
          </cell>
          <cell r="G398">
            <v>718.49</v>
          </cell>
        </row>
        <row r="399">
          <cell r="B399">
            <v>395</v>
          </cell>
          <cell r="C399">
            <v>789.02</v>
          </cell>
          <cell r="D399">
            <v>1104.6300000000001</v>
          </cell>
          <cell r="F399">
            <v>514.51000000000215</v>
          </cell>
          <cell r="G399">
            <v>720.31</v>
          </cell>
        </row>
        <row r="400">
          <cell r="B400">
            <v>396</v>
          </cell>
          <cell r="C400">
            <v>791.02</v>
          </cell>
          <cell r="D400">
            <v>1107.43</v>
          </cell>
          <cell r="F400">
            <v>515.81000000000211</v>
          </cell>
          <cell r="G400">
            <v>722.13</v>
          </cell>
        </row>
        <row r="401">
          <cell r="B401">
            <v>397</v>
          </cell>
          <cell r="C401">
            <v>793.02</v>
          </cell>
          <cell r="D401">
            <v>1110.23</v>
          </cell>
          <cell r="F401">
            <v>517.11000000000206</v>
          </cell>
          <cell r="G401">
            <v>723.95</v>
          </cell>
        </row>
        <row r="402">
          <cell r="B402">
            <v>398</v>
          </cell>
          <cell r="C402">
            <v>795.02</v>
          </cell>
          <cell r="D402">
            <v>1113.03</v>
          </cell>
          <cell r="F402">
            <v>518.41000000000201</v>
          </cell>
          <cell r="G402">
            <v>725.77</v>
          </cell>
        </row>
        <row r="403">
          <cell r="B403">
            <v>399</v>
          </cell>
          <cell r="C403">
            <v>797.02</v>
          </cell>
          <cell r="D403">
            <v>1115.83</v>
          </cell>
          <cell r="F403">
            <v>519.71000000000197</v>
          </cell>
          <cell r="G403">
            <v>727.59</v>
          </cell>
        </row>
        <row r="404">
          <cell r="B404">
            <v>400</v>
          </cell>
          <cell r="C404">
            <v>799.02</v>
          </cell>
          <cell r="D404">
            <v>1118.6300000000001</v>
          </cell>
          <cell r="F404">
            <v>521.01000000000192</v>
          </cell>
          <cell r="G404">
            <v>729.41</v>
          </cell>
        </row>
        <row r="405">
          <cell r="B405">
            <v>401</v>
          </cell>
          <cell r="C405">
            <v>801.02</v>
          </cell>
          <cell r="D405">
            <v>1121.43</v>
          </cell>
          <cell r="F405">
            <v>522.31000000000188</v>
          </cell>
          <cell r="G405">
            <v>731.23</v>
          </cell>
        </row>
        <row r="406">
          <cell r="B406">
            <v>402</v>
          </cell>
          <cell r="C406">
            <v>803.02</v>
          </cell>
          <cell r="D406">
            <v>1124.23</v>
          </cell>
          <cell r="F406">
            <v>523.61000000000183</v>
          </cell>
          <cell r="G406">
            <v>733.05</v>
          </cell>
        </row>
        <row r="407">
          <cell r="B407">
            <v>403</v>
          </cell>
          <cell r="C407">
            <v>805.02</v>
          </cell>
          <cell r="D407">
            <v>1127.03</v>
          </cell>
          <cell r="F407">
            <v>524.91000000000179</v>
          </cell>
          <cell r="G407">
            <v>734.87</v>
          </cell>
        </row>
        <row r="408">
          <cell r="B408">
            <v>404</v>
          </cell>
          <cell r="C408">
            <v>807.02</v>
          </cell>
          <cell r="D408">
            <v>1129.83</v>
          </cell>
          <cell r="F408">
            <v>526.21000000000174</v>
          </cell>
          <cell r="G408">
            <v>736.69</v>
          </cell>
        </row>
        <row r="409">
          <cell r="B409">
            <v>405</v>
          </cell>
          <cell r="C409">
            <v>809.02</v>
          </cell>
          <cell r="D409">
            <v>1132.6300000000001</v>
          </cell>
          <cell r="F409">
            <v>527.5100000000017</v>
          </cell>
          <cell r="G409">
            <v>738.51</v>
          </cell>
        </row>
        <row r="410">
          <cell r="B410">
            <v>406</v>
          </cell>
          <cell r="C410">
            <v>811.02</v>
          </cell>
          <cell r="D410">
            <v>1135.43</v>
          </cell>
          <cell r="F410">
            <v>528.81000000000165</v>
          </cell>
          <cell r="G410">
            <v>740.33</v>
          </cell>
        </row>
        <row r="411">
          <cell r="B411">
            <v>407</v>
          </cell>
          <cell r="C411">
            <v>813.02</v>
          </cell>
          <cell r="D411">
            <v>1138.23</v>
          </cell>
          <cell r="F411">
            <v>530.11000000000161</v>
          </cell>
          <cell r="G411">
            <v>742.15</v>
          </cell>
        </row>
        <row r="412">
          <cell r="B412">
            <v>408</v>
          </cell>
          <cell r="C412">
            <v>815.02</v>
          </cell>
          <cell r="D412">
            <v>1141.03</v>
          </cell>
          <cell r="F412">
            <v>531.41000000000156</v>
          </cell>
          <cell r="G412">
            <v>743.97</v>
          </cell>
        </row>
        <row r="413">
          <cell r="B413">
            <v>409</v>
          </cell>
          <cell r="C413">
            <v>817.02</v>
          </cell>
          <cell r="D413">
            <v>1143.83</v>
          </cell>
          <cell r="F413">
            <v>532.71000000000151</v>
          </cell>
          <cell r="G413">
            <v>745.79</v>
          </cell>
        </row>
        <row r="414">
          <cell r="B414">
            <v>410</v>
          </cell>
          <cell r="C414">
            <v>819.02</v>
          </cell>
          <cell r="D414">
            <v>1146.6300000000001</v>
          </cell>
          <cell r="F414">
            <v>534.01000000000147</v>
          </cell>
          <cell r="G414">
            <v>747.61</v>
          </cell>
        </row>
        <row r="415">
          <cell r="B415">
            <v>411</v>
          </cell>
          <cell r="C415">
            <v>821.02</v>
          </cell>
          <cell r="D415">
            <v>1149.43</v>
          </cell>
          <cell r="F415">
            <v>535.31000000000142</v>
          </cell>
          <cell r="G415">
            <v>749.43</v>
          </cell>
        </row>
        <row r="416">
          <cell r="B416">
            <v>412</v>
          </cell>
          <cell r="C416">
            <v>823.02</v>
          </cell>
          <cell r="D416">
            <v>1152.23</v>
          </cell>
          <cell r="F416">
            <v>536.61000000000138</v>
          </cell>
          <cell r="G416">
            <v>751.25</v>
          </cell>
        </row>
        <row r="417">
          <cell r="B417">
            <v>413</v>
          </cell>
          <cell r="C417">
            <v>825.02</v>
          </cell>
          <cell r="D417">
            <v>1155.03</v>
          </cell>
          <cell r="F417">
            <v>537.91000000000133</v>
          </cell>
          <cell r="G417">
            <v>753.07</v>
          </cell>
        </row>
        <row r="418">
          <cell r="B418">
            <v>414</v>
          </cell>
          <cell r="C418">
            <v>827.02</v>
          </cell>
          <cell r="D418">
            <v>1157.83</v>
          </cell>
          <cell r="F418">
            <v>539.21000000000129</v>
          </cell>
          <cell r="G418">
            <v>754.89</v>
          </cell>
        </row>
        <row r="419">
          <cell r="B419">
            <v>415</v>
          </cell>
          <cell r="C419">
            <v>829.02</v>
          </cell>
          <cell r="D419">
            <v>1160.6300000000001</v>
          </cell>
          <cell r="F419">
            <v>540.51000000000124</v>
          </cell>
          <cell r="G419">
            <v>756.71</v>
          </cell>
        </row>
        <row r="420">
          <cell r="B420">
            <v>416</v>
          </cell>
          <cell r="C420">
            <v>831.02</v>
          </cell>
          <cell r="D420">
            <v>1163.43</v>
          </cell>
          <cell r="F420">
            <v>541.8100000000012</v>
          </cell>
          <cell r="G420">
            <v>758.53</v>
          </cell>
        </row>
        <row r="421">
          <cell r="B421">
            <v>417</v>
          </cell>
          <cell r="C421">
            <v>833.02</v>
          </cell>
          <cell r="D421">
            <v>1166.23</v>
          </cell>
          <cell r="F421">
            <v>543.11000000000115</v>
          </cell>
          <cell r="G421">
            <v>760.35</v>
          </cell>
        </row>
        <row r="422">
          <cell r="B422">
            <v>418</v>
          </cell>
          <cell r="C422">
            <v>835.02</v>
          </cell>
          <cell r="D422">
            <v>1169.03</v>
          </cell>
          <cell r="F422">
            <v>544.41000000000111</v>
          </cell>
          <cell r="G422">
            <v>762.17</v>
          </cell>
        </row>
        <row r="423">
          <cell r="B423">
            <v>419</v>
          </cell>
          <cell r="C423">
            <v>837.02</v>
          </cell>
          <cell r="D423">
            <v>1171.83</v>
          </cell>
          <cell r="F423">
            <v>545.71000000000106</v>
          </cell>
          <cell r="G423">
            <v>763.99</v>
          </cell>
        </row>
        <row r="424">
          <cell r="B424">
            <v>420</v>
          </cell>
          <cell r="C424">
            <v>839.02</v>
          </cell>
          <cell r="D424">
            <v>1174.6300000000001</v>
          </cell>
          <cell r="F424">
            <v>547.01000000000101</v>
          </cell>
          <cell r="G424">
            <v>765.81</v>
          </cell>
        </row>
        <row r="425">
          <cell r="B425">
            <v>421</v>
          </cell>
          <cell r="C425">
            <v>841.02</v>
          </cell>
          <cell r="D425">
            <v>1177.43</v>
          </cell>
          <cell r="F425">
            <v>548.31000000000097</v>
          </cell>
          <cell r="G425">
            <v>767.63</v>
          </cell>
        </row>
        <row r="426">
          <cell r="B426">
            <v>422</v>
          </cell>
          <cell r="C426">
            <v>843.02</v>
          </cell>
          <cell r="D426">
            <v>1180.23</v>
          </cell>
          <cell r="F426">
            <v>549.61000000000092</v>
          </cell>
          <cell r="G426">
            <v>769.45</v>
          </cell>
        </row>
        <row r="427">
          <cell r="B427">
            <v>423</v>
          </cell>
          <cell r="C427">
            <v>845.02</v>
          </cell>
          <cell r="D427">
            <v>1183.03</v>
          </cell>
          <cell r="F427">
            <v>550.91000000000088</v>
          </cell>
          <cell r="G427">
            <v>771.27</v>
          </cell>
        </row>
        <row r="428">
          <cell r="B428">
            <v>424</v>
          </cell>
          <cell r="C428">
            <v>847.02</v>
          </cell>
          <cell r="D428">
            <v>1185.83</v>
          </cell>
          <cell r="F428">
            <v>552.21000000000083</v>
          </cell>
          <cell r="G428">
            <v>773.09</v>
          </cell>
        </row>
        <row r="429">
          <cell r="B429">
            <v>425</v>
          </cell>
          <cell r="C429">
            <v>849.02</v>
          </cell>
          <cell r="D429">
            <v>1188.6300000000001</v>
          </cell>
          <cell r="F429">
            <v>553.51000000000079</v>
          </cell>
          <cell r="G429">
            <v>774.91</v>
          </cell>
        </row>
        <row r="430">
          <cell r="B430">
            <v>426</v>
          </cell>
          <cell r="C430">
            <v>851.02</v>
          </cell>
          <cell r="D430">
            <v>1191.43</v>
          </cell>
          <cell r="F430">
            <v>554.81000000000074</v>
          </cell>
          <cell r="G430">
            <v>776.73</v>
          </cell>
        </row>
        <row r="431">
          <cell r="B431">
            <v>427</v>
          </cell>
          <cell r="C431">
            <v>853.02</v>
          </cell>
          <cell r="D431">
            <v>1194.23</v>
          </cell>
          <cell r="F431">
            <v>556.1100000000007</v>
          </cell>
          <cell r="G431">
            <v>778.55</v>
          </cell>
        </row>
        <row r="432">
          <cell r="B432">
            <v>428</v>
          </cell>
          <cell r="C432">
            <v>855.02</v>
          </cell>
          <cell r="D432">
            <v>1197.03</v>
          </cell>
          <cell r="F432">
            <v>557.41000000000065</v>
          </cell>
          <cell r="G432">
            <v>780.37</v>
          </cell>
        </row>
        <row r="433">
          <cell r="B433">
            <v>429</v>
          </cell>
          <cell r="C433">
            <v>857.02</v>
          </cell>
          <cell r="D433">
            <v>1199.83</v>
          </cell>
          <cell r="F433">
            <v>558.7100000000006</v>
          </cell>
          <cell r="G433">
            <v>782.19</v>
          </cell>
        </row>
        <row r="434">
          <cell r="B434">
            <v>430</v>
          </cell>
          <cell r="C434">
            <v>859.02</v>
          </cell>
          <cell r="D434">
            <v>1202.6300000000001</v>
          </cell>
          <cell r="F434">
            <v>560.01000000000056</v>
          </cell>
          <cell r="G434">
            <v>784.01</v>
          </cell>
        </row>
        <row r="435">
          <cell r="B435">
            <v>431</v>
          </cell>
          <cell r="C435">
            <v>861.02</v>
          </cell>
          <cell r="D435">
            <v>1205.43</v>
          </cell>
          <cell r="F435">
            <v>561.31000000000051</v>
          </cell>
          <cell r="G435">
            <v>785.83</v>
          </cell>
        </row>
        <row r="436">
          <cell r="B436">
            <v>432</v>
          </cell>
          <cell r="C436">
            <v>863.02</v>
          </cell>
          <cell r="D436">
            <v>1208.23</v>
          </cell>
          <cell r="F436">
            <v>562.61000000000047</v>
          </cell>
          <cell r="G436">
            <v>787.65</v>
          </cell>
        </row>
        <row r="437">
          <cell r="B437">
            <v>433</v>
          </cell>
          <cell r="C437">
            <v>865.02</v>
          </cell>
          <cell r="D437">
            <v>1211.03</v>
          </cell>
          <cell r="F437">
            <v>563.91000000000042</v>
          </cell>
          <cell r="G437">
            <v>789.47</v>
          </cell>
        </row>
        <row r="438">
          <cell r="B438">
            <v>434</v>
          </cell>
          <cell r="C438">
            <v>867.02</v>
          </cell>
          <cell r="D438">
            <v>1213.83</v>
          </cell>
          <cell r="F438">
            <v>565.21000000000038</v>
          </cell>
          <cell r="G438">
            <v>791.29</v>
          </cell>
        </row>
        <row r="439">
          <cell r="B439">
            <v>435</v>
          </cell>
          <cell r="C439">
            <v>869.02</v>
          </cell>
          <cell r="D439">
            <v>1216.6300000000001</v>
          </cell>
          <cell r="F439">
            <v>566.51000000000033</v>
          </cell>
          <cell r="G439">
            <v>793.11</v>
          </cell>
        </row>
        <row r="440">
          <cell r="B440">
            <v>436</v>
          </cell>
          <cell r="C440">
            <v>871.02</v>
          </cell>
          <cell r="D440">
            <v>1219.43</v>
          </cell>
          <cell r="F440">
            <v>567.81000000000029</v>
          </cell>
          <cell r="G440">
            <v>794.93</v>
          </cell>
        </row>
        <row r="441">
          <cell r="B441">
            <v>437</v>
          </cell>
          <cell r="C441">
            <v>873.02</v>
          </cell>
          <cell r="D441">
            <v>1222.23</v>
          </cell>
          <cell r="F441">
            <v>569.11000000000024</v>
          </cell>
          <cell r="G441">
            <v>796.75</v>
          </cell>
        </row>
        <row r="442">
          <cell r="B442">
            <v>438</v>
          </cell>
          <cell r="C442">
            <v>875.02</v>
          </cell>
          <cell r="D442">
            <v>1225.03</v>
          </cell>
          <cell r="F442">
            <v>570.4100000000002</v>
          </cell>
          <cell r="G442">
            <v>798.57</v>
          </cell>
        </row>
        <row r="443">
          <cell r="B443">
            <v>439</v>
          </cell>
          <cell r="C443">
            <v>877.02</v>
          </cell>
          <cell r="D443">
            <v>1227.83</v>
          </cell>
          <cell r="F443">
            <v>571.71000000000015</v>
          </cell>
          <cell r="G443">
            <v>800.39</v>
          </cell>
        </row>
        <row r="444">
          <cell r="B444">
            <v>440</v>
          </cell>
          <cell r="C444">
            <v>879.02</v>
          </cell>
          <cell r="D444">
            <v>1230.6300000000001</v>
          </cell>
          <cell r="F444">
            <v>573.0100000000001</v>
          </cell>
          <cell r="G444">
            <v>802.21</v>
          </cell>
        </row>
        <row r="445">
          <cell r="B445">
            <v>441</v>
          </cell>
          <cell r="C445">
            <v>881.02</v>
          </cell>
          <cell r="D445">
            <v>1233.43</v>
          </cell>
          <cell r="F445">
            <v>574.31000000000006</v>
          </cell>
          <cell r="G445">
            <v>804.03</v>
          </cell>
        </row>
        <row r="446">
          <cell r="B446">
            <v>442</v>
          </cell>
          <cell r="C446">
            <v>883.02</v>
          </cell>
          <cell r="D446">
            <v>1236.23</v>
          </cell>
          <cell r="F446">
            <v>575.61</v>
          </cell>
          <cell r="G446">
            <v>805.85</v>
          </cell>
        </row>
        <row r="447">
          <cell r="B447">
            <v>443</v>
          </cell>
          <cell r="C447">
            <v>885.02</v>
          </cell>
          <cell r="D447">
            <v>1239.03</v>
          </cell>
          <cell r="F447">
            <v>576.91</v>
          </cell>
          <cell r="G447">
            <v>807.67</v>
          </cell>
        </row>
        <row r="448">
          <cell r="B448">
            <v>444</v>
          </cell>
          <cell r="C448">
            <v>887.02</v>
          </cell>
          <cell r="D448">
            <v>1241.83</v>
          </cell>
          <cell r="F448">
            <v>578.20999999999992</v>
          </cell>
          <cell r="G448">
            <v>809.49</v>
          </cell>
        </row>
        <row r="449">
          <cell r="B449">
            <v>445</v>
          </cell>
          <cell r="C449">
            <v>889.02</v>
          </cell>
          <cell r="D449">
            <v>1244.6300000000001</v>
          </cell>
          <cell r="F449">
            <v>579.50999999999988</v>
          </cell>
          <cell r="G449">
            <v>811.31</v>
          </cell>
        </row>
        <row r="450">
          <cell r="B450">
            <v>446</v>
          </cell>
          <cell r="C450">
            <v>891.02</v>
          </cell>
          <cell r="D450">
            <v>1247.43</v>
          </cell>
          <cell r="F450">
            <v>580.80999999999983</v>
          </cell>
          <cell r="G450">
            <v>813.13</v>
          </cell>
        </row>
        <row r="451">
          <cell r="B451">
            <v>447</v>
          </cell>
          <cell r="C451">
            <v>893.02</v>
          </cell>
          <cell r="D451">
            <v>1250.23</v>
          </cell>
          <cell r="F451">
            <v>582.10999999999979</v>
          </cell>
          <cell r="G451">
            <v>814.95</v>
          </cell>
        </row>
        <row r="452">
          <cell r="B452">
            <v>448</v>
          </cell>
          <cell r="C452">
            <v>895.02</v>
          </cell>
          <cell r="D452">
            <v>1253.03</v>
          </cell>
          <cell r="F452">
            <v>583.40999999999974</v>
          </cell>
          <cell r="G452">
            <v>816.77</v>
          </cell>
        </row>
        <row r="453">
          <cell r="B453">
            <v>449</v>
          </cell>
          <cell r="C453">
            <v>897.02</v>
          </cell>
          <cell r="D453">
            <v>1255.83</v>
          </cell>
          <cell r="F453">
            <v>584.7099999999997</v>
          </cell>
          <cell r="G453">
            <v>818.59</v>
          </cell>
        </row>
        <row r="454">
          <cell r="B454">
            <v>450</v>
          </cell>
          <cell r="C454">
            <v>899.02</v>
          </cell>
          <cell r="D454">
            <v>1258.6300000000001</v>
          </cell>
          <cell r="F454">
            <v>586.00999999999965</v>
          </cell>
          <cell r="G454">
            <v>820.41</v>
          </cell>
        </row>
        <row r="455">
          <cell r="B455">
            <v>451</v>
          </cell>
          <cell r="C455">
            <v>901.02</v>
          </cell>
          <cell r="D455">
            <v>1261.43</v>
          </cell>
          <cell r="F455">
            <v>587.3099999999996</v>
          </cell>
          <cell r="G455">
            <v>822.23</v>
          </cell>
        </row>
        <row r="456">
          <cell r="B456">
            <v>452</v>
          </cell>
          <cell r="C456">
            <v>903.02</v>
          </cell>
          <cell r="D456">
            <v>1264.23</v>
          </cell>
          <cell r="F456">
            <v>588.60999999999956</v>
          </cell>
          <cell r="G456">
            <v>824.05</v>
          </cell>
        </row>
        <row r="457">
          <cell r="B457">
            <v>453</v>
          </cell>
          <cell r="C457">
            <v>905.02</v>
          </cell>
          <cell r="D457">
            <v>1267.03</v>
          </cell>
          <cell r="F457">
            <v>589.90999999999951</v>
          </cell>
          <cell r="G457">
            <v>825.87</v>
          </cell>
        </row>
        <row r="458">
          <cell r="B458">
            <v>454</v>
          </cell>
          <cell r="C458">
            <v>907.02</v>
          </cell>
          <cell r="D458">
            <v>1269.83</v>
          </cell>
          <cell r="F458">
            <v>591.20999999999947</v>
          </cell>
          <cell r="G458">
            <v>827.69</v>
          </cell>
        </row>
        <row r="459">
          <cell r="B459">
            <v>455</v>
          </cell>
          <cell r="C459">
            <v>909.02</v>
          </cell>
          <cell r="D459">
            <v>1272.6300000000001</v>
          </cell>
          <cell r="F459">
            <v>592.50999999999942</v>
          </cell>
          <cell r="G459">
            <v>829.51</v>
          </cell>
        </row>
        <row r="460">
          <cell r="B460">
            <v>456</v>
          </cell>
          <cell r="C460">
            <v>911.02</v>
          </cell>
          <cell r="D460">
            <v>1275.43</v>
          </cell>
          <cell r="F460">
            <v>593.80999999999938</v>
          </cell>
          <cell r="G460">
            <v>831.33</v>
          </cell>
        </row>
        <row r="461">
          <cell r="B461">
            <v>457</v>
          </cell>
          <cell r="C461">
            <v>913.02</v>
          </cell>
          <cell r="D461">
            <v>1278.23</v>
          </cell>
          <cell r="F461">
            <v>595.10999999999933</v>
          </cell>
          <cell r="G461">
            <v>833.15</v>
          </cell>
        </row>
        <row r="462">
          <cell r="B462">
            <v>458</v>
          </cell>
          <cell r="C462">
            <v>915.02</v>
          </cell>
          <cell r="D462">
            <v>1281.03</v>
          </cell>
          <cell r="F462">
            <v>596.40999999999929</v>
          </cell>
          <cell r="G462">
            <v>834.97</v>
          </cell>
        </row>
        <row r="463">
          <cell r="B463">
            <v>459</v>
          </cell>
          <cell r="C463">
            <v>917.02</v>
          </cell>
          <cell r="D463">
            <v>1283.83</v>
          </cell>
          <cell r="F463">
            <v>597.70999999999924</v>
          </cell>
          <cell r="G463">
            <v>836.79</v>
          </cell>
        </row>
        <row r="464">
          <cell r="B464">
            <v>460</v>
          </cell>
          <cell r="C464">
            <v>919.02</v>
          </cell>
          <cell r="D464">
            <v>1286.6300000000001</v>
          </cell>
          <cell r="F464">
            <v>599.0099999999992</v>
          </cell>
          <cell r="G464">
            <v>838.61</v>
          </cell>
        </row>
        <row r="465">
          <cell r="B465">
            <v>461</v>
          </cell>
          <cell r="C465">
            <v>921.02</v>
          </cell>
          <cell r="D465">
            <v>1289.43</v>
          </cell>
          <cell r="F465">
            <v>600.30999999999915</v>
          </cell>
          <cell r="G465">
            <v>840.43</v>
          </cell>
        </row>
        <row r="466">
          <cell r="B466">
            <v>462</v>
          </cell>
          <cell r="C466">
            <v>923.02</v>
          </cell>
          <cell r="D466">
            <v>1292.23</v>
          </cell>
          <cell r="F466">
            <v>601.6099999999991</v>
          </cell>
          <cell r="G466">
            <v>842.25</v>
          </cell>
        </row>
        <row r="467">
          <cell r="B467">
            <v>463</v>
          </cell>
          <cell r="C467">
            <v>925.02</v>
          </cell>
          <cell r="D467">
            <v>1295.03</v>
          </cell>
          <cell r="F467">
            <v>602.90999999999906</v>
          </cell>
          <cell r="G467">
            <v>844.07</v>
          </cell>
        </row>
        <row r="468">
          <cell r="B468">
            <v>464</v>
          </cell>
          <cell r="C468">
            <v>927.02</v>
          </cell>
          <cell r="D468">
            <v>1297.83</v>
          </cell>
          <cell r="F468">
            <v>604.20999999999901</v>
          </cell>
          <cell r="G468">
            <v>845.89</v>
          </cell>
        </row>
        <row r="469">
          <cell r="B469">
            <v>465</v>
          </cell>
          <cell r="C469">
            <v>929.02</v>
          </cell>
          <cell r="D469">
            <v>1300.6300000000001</v>
          </cell>
          <cell r="F469">
            <v>605.50999999999897</v>
          </cell>
          <cell r="G469">
            <v>847.71</v>
          </cell>
        </row>
        <row r="470">
          <cell r="B470">
            <v>466</v>
          </cell>
          <cell r="C470">
            <v>931.02</v>
          </cell>
          <cell r="D470">
            <v>1303.43</v>
          </cell>
          <cell r="F470">
            <v>606.80999999999892</v>
          </cell>
          <cell r="G470">
            <v>849.53</v>
          </cell>
        </row>
        <row r="471">
          <cell r="B471">
            <v>467</v>
          </cell>
          <cell r="C471">
            <v>933.02</v>
          </cell>
          <cell r="D471">
            <v>1306.23</v>
          </cell>
          <cell r="F471">
            <v>608.10999999999888</v>
          </cell>
          <cell r="G471">
            <v>851.35</v>
          </cell>
        </row>
        <row r="472">
          <cell r="B472">
            <v>468</v>
          </cell>
          <cell r="C472">
            <v>935.02</v>
          </cell>
          <cell r="D472">
            <v>1309.03</v>
          </cell>
          <cell r="F472">
            <v>609.40999999999883</v>
          </cell>
          <cell r="G472">
            <v>853.17</v>
          </cell>
        </row>
        <row r="473">
          <cell r="B473">
            <v>469</v>
          </cell>
          <cell r="C473">
            <v>937.02</v>
          </cell>
          <cell r="D473">
            <v>1311.83</v>
          </cell>
          <cell r="F473">
            <v>610.70999999999879</v>
          </cell>
          <cell r="G473">
            <v>854.99</v>
          </cell>
        </row>
        <row r="474">
          <cell r="B474">
            <v>470</v>
          </cell>
          <cell r="C474">
            <v>939.02</v>
          </cell>
          <cell r="D474">
            <v>1314.63</v>
          </cell>
          <cell r="F474">
            <v>612.00999999999874</v>
          </cell>
          <cell r="G474">
            <v>856.81</v>
          </cell>
        </row>
        <row r="475">
          <cell r="B475">
            <v>471</v>
          </cell>
          <cell r="C475">
            <v>941.02</v>
          </cell>
          <cell r="D475">
            <v>1317.43</v>
          </cell>
          <cell r="F475">
            <v>613.30999999999869</v>
          </cell>
          <cell r="G475">
            <v>858.63</v>
          </cell>
        </row>
        <row r="476">
          <cell r="B476">
            <v>472</v>
          </cell>
          <cell r="C476">
            <v>943.02</v>
          </cell>
          <cell r="D476">
            <v>1320.23</v>
          </cell>
          <cell r="F476">
            <v>614.60999999999865</v>
          </cell>
          <cell r="G476">
            <v>860.45</v>
          </cell>
        </row>
        <row r="477">
          <cell r="B477">
            <v>473</v>
          </cell>
          <cell r="C477">
            <v>945.02</v>
          </cell>
          <cell r="D477">
            <v>1323.03</v>
          </cell>
          <cell r="F477">
            <v>615.9099999999986</v>
          </cell>
          <cell r="G477">
            <v>862.27</v>
          </cell>
        </row>
        <row r="478">
          <cell r="B478">
            <v>474</v>
          </cell>
          <cell r="C478">
            <v>947.02</v>
          </cell>
          <cell r="D478">
            <v>1325.83</v>
          </cell>
          <cell r="F478">
            <v>617.20999999999856</v>
          </cell>
          <cell r="G478">
            <v>864.09</v>
          </cell>
        </row>
        <row r="479">
          <cell r="B479">
            <v>475</v>
          </cell>
          <cell r="C479">
            <v>949.02</v>
          </cell>
          <cell r="D479">
            <v>1328.63</v>
          </cell>
          <cell r="F479">
            <v>618.50999999999851</v>
          </cell>
          <cell r="G479">
            <v>865.91</v>
          </cell>
        </row>
        <row r="480">
          <cell r="B480">
            <v>476</v>
          </cell>
          <cell r="C480">
            <v>951.02</v>
          </cell>
          <cell r="D480">
            <v>1331.43</v>
          </cell>
          <cell r="F480">
            <v>619.80999999999847</v>
          </cell>
          <cell r="G480">
            <v>867.73</v>
          </cell>
        </row>
        <row r="481">
          <cell r="B481">
            <v>477</v>
          </cell>
          <cell r="C481">
            <v>953.02</v>
          </cell>
          <cell r="D481">
            <v>1334.23</v>
          </cell>
          <cell r="F481">
            <v>621.10999999999842</v>
          </cell>
          <cell r="G481">
            <v>869.55</v>
          </cell>
        </row>
        <row r="482">
          <cell r="B482">
            <v>478</v>
          </cell>
          <cell r="C482">
            <v>955.02</v>
          </cell>
          <cell r="D482">
            <v>1337.03</v>
          </cell>
          <cell r="F482">
            <v>622.40999999999838</v>
          </cell>
          <cell r="G482">
            <v>871.37</v>
          </cell>
        </row>
        <row r="483">
          <cell r="B483">
            <v>479</v>
          </cell>
          <cell r="C483">
            <v>957.02</v>
          </cell>
          <cell r="D483">
            <v>1339.83</v>
          </cell>
          <cell r="F483">
            <v>623.70999999999833</v>
          </cell>
          <cell r="G483">
            <v>873.19</v>
          </cell>
        </row>
        <row r="484">
          <cell r="B484">
            <v>480</v>
          </cell>
          <cell r="C484">
            <v>959.02</v>
          </cell>
          <cell r="D484">
            <v>1342.63</v>
          </cell>
          <cell r="F484">
            <v>625.00999999999829</v>
          </cell>
          <cell r="G484">
            <v>875.01</v>
          </cell>
        </row>
        <row r="485">
          <cell r="B485">
            <v>481</v>
          </cell>
          <cell r="C485">
            <v>961.02</v>
          </cell>
          <cell r="D485">
            <v>1345.43</v>
          </cell>
          <cell r="F485">
            <v>626.30999999999824</v>
          </cell>
          <cell r="G485">
            <v>876.83</v>
          </cell>
        </row>
        <row r="486">
          <cell r="B486">
            <v>482</v>
          </cell>
          <cell r="C486">
            <v>963.02</v>
          </cell>
          <cell r="D486">
            <v>1348.23</v>
          </cell>
          <cell r="F486">
            <v>627.60999999999819</v>
          </cell>
          <cell r="G486">
            <v>878.65</v>
          </cell>
        </row>
        <row r="487">
          <cell r="B487">
            <v>483</v>
          </cell>
          <cell r="C487">
            <v>965.02</v>
          </cell>
          <cell r="D487">
            <v>1351.03</v>
          </cell>
          <cell r="F487">
            <v>628.90999999999815</v>
          </cell>
          <cell r="G487">
            <v>880.47</v>
          </cell>
        </row>
        <row r="488">
          <cell r="B488">
            <v>484</v>
          </cell>
          <cell r="C488">
            <v>967.02</v>
          </cell>
          <cell r="D488">
            <v>1353.83</v>
          </cell>
          <cell r="F488">
            <v>630.2099999999981</v>
          </cell>
          <cell r="G488">
            <v>882.29</v>
          </cell>
        </row>
        <row r="489">
          <cell r="B489">
            <v>485</v>
          </cell>
          <cell r="C489">
            <v>969.02</v>
          </cell>
          <cell r="D489">
            <v>1356.63</v>
          </cell>
          <cell r="F489">
            <v>631.50999999999806</v>
          </cell>
          <cell r="G489">
            <v>884.11</v>
          </cell>
        </row>
        <row r="490">
          <cell r="B490">
            <v>486</v>
          </cell>
          <cell r="C490">
            <v>971.02</v>
          </cell>
          <cell r="D490">
            <v>1359.43</v>
          </cell>
          <cell r="F490">
            <v>632.80999999999801</v>
          </cell>
          <cell r="G490">
            <v>885.93</v>
          </cell>
        </row>
        <row r="491">
          <cell r="B491">
            <v>487</v>
          </cell>
          <cell r="C491">
            <v>973.02</v>
          </cell>
          <cell r="D491">
            <v>1362.23</v>
          </cell>
          <cell r="F491">
            <v>634.10999999999797</v>
          </cell>
          <cell r="G491">
            <v>887.75</v>
          </cell>
        </row>
        <row r="492">
          <cell r="B492">
            <v>488</v>
          </cell>
          <cell r="C492">
            <v>975.02</v>
          </cell>
          <cell r="D492">
            <v>1365.03</v>
          </cell>
          <cell r="F492">
            <v>635.40999999999792</v>
          </cell>
          <cell r="G492">
            <v>889.57</v>
          </cell>
        </row>
        <row r="493">
          <cell r="B493">
            <v>489</v>
          </cell>
          <cell r="C493">
            <v>977.02</v>
          </cell>
          <cell r="D493">
            <v>1367.83</v>
          </cell>
          <cell r="F493">
            <v>636.70999999999788</v>
          </cell>
          <cell r="G493">
            <v>891.39</v>
          </cell>
        </row>
        <row r="494">
          <cell r="B494">
            <v>490</v>
          </cell>
          <cell r="C494">
            <v>979.02</v>
          </cell>
          <cell r="D494">
            <v>1370.63</v>
          </cell>
          <cell r="F494">
            <v>638.00999999999783</v>
          </cell>
          <cell r="G494">
            <v>893.21</v>
          </cell>
        </row>
        <row r="495">
          <cell r="B495">
            <v>491</v>
          </cell>
          <cell r="C495">
            <v>981.02</v>
          </cell>
          <cell r="D495">
            <v>1373.43</v>
          </cell>
          <cell r="F495">
            <v>639.30999999999779</v>
          </cell>
          <cell r="G495">
            <v>895.03</v>
          </cell>
        </row>
        <row r="496">
          <cell r="B496">
            <v>492</v>
          </cell>
          <cell r="C496">
            <v>983.02</v>
          </cell>
          <cell r="D496">
            <v>1376.23</v>
          </cell>
          <cell r="F496">
            <v>640.60999999999774</v>
          </cell>
          <cell r="G496">
            <v>896.85</v>
          </cell>
        </row>
        <row r="497">
          <cell r="B497">
            <v>493</v>
          </cell>
          <cell r="C497">
            <v>985.02</v>
          </cell>
          <cell r="D497">
            <v>1379.03</v>
          </cell>
          <cell r="F497">
            <v>641.90999999999769</v>
          </cell>
          <cell r="G497">
            <v>898.67</v>
          </cell>
        </row>
        <row r="498">
          <cell r="B498">
            <v>494</v>
          </cell>
          <cell r="C498">
            <v>987.02</v>
          </cell>
          <cell r="D498">
            <v>1381.83</v>
          </cell>
          <cell r="F498">
            <v>643.20999999999765</v>
          </cell>
          <cell r="G498">
            <v>900.49</v>
          </cell>
        </row>
        <row r="499">
          <cell r="B499">
            <v>495</v>
          </cell>
          <cell r="C499">
            <v>989.02</v>
          </cell>
          <cell r="D499">
            <v>1384.63</v>
          </cell>
          <cell r="F499">
            <v>644.5099999999976</v>
          </cell>
          <cell r="G499">
            <v>902.31</v>
          </cell>
        </row>
        <row r="500">
          <cell r="B500">
            <v>496</v>
          </cell>
          <cell r="C500">
            <v>991.02</v>
          </cell>
          <cell r="D500">
            <v>1387.43</v>
          </cell>
          <cell r="F500">
            <v>645.80999999999756</v>
          </cell>
          <cell r="G500">
            <v>904.13</v>
          </cell>
        </row>
        <row r="501">
          <cell r="B501">
            <v>497</v>
          </cell>
          <cell r="C501">
            <v>993.02</v>
          </cell>
          <cell r="D501">
            <v>1390.23</v>
          </cell>
          <cell r="F501">
            <v>647.10999999999751</v>
          </cell>
          <cell r="G501">
            <v>905.95</v>
          </cell>
        </row>
        <row r="502">
          <cell r="B502">
            <v>498</v>
          </cell>
          <cell r="C502">
            <v>995.02</v>
          </cell>
          <cell r="D502">
            <v>1393.03</v>
          </cell>
          <cell r="F502">
            <v>648.40999999999747</v>
          </cell>
          <cell r="G502">
            <v>907.77</v>
          </cell>
        </row>
        <row r="503">
          <cell r="B503">
            <v>499</v>
          </cell>
          <cell r="C503">
            <v>997.02</v>
          </cell>
          <cell r="D503">
            <v>1395.83</v>
          </cell>
          <cell r="F503">
            <v>649.70999999999742</v>
          </cell>
          <cell r="G503">
            <v>909.59</v>
          </cell>
        </row>
        <row r="504">
          <cell r="B504">
            <v>500</v>
          </cell>
          <cell r="C504">
            <v>999.02</v>
          </cell>
          <cell r="D504">
            <v>1398.63</v>
          </cell>
          <cell r="F504">
            <v>651.00999999999738</v>
          </cell>
          <cell r="G504">
            <v>911.41</v>
          </cell>
        </row>
        <row r="505">
          <cell r="B505">
            <v>501</v>
          </cell>
          <cell r="C505">
            <v>1001.02</v>
          </cell>
          <cell r="D505">
            <v>1401.43</v>
          </cell>
          <cell r="F505">
            <v>652.30999999999733</v>
          </cell>
          <cell r="G505">
            <v>913.23</v>
          </cell>
        </row>
        <row r="506">
          <cell r="B506">
            <v>502</v>
          </cell>
          <cell r="C506">
            <v>1003.02</v>
          </cell>
          <cell r="D506">
            <v>1404.23</v>
          </cell>
          <cell r="F506">
            <v>653.60999999999729</v>
          </cell>
          <cell r="G506">
            <v>915.05</v>
          </cell>
        </row>
        <row r="507">
          <cell r="B507">
            <v>503</v>
          </cell>
          <cell r="C507">
            <v>1005.02</v>
          </cell>
          <cell r="D507">
            <v>1407.03</v>
          </cell>
          <cell r="F507">
            <v>654.90999999999724</v>
          </cell>
          <cell r="G507">
            <v>916.87</v>
          </cell>
        </row>
        <row r="508">
          <cell r="B508">
            <v>504</v>
          </cell>
          <cell r="C508">
            <v>1007.02</v>
          </cell>
          <cell r="D508">
            <v>1409.83</v>
          </cell>
          <cell r="F508">
            <v>656.20999999999719</v>
          </cell>
          <cell r="G508">
            <v>918.69</v>
          </cell>
        </row>
        <row r="509">
          <cell r="B509">
            <v>505</v>
          </cell>
          <cell r="C509">
            <v>1009.02</v>
          </cell>
          <cell r="D509">
            <v>1412.63</v>
          </cell>
          <cell r="F509">
            <v>657.50999999999715</v>
          </cell>
          <cell r="G509">
            <v>920.51</v>
          </cell>
        </row>
        <row r="510">
          <cell r="B510">
            <v>506</v>
          </cell>
          <cell r="C510">
            <v>1011.02</v>
          </cell>
          <cell r="D510">
            <v>1415.43</v>
          </cell>
          <cell r="F510">
            <v>658.8099999999971</v>
          </cell>
          <cell r="G510">
            <v>922.33</v>
          </cell>
        </row>
        <row r="511">
          <cell r="B511">
            <v>507</v>
          </cell>
          <cell r="C511">
            <v>1013.02</v>
          </cell>
          <cell r="D511">
            <v>1418.23</v>
          </cell>
          <cell r="F511">
            <v>660.10999999999706</v>
          </cell>
          <cell r="G511">
            <v>924.15</v>
          </cell>
        </row>
        <row r="512">
          <cell r="B512">
            <v>508</v>
          </cell>
          <cell r="C512">
            <v>1015.02</v>
          </cell>
          <cell r="D512">
            <v>1421.03</v>
          </cell>
          <cell r="F512">
            <v>661.40999999999701</v>
          </cell>
          <cell r="G512">
            <v>925.97</v>
          </cell>
        </row>
        <row r="513">
          <cell r="B513">
            <v>509</v>
          </cell>
          <cell r="C513">
            <v>1017.02</v>
          </cell>
          <cell r="D513">
            <v>1423.83</v>
          </cell>
          <cell r="F513">
            <v>662.70999999999697</v>
          </cell>
          <cell r="G513">
            <v>927.79</v>
          </cell>
        </row>
        <row r="514">
          <cell r="B514">
            <v>510</v>
          </cell>
          <cell r="C514">
            <v>1019.02</v>
          </cell>
          <cell r="D514">
            <v>1426.63</v>
          </cell>
          <cell r="F514">
            <v>664.00999999999692</v>
          </cell>
          <cell r="G514">
            <v>929.61</v>
          </cell>
        </row>
        <row r="515">
          <cell r="B515">
            <v>511</v>
          </cell>
          <cell r="C515">
            <v>1021.02</v>
          </cell>
          <cell r="D515">
            <v>1429.43</v>
          </cell>
          <cell r="F515">
            <v>665.30999999999688</v>
          </cell>
          <cell r="G515">
            <v>931.43</v>
          </cell>
        </row>
        <row r="516">
          <cell r="B516">
            <v>512</v>
          </cell>
          <cell r="C516">
            <v>1023.02</v>
          </cell>
          <cell r="D516">
            <v>1432.23</v>
          </cell>
          <cell r="F516">
            <v>666.60999999999683</v>
          </cell>
          <cell r="G516">
            <v>933.25</v>
          </cell>
        </row>
        <row r="517">
          <cell r="B517">
            <v>513</v>
          </cell>
          <cell r="C517">
            <v>1025.02</v>
          </cell>
          <cell r="D517">
            <v>1435.03</v>
          </cell>
          <cell r="F517">
            <v>667.90999999999678</v>
          </cell>
          <cell r="G517">
            <v>935.07</v>
          </cell>
        </row>
        <row r="518">
          <cell r="B518">
            <v>514</v>
          </cell>
          <cell r="C518">
            <v>1027.02</v>
          </cell>
          <cell r="D518">
            <v>1437.83</v>
          </cell>
          <cell r="F518">
            <v>669.20999999999674</v>
          </cell>
          <cell r="G518">
            <v>936.89</v>
          </cell>
        </row>
        <row r="519">
          <cell r="B519">
            <v>515</v>
          </cell>
          <cell r="C519">
            <v>1029.02</v>
          </cell>
          <cell r="D519">
            <v>1440.63</v>
          </cell>
          <cell r="F519">
            <v>670.50999999999669</v>
          </cell>
          <cell r="G519">
            <v>938.71</v>
          </cell>
        </row>
        <row r="520">
          <cell r="B520">
            <v>516</v>
          </cell>
          <cell r="C520">
            <v>1031.02</v>
          </cell>
          <cell r="D520">
            <v>1443.43</v>
          </cell>
          <cell r="F520">
            <v>671.80999999999665</v>
          </cell>
          <cell r="G520">
            <v>940.53</v>
          </cell>
        </row>
        <row r="521">
          <cell r="B521">
            <v>517</v>
          </cell>
          <cell r="C521">
            <v>1033.02</v>
          </cell>
          <cell r="D521">
            <v>1446.23</v>
          </cell>
          <cell r="F521">
            <v>673.1099999999966</v>
          </cell>
          <cell r="G521">
            <v>942.35</v>
          </cell>
        </row>
        <row r="522">
          <cell r="B522">
            <v>518</v>
          </cell>
          <cell r="C522">
            <v>1035.02</v>
          </cell>
          <cell r="D522">
            <v>1449.03</v>
          </cell>
          <cell r="F522">
            <v>674.40999999999656</v>
          </cell>
          <cell r="G522">
            <v>944.17</v>
          </cell>
        </row>
        <row r="523">
          <cell r="B523">
            <v>519</v>
          </cell>
          <cell r="C523">
            <v>1037.02</v>
          </cell>
          <cell r="D523">
            <v>1451.83</v>
          </cell>
          <cell r="F523">
            <v>675.70999999999651</v>
          </cell>
          <cell r="G523">
            <v>945.99</v>
          </cell>
        </row>
        <row r="524">
          <cell r="B524">
            <v>520</v>
          </cell>
          <cell r="C524">
            <v>1039.02</v>
          </cell>
          <cell r="D524">
            <v>1454.63</v>
          </cell>
          <cell r="F524">
            <v>677.00999999999647</v>
          </cell>
          <cell r="G524">
            <v>947.81</v>
          </cell>
        </row>
        <row r="525">
          <cell r="B525">
            <v>521</v>
          </cell>
          <cell r="C525">
            <v>1041.02</v>
          </cell>
          <cell r="D525">
            <v>1457.43</v>
          </cell>
          <cell r="F525">
            <v>678.30999999999642</v>
          </cell>
          <cell r="G525">
            <v>949.63</v>
          </cell>
        </row>
        <row r="526">
          <cell r="B526">
            <v>522</v>
          </cell>
          <cell r="C526">
            <v>1043.02</v>
          </cell>
          <cell r="D526">
            <v>1460.23</v>
          </cell>
          <cell r="F526">
            <v>679.60999999999638</v>
          </cell>
          <cell r="G526">
            <v>951.45</v>
          </cell>
        </row>
        <row r="527">
          <cell r="B527">
            <v>523</v>
          </cell>
          <cell r="C527">
            <v>1045.02</v>
          </cell>
          <cell r="D527">
            <v>1463.03</v>
          </cell>
          <cell r="F527">
            <v>680.90999999999633</v>
          </cell>
          <cell r="G527">
            <v>953.27</v>
          </cell>
        </row>
        <row r="528">
          <cell r="B528">
            <v>524</v>
          </cell>
          <cell r="C528">
            <v>1047.02</v>
          </cell>
          <cell r="D528">
            <v>1465.83</v>
          </cell>
          <cell r="F528">
            <v>682.20999999999628</v>
          </cell>
          <cell r="G528">
            <v>955.09</v>
          </cell>
        </row>
        <row r="529">
          <cell r="B529">
            <v>525</v>
          </cell>
          <cell r="C529">
            <v>1049.02</v>
          </cell>
          <cell r="D529">
            <v>1468.63</v>
          </cell>
          <cell r="F529">
            <v>683.50999999999624</v>
          </cell>
          <cell r="G529">
            <v>956.91</v>
          </cell>
        </row>
        <row r="530">
          <cell r="B530">
            <v>526</v>
          </cell>
          <cell r="C530">
            <v>1051.02</v>
          </cell>
          <cell r="D530">
            <v>1471.43</v>
          </cell>
          <cell r="F530">
            <v>684.80999999999619</v>
          </cell>
          <cell r="G530">
            <v>958.73</v>
          </cell>
        </row>
        <row r="531">
          <cell r="B531">
            <v>527</v>
          </cell>
          <cell r="C531">
            <v>1053.02</v>
          </cell>
          <cell r="D531">
            <v>1474.23</v>
          </cell>
          <cell r="F531">
            <v>686.10999999999615</v>
          </cell>
          <cell r="G531">
            <v>960.55</v>
          </cell>
        </row>
        <row r="532">
          <cell r="B532">
            <v>528</v>
          </cell>
          <cell r="C532">
            <v>1055.02</v>
          </cell>
          <cell r="D532">
            <v>1477.03</v>
          </cell>
          <cell r="F532">
            <v>687.4099999999961</v>
          </cell>
          <cell r="G532">
            <v>962.37</v>
          </cell>
        </row>
        <row r="533">
          <cell r="B533">
            <v>529</v>
          </cell>
          <cell r="C533">
            <v>1057.02</v>
          </cell>
          <cell r="D533">
            <v>1479.83</v>
          </cell>
          <cell r="F533">
            <v>688.70999999999606</v>
          </cell>
          <cell r="G533">
            <v>964.19</v>
          </cell>
        </row>
        <row r="534">
          <cell r="B534">
            <v>530</v>
          </cell>
          <cell r="C534">
            <v>1059.02</v>
          </cell>
          <cell r="D534">
            <v>1482.63</v>
          </cell>
          <cell r="F534">
            <v>690.00999999999601</v>
          </cell>
          <cell r="G534">
            <v>966.01</v>
          </cell>
        </row>
        <row r="535">
          <cell r="B535">
            <v>531</v>
          </cell>
          <cell r="C535">
            <v>1061.02</v>
          </cell>
          <cell r="D535">
            <v>1485.43</v>
          </cell>
          <cell r="F535">
            <v>691.30999999999597</v>
          </cell>
          <cell r="G535">
            <v>967.83</v>
          </cell>
        </row>
        <row r="536">
          <cell r="B536">
            <v>532</v>
          </cell>
          <cell r="C536">
            <v>1063.02</v>
          </cell>
          <cell r="D536">
            <v>1488.23</v>
          </cell>
          <cell r="F536">
            <v>692.60999999999592</v>
          </cell>
          <cell r="G536">
            <v>969.65</v>
          </cell>
        </row>
        <row r="537">
          <cell r="B537">
            <v>533</v>
          </cell>
          <cell r="C537">
            <v>1065.02</v>
          </cell>
          <cell r="D537">
            <v>1491.03</v>
          </cell>
          <cell r="F537">
            <v>693.90999999999588</v>
          </cell>
          <cell r="G537">
            <v>971.47</v>
          </cell>
        </row>
        <row r="538">
          <cell r="B538">
            <v>534</v>
          </cell>
          <cell r="C538">
            <v>1067.02</v>
          </cell>
          <cell r="D538">
            <v>1493.83</v>
          </cell>
          <cell r="F538">
            <v>695.20999999999583</v>
          </cell>
          <cell r="G538">
            <v>973.29</v>
          </cell>
        </row>
        <row r="539">
          <cell r="B539">
            <v>535</v>
          </cell>
          <cell r="C539">
            <v>1069.02</v>
          </cell>
          <cell r="D539">
            <v>1496.63</v>
          </cell>
          <cell r="F539">
            <v>696.50999999999578</v>
          </cell>
          <cell r="G539">
            <v>975.11</v>
          </cell>
        </row>
        <row r="540">
          <cell r="B540">
            <v>536</v>
          </cell>
          <cell r="C540">
            <v>1071.02</v>
          </cell>
          <cell r="D540">
            <v>1499.43</v>
          </cell>
          <cell r="F540">
            <v>697.80999999999574</v>
          </cell>
          <cell r="G540">
            <v>976.93</v>
          </cell>
        </row>
        <row r="541">
          <cell r="B541">
            <v>537</v>
          </cell>
          <cell r="C541">
            <v>1073.02</v>
          </cell>
          <cell r="D541">
            <v>1502.23</v>
          </cell>
          <cell r="F541">
            <v>699.10999999999569</v>
          </cell>
          <cell r="G541">
            <v>978.75</v>
          </cell>
        </row>
        <row r="542">
          <cell r="B542">
            <v>538</v>
          </cell>
          <cell r="C542">
            <v>1075.02</v>
          </cell>
          <cell r="D542">
            <v>1505.03</v>
          </cell>
          <cell r="F542">
            <v>700.40999999999565</v>
          </cell>
          <cell r="G542">
            <v>980.57</v>
          </cell>
        </row>
        <row r="543">
          <cell r="B543">
            <v>539</v>
          </cell>
          <cell r="C543">
            <v>1077.02</v>
          </cell>
          <cell r="D543">
            <v>1507.83</v>
          </cell>
          <cell r="F543">
            <v>701.7099999999956</v>
          </cell>
          <cell r="G543">
            <v>982.39</v>
          </cell>
        </row>
        <row r="544">
          <cell r="B544">
            <v>540</v>
          </cell>
          <cell r="C544">
            <v>1079.02</v>
          </cell>
          <cell r="D544">
            <v>1510.63</v>
          </cell>
          <cell r="F544">
            <v>703.00999999999556</v>
          </cell>
          <cell r="G544">
            <v>984.21</v>
          </cell>
        </row>
        <row r="545">
          <cell r="B545">
            <v>541</v>
          </cell>
          <cell r="C545">
            <v>1081.02</v>
          </cell>
          <cell r="D545">
            <v>1513.43</v>
          </cell>
          <cell r="F545">
            <v>704.30999999999551</v>
          </cell>
          <cell r="G545">
            <v>986.03</v>
          </cell>
        </row>
        <row r="546">
          <cell r="B546">
            <v>542</v>
          </cell>
          <cell r="C546">
            <v>1083.02</v>
          </cell>
          <cell r="D546">
            <v>1516.23</v>
          </cell>
          <cell r="F546">
            <v>705.60999999999547</v>
          </cell>
          <cell r="G546">
            <v>987.85</v>
          </cell>
        </row>
        <row r="547">
          <cell r="B547">
            <v>543</v>
          </cell>
          <cell r="C547">
            <v>1085.02</v>
          </cell>
          <cell r="D547">
            <v>1519.03</v>
          </cell>
          <cell r="F547">
            <v>706.90999999999542</v>
          </cell>
          <cell r="G547">
            <v>989.67</v>
          </cell>
        </row>
        <row r="548">
          <cell r="B548">
            <v>544</v>
          </cell>
          <cell r="C548">
            <v>1087.02</v>
          </cell>
          <cell r="D548">
            <v>1521.83</v>
          </cell>
          <cell r="F548">
            <v>708.20999999999538</v>
          </cell>
          <cell r="G548">
            <v>991.49</v>
          </cell>
        </row>
        <row r="549">
          <cell r="B549">
            <v>545</v>
          </cell>
          <cell r="C549">
            <v>1089.02</v>
          </cell>
          <cell r="D549">
            <v>1524.63</v>
          </cell>
          <cell r="F549">
            <v>709.50999999999533</v>
          </cell>
          <cell r="G549">
            <v>993.31</v>
          </cell>
        </row>
        <row r="550">
          <cell r="B550">
            <v>546</v>
          </cell>
          <cell r="C550">
            <v>1091.02</v>
          </cell>
          <cell r="D550">
            <v>1527.43</v>
          </cell>
          <cell r="F550">
            <v>710.80999999999528</v>
          </cell>
          <cell r="G550">
            <v>995.13</v>
          </cell>
        </row>
        <row r="551">
          <cell r="B551">
            <v>547</v>
          </cell>
          <cell r="C551">
            <v>1093.02</v>
          </cell>
          <cell r="D551">
            <v>1530.23</v>
          </cell>
          <cell r="F551">
            <v>712.10999999999524</v>
          </cell>
          <cell r="G551">
            <v>996.95</v>
          </cell>
        </row>
        <row r="552">
          <cell r="B552">
            <v>548</v>
          </cell>
          <cell r="C552">
            <v>1095.02</v>
          </cell>
          <cell r="D552">
            <v>1533.03</v>
          </cell>
          <cell r="F552">
            <v>713.40999999999519</v>
          </cell>
          <cell r="G552">
            <v>998.77</v>
          </cell>
        </row>
        <row r="553">
          <cell r="B553">
            <v>549</v>
          </cell>
          <cell r="C553">
            <v>1097.02</v>
          </cell>
          <cell r="D553">
            <v>1535.83</v>
          </cell>
          <cell r="F553">
            <v>714.70999999999515</v>
          </cell>
          <cell r="G553">
            <v>1000.59</v>
          </cell>
        </row>
        <row r="554">
          <cell r="B554">
            <v>550</v>
          </cell>
          <cell r="C554">
            <v>1099.02</v>
          </cell>
          <cell r="D554">
            <v>1538.63</v>
          </cell>
          <cell r="F554">
            <v>716.0099999999951</v>
          </cell>
          <cell r="G554">
            <v>1002.41</v>
          </cell>
        </row>
        <row r="555">
          <cell r="B555">
            <v>551</v>
          </cell>
          <cell r="C555">
            <v>1101.02</v>
          </cell>
          <cell r="D555">
            <v>1541.43</v>
          </cell>
          <cell r="F555">
            <v>717.30999999999506</v>
          </cell>
          <cell r="G555">
            <v>1004.23</v>
          </cell>
        </row>
        <row r="556">
          <cell r="B556">
            <v>552</v>
          </cell>
          <cell r="C556">
            <v>1103.02</v>
          </cell>
          <cell r="D556">
            <v>1544.23</v>
          </cell>
          <cell r="F556">
            <v>718.60999999999501</v>
          </cell>
          <cell r="G556">
            <v>1006.05</v>
          </cell>
        </row>
        <row r="557">
          <cell r="B557">
            <v>553</v>
          </cell>
          <cell r="C557">
            <v>1105.02</v>
          </cell>
          <cell r="D557">
            <v>1547.03</v>
          </cell>
          <cell r="F557">
            <v>719.90999999999497</v>
          </cell>
          <cell r="G557">
            <v>1007.87</v>
          </cell>
        </row>
        <row r="558">
          <cell r="B558">
            <v>554</v>
          </cell>
          <cell r="C558">
            <v>1107.02</v>
          </cell>
          <cell r="D558">
            <v>1549.83</v>
          </cell>
          <cell r="F558">
            <v>721.20999999999492</v>
          </cell>
          <cell r="G558">
            <v>1009.69</v>
          </cell>
        </row>
        <row r="559">
          <cell r="B559">
            <v>555</v>
          </cell>
          <cell r="C559">
            <v>1109.02</v>
          </cell>
          <cell r="D559">
            <v>1552.63</v>
          </cell>
          <cell r="F559">
            <v>722.50999999999487</v>
          </cell>
          <cell r="G559">
            <v>1011.51</v>
          </cell>
        </row>
        <row r="560">
          <cell r="B560">
            <v>556</v>
          </cell>
          <cell r="C560">
            <v>1111.02</v>
          </cell>
          <cell r="D560">
            <v>1555.43</v>
          </cell>
          <cell r="F560">
            <v>723.80999999999483</v>
          </cell>
          <cell r="G560">
            <v>1013.33</v>
          </cell>
        </row>
        <row r="561">
          <cell r="B561">
            <v>557</v>
          </cell>
          <cell r="C561">
            <v>1113.02</v>
          </cell>
          <cell r="D561">
            <v>1558.23</v>
          </cell>
          <cell r="F561">
            <v>725.10999999999478</v>
          </cell>
          <cell r="G561">
            <v>1015.15</v>
          </cell>
        </row>
        <row r="562">
          <cell r="B562">
            <v>558</v>
          </cell>
          <cell r="C562">
            <v>1115.02</v>
          </cell>
          <cell r="D562">
            <v>1561.03</v>
          </cell>
          <cell r="F562">
            <v>726.40999999999474</v>
          </cell>
          <cell r="G562">
            <v>1016.97</v>
          </cell>
        </row>
        <row r="563">
          <cell r="B563">
            <v>559</v>
          </cell>
          <cell r="C563">
            <v>1117.02</v>
          </cell>
          <cell r="D563">
            <v>1563.83</v>
          </cell>
          <cell r="F563">
            <v>727.70999999999469</v>
          </cell>
          <cell r="G563">
            <v>1018.79</v>
          </cell>
        </row>
        <row r="564">
          <cell r="B564">
            <v>560</v>
          </cell>
          <cell r="C564">
            <v>1119.02</v>
          </cell>
          <cell r="D564">
            <v>1566.63</v>
          </cell>
          <cell r="F564">
            <v>729.00999999999465</v>
          </cell>
          <cell r="G564">
            <v>1020.61</v>
          </cell>
        </row>
        <row r="565">
          <cell r="B565">
            <v>561</v>
          </cell>
          <cell r="C565">
            <v>1121.02</v>
          </cell>
          <cell r="D565">
            <v>1569.43</v>
          </cell>
          <cell r="F565">
            <v>730.3099999999946</v>
          </cell>
          <cell r="G565">
            <v>1022.43</v>
          </cell>
        </row>
        <row r="566">
          <cell r="B566">
            <v>562</v>
          </cell>
          <cell r="C566">
            <v>1123.02</v>
          </cell>
          <cell r="D566">
            <v>1572.23</v>
          </cell>
          <cell r="F566">
            <v>731.60999999999456</v>
          </cell>
          <cell r="G566">
            <v>1024.25</v>
          </cell>
        </row>
        <row r="567">
          <cell r="B567">
            <v>563</v>
          </cell>
          <cell r="C567">
            <v>1125.02</v>
          </cell>
          <cell r="D567">
            <v>1575.03</v>
          </cell>
          <cell r="F567">
            <v>732.90999999999451</v>
          </cell>
          <cell r="G567">
            <v>1026.07</v>
          </cell>
        </row>
        <row r="568">
          <cell r="B568">
            <v>564</v>
          </cell>
          <cell r="C568">
            <v>1127.02</v>
          </cell>
          <cell r="D568">
            <v>1577.83</v>
          </cell>
          <cell r="F568">
            <v>734.20999999999447</v>
          </cell>
          <cell r="G568">
            <v>1027.8900000000001</v>
          </cell>
        </row>
        <row r="569">
          <cell r="B569">
            <v>565</v>
          </cell>
          <cell r="C569">
            <v>1129.02</v>
          </cell>
          <cell r="D569">
            <v>1580.63</v>
          </cell>
          <cell r="F569">
            <v>735.50999999999442</v>
          </cell>
          <cell r="G569">
            <v>1029.71</v>
          </cell>
        </row>
        <row r="570">
          <cell r="B570">
            <v>566</v>
          </cell>
          <cell r="C570">
            <v>1131.02</v>
          </cell>
          <cell r="D570">
            <v>1583.43</v>
          </cell>
          <cell r="F570">
            <v>736.80999999999437</v>
          </cell>
          <cell r="G570">
            <v>1031.53</v>
          </cell>
        </row>
        <row r="571">
          <cell r="B571">
            <v>567</v>
          </cell>
          <cell r="C571">
            <v>1133.02</v>
          </cell>
          <cell r="D571">
            <v>1586.23</v>
          </cell>
          <cell r="F571">
            <v>738.10999999999433</v>
          </cell>
          <cell r="G571">
            <v>1033.3499999999999</v>
          </cell>
        </row>
        <row r="572">
          <cell r="B572">
            <v>568</v>
          </cell>
          <cell r="C572">
            <v>1135.02</v>
          </cell>
          <cell r="D572">
            <v>1589.03</v>
          </cell>
          <cell r="F572">
            <v>739.40999999999428</v>
          </cell>
          <cell r="G572">
            <v>1035.17</v>
          </cell>
        </row>
        <row r="573">
          <cell r="B573">
            <v>569</v>
          </cell>
          <cell r="C573">
            <v>1137.02</v>
          </cell>
          <cell r="D573">
            <v>1591.83</v>
          </cell>
          <cell r="F573">
            <v>740.70999999999424</v>
          </cell>
          <cell r="G573">
            <v>1036.99</v>
          </cell>
        </row>
        <row r="574">
          <cell r="B574">
            <v>570</v>
          </cell>
          <cell r="C574">
            <v>1139.02</v>
          </cell>
          <cell r="D574">
            <v>1594.63</v>
          </cell>
          <cell r="F574">
            <v>742.00999999999419</v>
          </cell>
          <cell r="G574">
            <v>1038.81</v>
          </cell>
        </row>
        <row r="575">
          <cell r="B575">
            <v>571</v>
          </cell>
          <cell r="C575">
            <v>1141.02</v>
          </cell>
          <cell r="D575">
            <v>1597.43</v>
          </cell>
          <cell r="F575">
            <v>743.30999999999415</v>
          </cell>
          <cell r="G575">
            <v>1040.6300000000001</v>
          </cell>
        </row>
        <row r="576">
          <cell r="B576">
            <v>572</v>
          </cell>
          <cell r="C576">
            <v>1143.02</v>
          </cell>
          <cell r="D576">
            <v>1600.23</v>
          </cell>
          <cell r="F576">
            <v>744.6099999999941</v>
          </cell>
          <cell r="G576">
            <v>1042.45</v>
          </cell>
        </row>
        <row r="577">
          <cell r="B577">
            <v>573</v>
          </cell>
          <cell r="C577">
            <v>1145.02</v>
          </cell>
          <cell r="D577">
            <v>1603.03</v>
          </cell>
          <cell r="F577">
            <v>745.90999999999406</v>
          </cell>
          <cell r="G577">
            <v>1044.27</v>
          </cell>
        </row>
        <row r="578">
          <cell r="B578">
            <v>574</v>
          </cell>
          <cell r="C578">
            <v>1147.02</v>
          </cell>
          <cell r="D578">
            <v>1605.83</v>
          </cell>
          <cell r="F578">
            <v>747.20999999999401</v>
          </cell>
          <cell r="G578">
            <v>1046.0899999999999</v>
          </cell>
        </row>
        <row r="579">
          <cell r="B579">
            <v>575</v>
          </cell>
          <cell r="C579">
            <v>1149.02</v>
          </cell>
          <cell r="D579">
            <v>1608.63</v>
          </cell>
          <cell r="F579">
            <v>748.50999999999397</v>
          </cell>
          <cell r="G579">
            <v>1047.9100000000001</v>
          </cell>
        </row>
        <row r="580">
          <cell r="B580">
            <v>576</v>
          </cell>
          <cell r="C580">
            <v>1151.02</v>
          </cell>
          <cell r="D580">
            <v>1611.43</v>
          </cell>
          <cell r="F580">
            <v>749.80999999999392</v>
          </cell>
          <cell r="G580">
            <v>1049.73</v>
          </cell>
        </row>
        <row r="581">
          <cell r="B581">
            <v>577</v>
          </cell>
          <cell r="C581">
            <v>1153.02</v>
          </cell>
          <cell r="D581">
            <v>1614.23</v>
          </cell>
          <cell r="F581">
            <v>751.10999999999387</v>
          </cell>
          <cell r="G581">
            <v>1051.55</v>
          </cell>
        </row>
        <row r="582">
          <cell r="B582">
            <v>578</v>
          </cell>
          <cell r="C582">
            <v>1155.02</v>
          </cell>
          <cell r="D582">
            <v>1617.03</v>
          </cell>
          <cell r="F582">
            <v>752.40999999999383</v>
          </cell>
          <cell r="G582">
            <v>1053.3699999999999</v>
          </cell>
        </row>
        <row r="583">
          <cell r="B583">
            <v>579</v>
          </cell>
          <cell r="C583">
            <v>1157.02</v>
          </cell>
          <cell r="D583">
            <v>1619.83</v>
          </cell>
          <cell r="F583">
            <v>753.70999999999378</v>
          </cell>
          <cell r="G583">
            <v>1055.19</v>
          </cell>
        </row>
        <row r="584">
          <cell r="B584">
            <v>580</v>
          </cell>
          <cell r="C584">
            <v>1159.02</v>
          </cell>
          <cell r="D584">
            <v>1622.63</v>
          </cell>
          <cell r="F584">
            <v>755.00999999999374</v>
          </cell>
          <cell r="G584">
            <v>1057.01</v>
          </cell>
        </row>
        <row r="585">
          <cell r="B585">
            <v>581</v>
          </cell>
          <cell r="C585">
            <v>1161.02</v>
          </cell>
          <cell r="D585">
            <v>1625.43</v>
          </cell>
          <cell r="F585">
            <v>756.30999999999369</v>
          </cell>
          <cell r="G585">
            <v>1058.83</v>
          </cell>
        </row>
        <row r="586">
          <cell r="B586">
            <v>582</v>
          </cell>
          <cell r="C586">
            <v>1163.02</v>
          </cell>
          <cell r="D586">
            <v>1628.23</v>
          </cell>
          <cell r="F586">
            <v>757.60999999999365</v>
          </cell>
          <cell r="G586">
            <v>1060.6500000000001</v>
          </cell>
        </row>
        <row r="587">
          <cell r="B587">
            <v>583</v>
          </cell>
          <cell r="C587">
            <v>1165.02</v>
          </cell>
          <cell r="D587">
            <v>1631.03</v>
          </cell>
          <cell r="F587">
            <v>758.9099999999936</v>
          </cell>
          <cell r="G587">
            <v>1062.47</v>
          </cell>
        </row>
        <row r="588">
          <cell r="B588">
            <v>584</v>
          </cell>
          <cell r="C588">
            <v>1167.02</v>
          </cell>
          <cell r="D588">
            <v>1633.83</v>
          </cell>
          <cell r="F588">
            <v>760.20999999999356</v>
          </cell>
          <cell r="G588">
            <v>1064.29</v>
          </cell>
        </row>
        <row r="589">
          <cell r="B589">
            <v>585</v>
          </cell>
          <cell r="C589">
            <v>1169.02</v>
          </cell>
          <cell r="D589">
            <v>1636.63</v>
          </cell>
          <cell r="F589">
            <v>761.50999999999351</v>
          </cell>
          <cell r="G589">
            <v>1066.1099999999999</v>
          </cell>
        </row>
        <row r="590">
          <cell r="B590">
            <v>586</v>
          </cell>
          <cell r="C590">
            <v>1171.02</v>
          </cell>
          <cell r="D590">
            <v>1639.43</v>
          </cell>
          <cell r="F590">
            <v>762.80999999999347</v>
          </cell>
          <cell r="G590">
            <v>1067.93</v>
          </cell>
        </row>
        <row r="591">
          <cell r="B591">
            <v>587</v>
          </cell>
          <cell r="C591">
            <v>1173.02</v>
          </cell>
          <cell r="D591">
            <v>1642.23</v>
          </cell>
          <cell r="F591">
            <v>764.10999999999342</v>
          </cell>
          <cell r="G591">
            <v>1069.75</v>
          </cell>
        </row>
        <row r="592">
          <cell r="B592">
            <v>588</v>
          </cell>
          <cell r="C592">
            <v>1175.02</v>
          </cell>
          <cell r="D592">
            <v>1645.03</v>
          </cell>
          <cell r="F592">
            <v>765.40999999999337</v>
          </cell>
          <cell r="G592">
            <v>1071.57</v>
          </cell>
        </row>
        <row r="593">
          <cell r="B593">
            <v>589</v>
          </cell>
          <cell r="C593">
            <v>1177.02</v>
          </cell>
          <cell r="D593">
            <v>1647.83</v>
          </cell>
          <cell r="F593">
            <v>766.70999999999333</v>
          </cell>
          <cell r="G593">
            <v>1073.3900000000001</v>
          </cell>
        </row>
        <row r="594">
          <cell r="B594">
            <v>590</v>
          </cell>
          <cell r="C594">
            <v>1179.02</v>
          </cell>
          <cell r="D594">
            <v>1650.63</v>
          </cell>
          <cell r="F594">
            <v>768.00999999999328</v>
          </cell>
          <cell r="G594">
            <v>1075.21</v>
          </cell>
        </row>
        <row r="595">
          <cell r="B595">
            <v>591</v>
          </cell>
          <cell r="C595">
            <v>1181.02</v>
          </cell>
          <cell r="D595">
            <v>1653.43</v>
          </cell>
          <cell r="F595">
            <v>769.30999999999324</v>
          </cell>
          <cell r="G595">
            <v>1077.03</v>
          </cell>
        </row>
        <row r="596">
          <cell r="B596">
            <v>592</v>
          </cell>
          <cell r="C596">
            <v>1183.02</v>
          </cell>
          <cell r="D596">
            <v>1656.23</v>
          </cell>
          <cell r="F596">
            <v>770.60999999999319</v>
          </cell>
          <cell r="G596">
            <v>1078.8499999999999</v>
          </cell>
        </row>
        <row r="597">
          <cell r="B597">
            <v>593</v>
          </cell>
          <cell r="C597">
            <v>1185.02</v>
          </cell>
          <cell r="D597">
            <v>1659.03</v>
          </cell>
          <cell r="F597">
            <v>771.90999999999315</v>
          </cell>
          <cell r="G597">
            <v>1080.67</v>
          </cell>
        </row>
        <row r="598">
          <cell r="B598">
            <v>594</v>
          </cell>
          <cell r="C598">
            <v>1187.02</v>
          </cell>
          <cell r="D598">
            <v>1661.83</v>
          </cell>
          <cell r="F598">
            <v>773.2099999999931</v>
          </cell>
          <cell r="G598">
            <v>1082.49</v>
          </cell>
        </row>
        <row r="599">
          <cell r="B599">
            <v>595</v>
          </cell>
          <cell r="C599">
            <v>1189.02</v>
          </cell>
          <cell r="D599">
            <v>1664.63</v>
          </cell>
          <cell r="F599">
            <v>774.50999999999306</v>
          </cell>
          <cell r="G599">
            <v>1084.31</v>
          </cell>
        </row>
        <row r="600">
          <cell r="B600">
            <v>596</v>
          </cell>
          <cell r="C600">
            <v>1191.02</v>
          </cell>
          <cell r="D600">
            <v>1667.43</v>
          </cell>
          <cell r="F600">
            <v>775.80999999999301</v>
          </cell>
          <cell r="G600">
            <v>1086.1300000000001</v>
          </cell>
        </row>
        <row r="601">
          <cell r="B601">
            <v>597</v>
          </cell>
          <cell r="C601">
            <v>1193.02</v>
          </cell>
          <cell r="D601">
            <v>1670.23</v>
          </cell>
          <cell r="F601">
            <v>777.10999999999297</v>
          </cell>
          <cell r="G601">
            <v>1087.95</v>
          </cell>
        </row>
        <row r="602">
          <cell r="B602">
            <v>598</v>
          </cell>
          <cell r="C602">
            <v>1195.02</v>
          </cell>
          <cell r="D602">
            <v>1673.03</v>
          </cell>
          <cell r="F602">
            <v>778.40999999999292</v>
          </cell>
          <cell r="G602">
            <v>1089.77</v>
          </cell>
        </row>
        <row r="603">
          <cell r="B603">
            <v>599</v>
          </cell>
          <cell r="C603">
            <v>1197.02</v>
          </cell>
          <cell r="D603">
            <v>1675.83</v>
          </cell>
          <cell r="F603">
            <v>779.70999999999287</v>
          </cell>
          <cell r="G603">
            <v>1091.5899999999999</v>
          </cell>
        </row>
        <row r="604">
          <cell r="B604">
            <v>600</v>
          </cell>
          <cell r="C604">
            <v>1199.02</v>
          </cell>
          <cell r="D604">
            <v>1678.63</v>
          </cell>
          <cell r="F604">
            <v>781.00999999999283</v>
          </cell>
          <cell r="G604">
            <v>1093.4100000000001</v>
          </cell>
        </row>
        <row r="605">
          <cell r="B605">
            <v>601</v>
          </cell>
          <cell r="C605">
            <v>1201.02</v>
          </cell>
          <cell r="D605">
            <v>1681.43</v>
          </cell>
          <cell r="F605">
            <v>782.30999999999278</v>
          </cell>
          <cell r="G605">
            <v>1095.23</v>
          </cell>
        </row>
        <row r="606">
          <cell r="B606">
            <v>602</v>
          </cell>
          <cell r="C606">
            <v>1203.02</v>
          </cell>
          <cell r="D606">
            <v>1684.23</v>
          </cell>
          <cell r="F606">
            <v>783.60999999999274</v>
          </cell>
          <cell r="G606">
            <v>1097.05</v>
          </cell>
        </row>
        <row r="607">
          <cell r="B607">
            <v>603</v>
          </cell>
          <cell r="C607">
            <v>1205.02</v>
          </cell>
          <cell r="D607">
            <v>1687.03</v>
          </cell>
          <cell r="F607">
            <v>784.90999999999269</v>
          </cell>
          <cell r="G607">
            <v>1098.8699999999999</v>
          </cell>
        </row>
        <row r="608">
          <cell r="B608">
            <v>604</v>
          </cell>
          <cell r="C608">
            <v>1207.02</v>
          </cell>
          <cell r="D608">
            <v>1689.83</v>
          </cell>
          <cell r="F608">
            <v>786.20999999999265</v>
          </cell>
          <cell r="G608">
            <v>1100.69</v>
          </cell>
        </row>
        <row r="609">
          <cell r="B609">
            <v>605</v>
          </cell>
          <cell r="C609">
            <v>1209.02</v>
          </cell>
          <cell r="D609">
            <v>1692.63</v>
          </cell>
          <cell r="F609">
            <v>787.5099999999926</v>
          </cell>
          <cell r="G609">
            <v>1102.51</v>
          </cell>
        </row>
        <row r="610">
          <cell r="B610">
            <v>606</v>
          </cell>
          <cell r="C610">
            <v>1211.02</v>
          </cell>
          <cell r="D610">
            <v>1695.43</v>
          </cell>
          <cell r="F610">
            <v>788.80999999999256</v>
          </cell>
          <cell r="G610">
            <v>1104.33</v>
          </cell>
        </row>
        <row r="611">
          <cell r="B611">
            <v>607</v>
          </cell>
          <cell r="C611">
            <v>1213.02</v>
          </cell>
          <cell r="D611">
            <v>1698.23</v>
          </cell>
          <cell r="F611">
            <v>790.10999999999251</v>
          </cell>
          <cell r="G611">
            <v>1106.1500000000001</v>
          </cell>
        </row>
        <row r="612">
          <cell r="B612">
            <v>608</v>
          </cell>
          <cell r="C612">
            <v>1215.02</v>
          </cell>
          <cell r="D612">
            <v>1701.03</v>
          </cell>
          <cell r="F612">
            <v>791.40999999999246</v>
          </cell>
          <cell r="G612">
            <v>1107.97</v>
          </cell>
        </row>
        <row r="613">
          <cell r="B613">
            <v>609</v>
          </cell>
          <cell r="C613">
            <v>1217.02</v>
          </cell>
          <cell r="D613">
            <v>1703.83</v>
          </cell>
          <cell r="F613">
            <v>792.70999999999242</v>
          </cell>
          <cell r="G613">
            <v>1109.79</v>
          </cell>
        </row>
        <row r="614">
          <cell r="B614">
            <v>610</v>
          </cell>
          <cell r="C614">
            <v>1219.02</v>
          </cell>
          <cell r="D614">
            <v>1706.63</v>
          </cell>
          <cell r="F614">
            <v>794.00999999999237</v>
          </cell>
          <cell r="G614">
            <v>1111.6099999999999</v>
          </cell>
        </row>
        <row r="615">
          <cell r="B615">
            <v>611</v>
          </cell>
          <cell r="C615">
            <v>1221.02</v>
          </cell>
          <cell r="D615">
            <v>1709.43</v>
          </cell>
          <cell r="F615">
            <v>795.30999999999233</v>
          </cell>
          <cell r="G615">
            <v>1113.43</v>
          </cell>
        </row>
        <row r="616">
          <cell r="B616">
            <v>612</v>
          </cell>
          <cell r="C616">
            <v>1223.02</v>
          </cell>
          <cell r="D616">
            <v>1712.23</v>
          </cell>
          <cell r="F616">
            <v>796.60999999999228</v>
          </cell>
          <cell r="G616">
            <v>1115.25</v>
          </cell>
        </row>
        <row r="617">
          <cell r="B617">
            <v>613</v>
          </cell>
          <cell r="C617">
            <v>1225.02</v>
          </cell>
          <cell r="D617">
            <v>1715.03</v>
          </cell>
          <cell r="F617">
            <v>797.90999999999224</v>
          </cell>
          <cell r="G617">
            <v>1117.07</v>
          </cell>
        </row>
        <row r="618">
          <cell r="B618">
            <v>614</v>
          </cell>
          <cell r="C618">
            <v>1227.02</v>
          </cell>
          <cell r="D618">
            <v>1717.83</v>
          </cell>
          <cell r="F618">
            <v>799.20999999999219</v>
          </cell>
          <cell r="G618">
            <v>1118.8900000000001</v>
          </cell>
        </row>
        <row r="619">
          <cell r="B619">
            <v>615</v>
          </cell>
          <cell r="C619">
            <v>1229.02</v>
          </cell>
          <cell r="D619">
            <v>1720.63</v>
          </cell>
          <cell r="F619">
            <v>800.50999999999215</v>
          </cell>
          <cell r="G619">
            <v>1120.71</v>
          </cell>
        </row>
        <row r="620">
          <cell r="B620">
            <v>616</v>
          </cell>
          <cell r="C620">
            <v>1231.02</v>
          </cell>
          <cell r="D620">
            <v>1723.43</v>
          </cell>
          <cell r="F620">
            <v>801.8099999999921</v>
          </cell>
          <cell r="G620">
            <v>1122.53</v>
          </cell>
        </row>
        <row r="621">
          <cell r="B621">
            <v>617</v>
          </cell>
          <cell r="C621">
            <v>1233.02</v>
          </cell>
          <cell r="D621">
            <v>1726.23</v>
          </cell>
          <cell r="F621">
            <v>803.10999999999206</v>
          </cell>
          <cell r="G621">
            <v>1124.3499999999999</v>
          </cell>
        </row>
        <row r="622">
          <cell r="B622">
            <v>618</v>
          </cell>
          <cell r="C622">
            <v>1235.02</v>
          </cell>
          <cell r="D622">
            <v>1729.03</v>
          </cell>
          <cell r="F622">
            <v>804.40999999999201</v>
          </cell>
          <cell r="G622">
            <v>1126.17</v>
          </cell>
        </row>
        <row r="623">
          <cell r="B623">
            <v>619</v>
          </cell>
          <cell r="C623">
            <v>1237.02</v>
          </cell>
          <cell r="D623">
            <v>1731.83</v>
          </cell>
          <cell r="F623">
            <v>805.70999999999196</v>
          </cell>
          <cell r="G623">
            <v>1127.99</v>
          </cell>
        </row>
        <row r="624">
          <cell r="B624">
            <v>620</v>
          </cell>
          <cell r="C624">
            <v>1239.02</v>
          </cell>
          <cell r="D624">
            <v>1734.63</v>
          </cell>
          <cell r="F624">
            <v>807.00999999999192</v>
          </cell>
          <cell r="G624">
            <v>1129.81</v>
          </cell>
        </row>
        <row r="625">
          <cell r="B625">
            <v>621</v>
          </cell>
          <cell r="C625">
            <v>1241.02</v>
          </cell>
          <cell r="D625">
            <v>1737.43</v>
          </cell>
          <cell r="F625">
            <v>808.30999999999187</v>
          </cell>
          <cell r="G625">
            <v>1131.6300000000001</v>
          </cell>
        </row>
        <row r="626">
          <cell r="B626">
            <v>622</v>
          </cell>
          <cell r="C626">
            <v>1243.02</v>
          </cell>
          <cell r="D626">
            <v>1740.23</v>
          </cell>
          <cell r="F626">
            <v>809.60999999999183</v>
          </cell>
          <cell r="G626">
            <v>1133.45</v>
          </cell>
        </row>
        <row r="627">
          <cell r="B627">
            <v>623</v>
          </cell>
          <cell r="C627">
            <v>1245.02</v>
          </cell>
          <cell r="D627">
            <v>1743.03</v>
          </cell>
          <cell r="F627">
            <v>810.90999999999178</v>
          </cell>
          <cell r="G627">
            <v>1135.27</v>
          </cell>
        </row>
        <row r="628">
          <cell r="B628">
            <v>624</v>
          </cell>
          <cell r="C628">
            <v>1247.02</v>
          </cell>
          <cell r="D628">
            <v>1745.83</v>
          </cell>
          <cell r="F628">
            <v>812.20999999999174</v>
          </cell>
          <cell r="G628">
            <v>1137.0899999999999</v>
          </cell>
        </row>
        <row r="629">
          <cell r="B629">
            <v>625</v>
          </cell>
          <cell r="C629">
            <v>1249.02</v>
          </cell>
          <cell r="D629">
            <v>1748.63</v>
          </cell>
          <cell r="F629">
            <v>813.50999999999169</v>
          </cell>
          <cell r="G629">
            <v>1138.9100000000001</v>
          </cell>
        </row>
        <row r="630">
          <cell r="B630">
            <v>626</v>
          </cell>
          <cell r="C630">
            <v>1251.02</v>
          </cell>
          <cell r="D630">
            <v>1751.43</v>
          </cell>
          <cell r="F630">
            <v>814.80999999999165</v>
          </cell>
          <cell r="G630">
            <v>1140.73</v>
          </cell>
        </row>
        <row r="631">
          <cell r="B631">
            <v>627</v>
          </cell>
          <cell r="C631">
            <v>1253.02</v>
          </cell>
          <cell r="D631">
            <v>1754.23</v>
          </cell>
          <cell r="F631">
            <v>816.1099999999916</v>
          </cell>
          <cell r="G631">
            <v>1142.55</v>
          </cell>
        </row>
        <row r="632">
          <cell r="B632">
            <v>628</v>
          </cell>
          <cell r="C632">
            <v>1255.02</v>
          </cell>
          <cell r="D632">
            <v>1757.03</v>
          </cell>
          <cell r="F632">
            <v>817.40999999999156</v>
          </cell>
          <cell r="G632">
            <v>1144.3699999999999</v>
          </cell>
        </row>
        <row r="633">
          <cell r="B633">
            <v>629</v>
          </cell>
          <cell r="C633">
            <v>1257.02</v>
          </cell>
          <cell r="D633">
            <v>1759.83</v>
          </cell>
          <cell r="F633">
            <v>818.70999999999151</v>
          </cell>
          <cell r="G633">
            <v>1146.19</v>
          </cell>
        </row>
        <row r="634">
          <cell r="B634">
            <v>630</v>
          </cell>
          <cell r="C634">
            <v>1259.02</v>
          </cell>
          <cell r="D634">
            <v>1762.63</v>
          </cell>
          <cell r="F634">
            <v>820.00999999999146</v>
          </cell>
          <cell r="G634">
            <v>1148.01</v>
          </cell>
        </row>
        <row r="635">
          <cell r="B635">
            <v>631</v>
          </cell>
          <cell r="C635">
            <v>1261.02</v>
          </cell>
          <cell r="D635">
            <v>1765.43</v>
          </cell>
          <cell r="F635">
            <v>821.30999999999142</v>
          </cell>
          <cell r="G635">
            <v>1149.83</v>
          </cell>
        </row>
        <row r="636">
          <cell r="B636">
            <v>632</v>
          </cell>
          <cell r="C636">
            <v>1263.02</v>
          </cell>
          <cell r="D636">
            <v>1768.23</v>
          </cell>
          <cell r="F636">
            <v>822.60999999999137</v>
          </cell>
          <cell r="G636">
            <v>1151.6500000000001</v>
          </cell>
        </row>
        <row r="637">
          <cell r="B637">
            <v>633</v>
          </cell>
          <cell r="C637">
            <v>1265.02</v>
          </cell>
          <cell r="D637">
            <v>1771.03</v>
          </cell>
          <cell r="F637">
            <v>823.90999999999133</v>
          </cell>
          <cell r="G637">
            <v>1153.47</v>
          </cell>
        </row>
        <row r="638">
          <cell r="B638">
            <v>634</v>
          </cell>
          <cell r="C638">
            <v>1267.02</v>
          </cell>
          <cell r="D638">
            <v>1773.83</v>
          </cell>
          <cell r="F638">
            <v>825.20999999999128</v>
          </cell>
          <cell r="G638">
            <v>1155.29</v>
          </cell>
        </row>
        <row r="639">
          <cell r="B639">
            <v>635</v>
          </cell>
          <cell r="C639">
            <v>1269.02</v>
          </cell>
          <cell r="D639">
            <v>1776.63</v>
          </cell>
          <cell r="F639">
            <v>826.50999999999124</v>
          </cell>
          <cell r="G639">
            <v>1157.1099999999999</v>
          </cell>
        </row>
        <row r="640">
          <cell r="B640">
            <v>636</v>
          </cell>
          <cell r="C640">
            <v>1271.02</v>
          </cell>
          <cell r="D640">
            <v>1779.43</v>
          </cell>
          <cell r="F640">
            <v>827.80999999999119</v>
          </cell>
          <cell r="G640">
            <v>1158.93</v>
          </cell>
        </row>
        <row r="641">
          <cell r="B641">
            <v>637</v>
          </cell>
          <cell r="C641">
            <v>1273.02</v>
          </cell>
          <cell r="D641">
            <v>1782.23</v>
          </cell>
          <cell r="F641">
            <v>829.10999999999115</v>
          </cell>
          <cell r="G641">
            <v>1160.75</v>
          </cell>
        </row>
        <row r="642">
          <cell r="B642">
            <v>638</v>
          </cell>
          <cell r="C642">
            <v>1275.02</v>
          </cell>
          <cell r="D642">
            <v>1785.03</v>
          </cell>
          <cell r="F642">
            <v>830.4099999999911</v>
          </cell>
          <cell r="G642">
            <v>1162.57</v>
          </cell>
        </row>
        <row r="643">
          <cell r="B643">
            <v>639</v>
          </cell>
          <cell r="C643">
            <v>1277.02</v>
          </cell>
          <cell r="D643">
            <v>1787.83</v>
          </cell>
          <cell r="F643">
            <v>831.70999999999106</v>
          </cell>
          <cell r="G643">
            <v>1164.3900000000001</v>
          </cell>
        </row>
        <row r="644">
          <cell r="B644">
            <v>640</v>
          </cell>
          <cell r="C644">
            <v>1279.02</v>
          </cell>
          <cell r="D644">
            <v>1790.63</v>
          </cell>
          <cell r="F644">
            <v>833.00999999999101</v>
          </cell>
          <cell r="G644">
            <v>1166.21</v>
          </cell>
        </row>
        <row r="645">
          <cell r="B645">
            <v>641</v>
          </cell>
          <cell r="C645">
            <v>1281.02</v>
          </cell>
          <cell r="D645">
            <v>1793.43</v>
          </cell>
          <cell r="F645">
            <v>834.30999999999096</v>
          </cell>
          <cell r="G645">
            <v>1168.03</v>
          </cell>
        </row>
        <row r="646">
          <cell r="B646">
            <v>642</v>
          </cell>
          <cell r="C646">
            <v>1283.02</v>
          </cell>
          <cell r="D646">
            <v>1796.23</v>
          </cell>
          <cell r="F646">
            <v>835.60999999999092</v>
          </cell>
          <cell r="G646">
            <v>1169.8499999999999</v>
          </cell>
        </row>
        <row r="647">
          <cell r="B647">
            <v>643</v>
          </cell>
          <cell r="C647">
            <v>1285.02</v>
          </cell>
          <cell r="D647">
            <v>1799.03</v>
          </cell>
          <cell r="F647">
            <v>836.90999999999087</v>
          </cell>
          <cell r="G647">
            <v>1171.67</v>
          </cell>
        </row>
        <row r="648">
          <cell r="B648">
            <v>644</v>
          </cell>
          <cell r="C648">
            <v>1287.02</v>
          </cell>
          <cell r="D648">
            <v>1801.83</v>
          </cell>
          <cell r="F648">
            <v>838.20999999999083</v>
          </cell>
          <cell r="G648">
            <v>1173.49</v>
          </cell>
        </row>
        <row r="649">
          <cell r="B649">
            <v>645</v>
          </cell>
          <cell r="C649">
            <v>1289.02</v>
          </cell>
          <cell r="D649">
            <v>1804.63</v>
          </cell>
          <cell r="F649">
            <v>839.50999999999078</v>
          </cell>
          <cell r="G649">
            <v>1175.31</v>
          </cell>
        </row>
        <row r="650">
          <cell r="B650">
            <v>646</v>
          </cell>
          <cell r="C650">
            <v>1291.02</v>
          </cell>
          <cell r="D650">
            <v>1807.43</v>
          </cell>
          <cell r="F650">
            <v>840.80999999999074</v>
          </cell>
          <cell r="G650">
            <v>1177.1300000000001</v>
          </cell>
        </row>
        <row r="651">
          <cell r="B651">
            <v>647</v>
          </cell>
          <cell r="C651">
            <v>1293.02</v>
          </cell>
          <cell r="D651">
            <v>1810.23</v>
          </cell>
          <cell r="F651">
            <v>842.10999999999069</v>
          </cell>
          <cell r="G651">
            <v>1178.95</v>
          </cell>
        </row>
        <row r="652">
          <cell r="B652">
            <v>648</v>
          </cell>
          <cell r="C652">
            <v>1295.02</v>
          </cell>
          <cell r="D652">
            <v>1813.03</v>
          </cell>
          <cell r="F652">
            <v>843.40999999999065</v>
          </cell>
          <cell r="G652">
            <v>1180.77</v>
          </cell>
        </row>
        <row r="653">
          <cell r="B653">
            <v>649</v>
          </cell>
          <cell r="C653">
            <v>1297.02</v>
          </cell>
          <cell r="D653">
            <v>1815.83</v>
          </cell>
          <cell r="F653">
            <v>844.7099999999906</v>
          </cell>
          <cell r="G653">
            <v>1182.5899999999999</v>
          </cell>
        </row>
        <row r="654">
          <cell r="B654">
            <v>650</v>
          </cell>
          <cell r="C654">
            <v>1299.02</v>
          </cell>
          <cell r="D654">
            <v>1818.63</v>
          </cell>
          <cell r="F654">
            <v>846.00999999999055</v>
          </cell>
          <cell r="G654">
            <v>1184.4100000000001</v>
          </cell>
        </row>
        <row r="655">
          <cell r="B655">
            <v>651</v>
          </cell>
          <cell r="C655">
            <v>1301.02</v>
          </cell>
          <cell r="D655">
            <v>1821.43</v>
          </cell>
          <cell r="F655">
            <v>847.30999999999051</v>
          </cell>
          <cell r="G655">
            <v>1186.23</v>
          </cell>
        </row>
        <row r="656">
          <cell r="B656">
            <v>652</v>
          </cell>
          <cell r="C656">
            <v>1303.02</v>
          </cell>
          <cell r="D656">
            <v>1824.23</v>
          </cell>
          <cell r="F656">
            <v>848.60999999999046</v>
          </cell>
          <cell r="G656">
            <v>1188.05</v>
          </cell>
        </row>
        <row r="657">
          <cell r="B657">
            <v>653</v>
          </cell>
          <cell r="C657">
            <v>1305.02</v>
          </cell>
          <cell r="D657">
            <v>1827.03</v>
          </cell>
          <cell r="F657">
            <v>849.90999999999042</v>
          </cell>
          <cell r="G657">
            <v>1189.8699999999999</v>
          </cell>
        </row>
        <row r="658">
          <cell r="B658">
            <v>654</v>
          </cell>
          <cell r="C658">
            <v>1307.02</v>
          </cell>
          <cell r="D658">
            <v>1829.83</v>
          </cell>
          <cell r="F658">
            <v>851.20999999999037</v>
          </cell>
          <cell r="G658">
            <v>1191.69</v>
          </cell>
        </row>
        <row r="659">
          <cell r="B659">
            <v>655</v>
          </cell>
          <cell r="C659">
            <v>1309.02</v>
          </cell>
          <cell r="D659">
            <v>1832.63</v>
          </cell>
          <cell r="F659">
            <v>852.50999999999033</v>
          </cell>
          <cell r="G659">
            <v>1193.51</v>
          </cell>
        </row>
        <row r="660">
          <cell r="B660">
            <v>656</v>
          </cell>
          <cell r="C660">
            <v>1311.02</v>
          </cell>
          <cell r="D660">
            <v>1835.43</v>
          </cell>
          <cell r="F660">
            <v>853.80999999999028</v>
          </cell>
          <cell r="G660">
            <v>1195.33</v>
          </cell>
        </row>
        <row r="661">
          <cell r="B661">
            <v>657</v>
          </cell>
          <cell r="C661">
            <v>1313.02</v>
          </cell>
          <cell r="D661">
            <v>1838.23</v>
          </cell>
          <cell r="F661">
            <v>855.10999999999024</v>
          </cell>
          <cell r="G661">
            <v>1197.1500000000001</v>
          </cell>
        </row>
        <row r="662">
          <cell r="B662">
            <v>658</v>
          </cell>
          <cell r="C662">
            <v>1315.02</v>
          </cell>
          <cell r="D662">
            <v>1841.03</v>
          </cell>
          <cell r="F662">
            <v>856.40999999999019</v>
          </cell>
          <cell r="G662">
            <v>1198.97</v>
          </cell>
        </row>
        <row r="663">
          <cell r="B663">
            <v>659</v>
          </cell>
          <cell r="C663">
            <v>1317.02</v>
          </cell>
          <cell r="D663">
            <v>1843.83</v>
          </cell>
          <cell r="F663">
            <v>857.70999999999015</v>
          </cell>
          <cell r="G663">
            <v>1200.79</v>
          </cell>
        </row>
        <row r="664">
          <cell r="B664">
            <v>660</v>
          </cell>
          <cell r="C664">
            <v>1319.02</v>
          </cell>
          <cell r="D664">
            <v>1846.63</v>
          </cell>
          <cell r="F664">
            <v>859.0099999999901</v>
          </cell>
          <cell r="G664">
            <v>1202.6099999999999</v>
          </cell>
        </row>
        <row r="665">
          <cell r="B665">
            <v>661</v>
          </cell>
          <cell r="C665">
            <v>1321.02</v>
          </cell>
          <cell r="D665">
            <v>1849.43</v>
          </cell>
          <cell r="F665">
            <v>860.30999999999005</v>
          </cell>
          <cell r="G665">
            <v>1204.43</v>
          </cell>
        </row>
        <row r="666">
          <cell r="B666">
            <v>662</v>
          </cell>
          <cell r="C666">
            <v>1323.02</v>
          </cell>
          <cell r="D666">
            <v>1852.23</v>
          </cell>
          <cell r="F666">
            <v>861.60999999999001</v>
          </cell>
          <cell r="G666">
            <v>1206.25</v>
          </cell>
        </row>
        <row r="667">
          <cell r="B667">
            <v>663</v>
          </cell>
          <cell r="C667">
            <v>1325.02</v>
          </cell>
          <cell r="D667">
            <v>1855.03</v>
          </cell>
          <cell r="F667">
            <v>862.90999999998996</v>
          </cell>
          <cell r="G667">
            <v>1208.07</v>
          </cell>
        </row>
        <row r="668">
          <cell r="B668">
            <v>664</v>
          </cell>
          <cell r="C668">
            <v>1327.02</v>
          </cell>
          <cell r="D668">
            <v>1857.83</v>
          </cell>
          <cell r="F668">
            <v>864.20999999998992</v>
          </cell>
          <cell r="G668">
            <v>1209.8900000000001</v>
          </cell>
        </row>
        <row r="669">
          <cell r="B669">
            <v>665</v>
          </cell>
          <cell r="C669">
            <v>1329.02</v>
          </cell>
          <cell r="D669">
            <v>1860.63</v>
          </cell>
          <cell r="F669">
            <v>865.50999999998987</v>
          </cell>
          <cell r="G669">
            <v>1211.71</v>
          </cell>
        </row>
        <row r="670">
          <cell r="B670">
            <v>666</v>
          </cell>
          <cell r="C670">
            <v>1331.02</v>
          </cell>
          <cell r="D670">
            <v>1863.43</v>
          </cell>
          <cell r="F670">
            <v>866.80999999998983</v>
          </cell>
          <cell r="G670">
            <v>1213.53</v>
          </cell>
        </row>
        <row r="671">
          <cell r="B671">
            <v>667</v>
          </cell>
          <cell r="C671">
            <v>1333.02</v>
          </cell>
          <cell r="D671">
            <v>1866.23</v>
          </cell>
          <cell r="F671">
            <v>868.10999999998978</v>
          </cell>
          <cell r="G671">
            <v>1215.3499999999999</v>
          </cell>
        </row>
        <row r="672">
          <cell r="B672">
            <v>668</v>
          </cell>
          <cell r="C672">
            <v>1335.02</v>
          </cell>
          <cell r="D672">
            <v>1869.03</v>
          </cell>
          <cell r="F672">
            <v>869.40999999998974</v>
          </cell>
          <cell r="G672">
            <v>1217.17</v>
          </cell>
        </row>
        <row r="673">
          <cell r="B673">
            <v>669</v>
          </cell>
          <cell r="C673">
            <v>1337.02</v>
          </cell>
          <cell r="D673">
            <v>1871.83</v>
          </cell>
          <cell r="F673">
            <v>870.70999999998969</v>
          </cell>
          <cell r="G673">
            <v>1218.99</v>
          </cell>
        </row>
        <row r="674">
          <cell r="B674">
            <v>670</v>
          </cell>
          <cell r="C674">
            <v>1339.02</v>
          </cell>
          <cell r="D674">
            <v>1874.63</v>
          </cell>
          <cell r="F674">
            <v>872.00999999998965</v>
          </cell>
          <cell r="G674">
            <v>1220.81</v>
          </cell>
        </row>
        <row r="675">
          <cell r="B675">
            <v>671</v>
          </cell>
          <cell r="C675">
            <v>1341.02</v>
          </cell>
          <cell r="D675">
            <v>1877.43</v>
          </cell>
          <cell r="F675">
            <v>873.3099999999896</v>
          </cell>
          <cell r="G675">
            <v>1222.6300000000001</v>
          </cell>
        </row>
        <row r="676">
          <cell r="B676">
            <v>672</v>
          </cell>
          <cell r="C676">
            <v>1343.02</v>
          </cell>
          <cell r="D676">
            <v>1880.23</v>
          </cell>
          <cell r="F676">
            <v>874.60999999998955</v>
          </cell>
          <cell r="G676">
            <v>1224.45</v>
          </cell>
        </row>
        <row r="677">
          <cell r="B677">
            <v>673</v>
          </cell>
          <cell r="C677">
            <v>1345.02</v>
          </cell>
          <cell r="D677">
            <v>1883.03</v>
          </cell>
          <cell r="F677">
            <v>875.90999999998951</v>
          </cell>
          <cell r="G677">
            <v>1226.27</v>
          </cell>
        </row>
        <row r="678">
          <cell r="B678">
            <v>674</v>
          </cell>
          <cell r="C678">
            <v>1347.02</v>
          </cell>
          <cell r="D678">
            <v>1885.83</v>
          </cell>
          <cell r="F678">
            <v>877.20999999998946</v>
          </cell>
          <cell r="G678">
            <v>1228.0899999999999</v>
          </cell>
        </row>
        <row r="679">
          <cell r="B679">
            <v>675</v>
          </cell>
          <cell r="C679">
            <v>1349.02</v>
          </cell>
          <cell r="D679">
            <v>1888.63</v>
          </cell>
          <cell r="F679">
            <v>878.50999999998942</v>
          </cell>
          <cell r="G679">
            <v>1229.9100000000001</v>
          </cell>
        </row>
        <row r="680">
          <cell r="B680">
            <v>676</v>
          </cell>
          <cell r="C680">
            <v>1351.02</v>
          </cell>
          <cell r="D680">
            <v>1891.43</v>
          </cell>
          <cell r="F680">
            <v>879.80999999998937</v>
          </cell>
          <cell r="G680">
            <v>1231.73</v>
          </cell>
        </row>
        <row r="681">
          <cell r="B681">
            <v>677</v>
          </cell>
          <cell r="C681">
            <v>1353.02</v>
          </cell>
          <cell r="D681">
            <v>1894.23</v>
          </cell>
          <cell r="F681">
            <v>881.10999999998933</v>
          </cell>
          <cell r="G681">
            <v>1233.55</v>
          </cell>
        </row>
        <row r="682">
          <cell r="B682">
            <v>678</v>
          </cell>
          <cell r="C682">
            <v>1355.02</v>
          </cell>
          <cell r="D682">
            <v>1897.03</v>
          </cell>
          <cell r="F682">
            <v>882.40999999998928</v>
          </cell>
          <cell r="G682">
            <v>1235.3699999999999</v>
          </cell>
        </row>
        <row r="683">
          <cell r="B683">
            <v>679</v>
          </cell>
          <cell r="C683">
            <v>1357.02</v>
          </cell>
          <cell r="D683">
            <v>1899.83</v>
          </cell>
          <cell r="F683">
            <v>883.70999999998924</v>
          </cell>
          <cell r="G683">
            <v>1237.19</v>
          </cell>
        </row>
        <row r="684">
          <cell r="B684">
            <v>680</v>
          </cell>
          <cell r="C684">
            <v>1359.02</v>
          </cell>
          <cell r="D684">
            <v>1902.63</v>
          </cell>
          <cell r="F684">
            <v>885.00999999998919</v>
          </cell>
          <cell r="G684">
            <v>1239.01</v>
          </cell>
        </row>
        <row r="685">
          <cell r="B685">
            <v>681</v>
          </cell>
          <cell r="C685">
            <v>1361.02</v>
          </cell>
          <cell r="D685">
            <v>1905.43</v>
          </cell>
          <cell r="F685">
            <v>886.30999999998915</v>
          </cell>
          <cell r="G685">
            <v>1240.83</v>
          </cell>
        </row>
        <row r="686">
          <cell r="B686">
            <v>682</v>
          </cell>
          <cell r="C686">
            <v>1363.02</v>
          </cell>
          <cell r="D686">
            <v>1908.23</v>
          </cell>
          <cell r="F686">
            <v>887.6099999999891</v>
          </cell>
          <cell r="G686">
            <v>1242.6500000000001</v>
          </cell>
        </row>
        <row r="687">
          <cell r="B687">
            <v>683</v>
          </cell>
          <cell r="C687">
            <v>1365.02</v>
          </cell>
          <cell r="D687">
            <v>1911.03</v>
          </cell>
          <cell r="F687">
            <v>888.90999999998905</v>
          </cell>
          <cell r="G687">
            <v>1244.47</v>
          </cell>
        </row>
        <row r="688">
          <cell r="B688">
            <v>684</v>
          </cell>
          <cell r="C688">
            <v>1367.02</v>
          </cell>
          <cell r="D688">
            <v>1913.83</v>
          </cell>
          <cell r="F688">
            <v>890.20999999998901</v>
          </cell>
          <cell r="G688">
            <v>1246.29</v>
          </cell>
        </row>
        <row r="689">
          <cell r="B689">
            <v>685</v>
          </cell>
          <cell r="C689">
            <v>1369.02</v>
          </cell>
          <cell r="D689">
            <v>1916.63</v>
          </cell>
          <cell r="F689">
            <v>891.50999999998896</v>
          </cell>
          <cell r="G689">
            <v>1248.1099999999999</v>
          </cell>
        </row>
        <row r="690">
          <cell r="B690">
            <v>686</v>
          </cell>
          <cell r="C690">
            <v>1371.02</v>
          </cell>
          <cell r="D690">
            <v>1919.43</v>
          </cell>
          <cell r="F690">
            <v>892.80999999998892</v>
          </cell>
          <cell r="G690">
            <v>1249.93</v>
          </cell>
        </row>
        <row r="691">
          <cell r="B691">
            <v>687</v>
          </cell>
          <cell r="C691">
            <v>1373.02</v>
          </cell>
          <cell r="D691">
            <v>1922.23</v>
          </cell>
          <cell r="F691">
            <v>894.10999999998887</v>
          </cell>
          <cell r="G691">
            <v>1251.75</v>
          </cell>
        </row>
        <row r="692">
          <cell r="B692">
            <v>688</v>
          </cell>
          <cell r="C692">
            <v>1375.02</v>
          </cell>
          <cell r="D692">
            <v>1925.03</v>
          </cell>
          <cell r="F692">
            <v>895.40999999998883</v>
          </cell>
          <cell r="G692">
            <v>1253.57</v>
          </cell>
        </row>
        <row r="693">
          <cell r="B693">
            <v>689</v>
          </cell>
          <cell r="C693">
            <v>1377.02</v>
          </cell>
          <cell r="D693">
            <v>1927.83</v>
          </cell>
          <cell r="F693">
            <v>896.70999999998878</v>
          </cell>
          <cell r="G693">
            <v>1255.3900000000001</v>
          </cell>
        </row>
        <row r="694">
          <cell r="B694">
            <v>690</v>
          </cell>
          <cell r="C694">
            <v>1379.02</v>
          </cell>
          <cell r="D694">
            <v>1930.63</v>
          </cell>
          <cell r="F694">
            <v>898.00999999998874</v>
          </cell>
          <cell r="G694">
            <v>1257.21</v>
          </cell>
        </row>
        <row r="695">
          <cell r="B695">
            <v>691</v>
          </cell>
          <cell r="C695">
            <v>1381.02</v>
          </cell>
          <cell r="D695">
            <v>1933.43</v>
          </cell>
          <cell r="F695">
            <v>899.30999999998869</v>
          </cell>
          <cell r="G695">
            <v>1259.03</v>
          </cell>
        </row>
        <row r="696">
          <cell r="B696">
            <v>692</v>
          </cell>
          <cell r="C696">
            <v>1383.02</v>
          </cell>
          <cell r="D696">
            <v>1936.23</v>
          </cell>
          <cell r="F696">
            <v>900.60999999998864</v>
          </cell>
          <cell r="G696">
            <v>1260.8499999999999</v>
          </cell>
        </row>
        <row r="697">
          <cell r="B697">
            <v>693</v>
          </cell>
          <cell r="C697">
            <v>1385.02</v>
          </cell>
          <cell r="D697">
            <v>1939.03</v>
          </cell>
          <cell r="F697">
            <v>901.9099999999886</v>
          </cell>
          <cell r="G697">
            <v>1262.67</v>
          </cell>
        </row>
        <row r="698">
          <cell r="B698">
            <v>694</v>
          </cell>
          <cell r="C698">
            <v>1387.02</v>
          </cell>
          <cell r="D698">
            <v>1941.83</v>
          </cell>
          <cell r="F698">
            <v>903.20999999998855</v>
          </cell>
          <cell r="G698">
            <v>1264.49</v>
          </cell>
        </row>
        <row r="699">
          <cell r="B699">
            <v>695</v>
          </cell>
          <cell r="C699">
            <v>1389.02</v>
          </cell>
          <cell r="D699">
            <v>1944.63</v>
          </cell>
          <cell r="F699">
            <v>904.50999999998851</v>
          </cell>
          <cell r="G699">
            <v>1266.31</v>
          </cell>
        </row>
        <row r="700">
          <cell r="B700">
            <v>696</v>
          </cell>
          <cell r="C700">
            <v>1391.02</v>
          </cell>
          <cell r="D700">
            <v>1947.43</v>
          </cell>
          <cell r="F700">
            <v>905.80999999998846</v>
          </cell>
          <cell r="G700">
            <v>1268.1300000000001</v>
          </cell>
        </row>
        <row r="701">
          <cell r="B701">
            <v>697</v>
          </cell>
          <cell r="C701">
            <v>1393.02</v>
          </cell>
          <cell r="D701">
            <v>1950.23</v>
          </cell>
          <cell r="F701">
            <v>907.10999999998842</v>
          </cell>
          <cell r="G701">
            <v>1269.95</v>
          </cell>
        </row>
        <row r="702">
          <cell r="B702">
            <v>698</v>
          </cell>
          <cell r="C702">
            <v>1395.02</v>
          </cell>
          <cell r="D702">
            <v>1953.03</v>
          </cell>
          <cell r="F702">
            <v>908.40999999998837</v>
          </cell>
          <cell r="G702">
            <v>1271.77</v>
          </cell>
        </row>
        <row r="703">
          <cell r="B703">
            <v>699</v>
          </cell>
          <cell r="C703">
            <v>1397.02</v>
          </cell>
          <cell r="D703">
            <v>1955.83</v>
          </cell>
          <cell r="F703">
            <v>909.70999999998833</v>
          </cell>
          <cell r="G703">
            <v>1273.5899999999999</v>
          </cell>
        </row>
        <row r="704">
          <cell r="B704">
            <v>700</v>
          </cell>
          <cell r="C704">
            <v>1399.02</v>
          </cell>
          <cell r="D704">
            <v>1958.63</v>
          </cell>
          <cell r="F704">
            <v>911.00999999998828</v>
          </cell>
          <cell r="G704">
            <v>1275.4100000000001</v>
          </cell>
        </row>
        <row r="705">
          <cell r="B705">
            <v>701</v>
          </cell>
          <cell r="C705">
            <v>1401.02</v>
          </cell>
          <cell r="D705">
            <v>1961.43</v>
          </cell>
          <cell r="F705">
            <v>912.30999999998824</v>
          </cell>
          <cell r="G705">
            <v>1277.23</v>
          </cell>
        </row>
        <row r="706">
          <cell r="B706">
            <v>702</v>
          </cell>
          <cell r="C706">
            <v>1403.02</v>
          </cell>
          <cell r="D706">
            <v>1964.23</v>
          </cell>
          <cell r="F706">
            <v>913.60999999998819</v>
          </cell>
          <cell r="G706">
            <v>1279.05</v>
          </cell>
        </row>
        <row r="707">
          <cell r="B707">
            <v>703</v>
          </cell>
          <cell r="C707">
            <v>1405.02</v>
          </cell>
          <cell r="D707">
            <v>1967.03</v>
          </cell>
          <cell r="F707">
            <v>914.90999999998814</v>
          </cell>
          <cell r="G707">
            <v>1280.8699999999999</v>
          </cell>
        </row>
        <row r="708">
          <cell r="B708">
            <v>704</v>
          </cell>
          <cell r="C708">
            <v>1407.02</v>
          </cell>
          <cell r="D708">
            <v>1969.83</v>
          </cell>
          <cell r="F708">
            <v>916.2099999999881</v>
          </cell>
          <cell r="G708">
            <v>1282.69</v>
          </cell>
        </row>
        <row r="709">
          <cell r="B709">
            <v>705</v>
          </cell>
          <cell r="C709">
            <v>1409.02</v>
          </cell>
          <cell r="D709">
            <v>1972.63</v>
          </cell>
          <cell r="F709">
            <v>917.50999999998805</v>
          </cell>
          <cell r="G709">
            <v>1284.51</v>
          </cell>
        </row>
        <row r="710">
          <cell r="B710">
            <v>706</v>
          </cell>
          <cell r="C710">
            <v>1411.02</v>
          </cell>
          <cell r="D710">
            <v>1975.43</v>
          </cell>
          <cell r="F710">
            <v>918.80999999998801</v>
          </cell>
          <cell r="G710">
            <v>1286.33</v>
          </cell>
        </row>
        <row r="711">
          <cell r="B711">
            <v>707</v>
          </cell>
          <cell r="C711">
            <v>1413.02</v>
          </cell>
          <cell r="D711">
            <v>1978.23</v>
          </cell>
          <cell r="F711">
            <v>920.10999999998796</v>
          </cell>
          <cell r="G711">
            <v>1288.1500000000001</v>
          </cell>
        </row>
        <row r="712">
          <cell r="B712">
            <v>708</v>
          </cell>
          <cell r="C712">
            <v>1415.02</v>
          </cell>
          <cell r="D712">
            <v>1981.03</v>
          </cell>
          <cell r="F712">
            <v>921.40999999998792</v>
          </cell>
          <cell r="G712">
            <v>1289.97</v>
          </cell>
        </row>
        <row r="713">
          <cell r="B713">
            <v>709</v>
          </cell>
          <cell r="C713">
            <v>1417.02</v>
          </cell>
          <cell r="D713">
            <v>1983.83</v>
          </cell>
          <cell r="F713">
            <v>922.70999999998787</v>
          </cell>
          <cell r="G713">
            <v>1291.79</v>
          </cell>
        </row>
        <row r="714">
          <cell r="B714">
            <v>710</v>
          </cell>
          <cell r="C714">
            <v>1419.02</v>
          </cell>
          <cell r="D714">
            <v>1986.63</v>
          </cell>
          <cell r="F714">
            <v>924.00999999998783</v>
          </cell>
          <cell r="G714">
            <v>1293.6099999999999</v>
          </cell>
        </row>
        <row r="715">
          <cell r="B715">
            <v>711</v>
          </cell>
          <cell r="C715">
            <v>1421.02</v>
          </cell>
          <cell r="D715">
            <v>1989.43</v>
          </cell>
          <cell r="F715">
            <v>925.30999999998778</v>
          </cell>
          <cell r="G715">
            <v>1295.43</v>
          </cell>
        </row>
        <row r="716">
          <cell r="B716">
            <v>712</v>
          </cell>
          <cell r="C716">
            <v>1423.02</v>
          </cell>
          <cell r="D716">
            <v>1992.23</v>
          </cell>
          <cell r="F716">
            <v>926.60999999998774</v>
          </cell>
          <cell r="G716">
            <v>1297.25</v>
          </cell>
        </row>
        <row r="717">
          <cell r="B717">
            <v>713</v>
          </cell>
          <cell r="C717">
            <v>1425.02</v>
          </cell>
          <cell r="D717">
            <v>1995.03</v>
          </cell>
          <cell r="F717">
            <v>927.90999999998769</v>
          </cell>
          <cell r="G717">
            <v>1299.07</v>
          </cell>
        </row>
        <row r="718">
          <cell r="B718">
            <v>714</v>
          </cell>
          <cell r="C718">
            <v>1427.02</v>
          </cell>
          <cell r="D718">
            <v>1997.83</v>
          </cell>
          <cell r="F718">
            <v>929.20999999998764</v>
          </cell>
          <cell r="G718">
            <v>1300.8900000000001</v>
          </cell>
        </row>
        <row r="719">
          <cell r="B719">
            <v>715</v>
          </cell>
          <cell r="C719">
            <v>1429.02</v>
          </cell>
          <cell r="D719">
            <v>2000.63</v>
          </cell>
          <cell r="F719">
            <v>930.5099999999876</v>
          </cell>
          <cell r="G719">
            <v>1302.71</v>
          </cell>
        </row>
        <row r="720">
          <cell r="B720">
            <v>716</v>
          </cell>
          <cell r="C720">
            <v>1431.02</v>
          </cell>
          <cell r="D720">
            <v>2003.43</v>
          </cell>
          <cell r="F720">
            <v>931.80999999998755</v>
          </cell>
          <cell r="G720">
            <v>1304.53</v>
          </cell>
        </row>
        <row r="721">
          <cell r="B721">
            <v>717</v>
          </cell>
          <cell r="C721">
            <v>1433.02</v>
          </cell>
          <cell r="D721">
            <v>2006.23</v>
          </cell>
          <cell r="F721">
            <v>933.10999999998751</v>
          </cell>
          <cell r="G721">
            <v>1306.3499999999999</v>
          </cell>
        </row>
        <row r="722">
          <cell r="B722">
            <v>718</v>
          </cell>
          <cell r="C722">
            <v>1435.02</v>
          </cell>
          <cell r="D722">
            <v>2009.03</v>
          </cell>
          <cell r="F722">
            <v>934.40999999998746</v>
          </cell>
          <cell r="G722">
            <v>1308.17</v>
          </cell>
        </row>
        <row r="723">
          <cell r="B723">
            <v>719</v>
          </cell>
          <cell r="C723">
            <v>1437.02</v>
          </cell>
          <cell r="D723">
            <v>2011.83</v>
          </cell>
          <cell r="F723">
            <v>935.70999999998742</v>
          </cell>
          <cell r="G723">
            <v>1309.99</v>
          </cell>
        </row>
        <row r="724">
          <cell r="B724">
            <v>720</v>
          </cell>
          <cell r="C724">
            <v>1439.02</v>
          </cell>
          <cell r="D724">
            <v>2014.63</v>
          </cell>
          <cell r="F724">
            <v>937.00999999998737</v>
          </cell>
          <cell r="G724">
            <v>1311.81</v>
          </cell>
        </row>
        <row r="725">
          <cell r="B725">
            <v>721</v>
          </cell>
          <cell r="C725">
            <v>1441.02</v>
          </cell>
          <cell r="D725">
            <v>2017.43</v>
          </cell>
          <cell r="F725">
            <v>938.30999999998733</v>
          </cell>
          <cell r="G725">
            <v>1313.63</v>
          </cell>
        </row>
        <row r="726">
          <cell r="B726">
            <v>722</v>
          </cell>
          <cell r="C726">
            <v>1443.02</v>
          </cell>
          <cell r="D726">
            <v>2020.23</v>
          </cell>
          <cell r="F726">
            <v>939.60999999998728</v>
          </cell>
          <cell r="G726">
            <v>1315.45</v>
          </cell>
        </row>
        <row r="727">
          <cell r="B727">
            <v>723</v>
          </cell>
          <cell r="C727">
            <v>1445.02</v>
          </cell>
          <cell r="D727">
            <v>2023.03</v>
          </cell>
          <cell r="F727">
            <v>940.90999999998724</v>
          </cell>
          <cell r="G727">
            <v>1317.27</v>
          </cell>
        </row>
        <row r="728">
          <cell r="B728">
            <v>724</v>
          </cell>
          <cell r="C728">
            <v>1447.02</v>
          </cell>
          <cell r="D728">
            <v>2025.83</v>
          </cell>
          <cell r="F728">
            <v>942.20999999998719</v>
          </cell>
          <cell r="G728">
            <v>1319.09</v>
          </cell>
        </row>
        <row r="729">
          <cell r="B729">
            <v>725</v>
          </cell>
          <cell r="C729">
            <v>1449.02</v>
          </cell>
          <cell r="D729">
            <v>2028.63</v>
          </cell>
          <cell r="F729">
            <v>943.50999999998714</v>
          </cell>
          <cell r="G729">
            <v>1320.91</v>
          </cell>
        </row>
        <row r="730">
          <cell r="B730">
            <v>726</v>
          </cell>
          <cell r="C730">
            <v>1451.02</v>
          </cell>
          <cell r="D730">
            <v>2031.43</v>
          </cell>
          <cell r="F730">
            <v>944.8099999999871</v>
          </cell>
          <cell r="G730">
            <v>1322.73</v>
          </cell>
        </row>
        <row r="731">
          <cell r="B731">
            <v>727</v>
          </cell>
          <cell r="C731">
            <v>1453.02</v>
          </cell>
          <cell r="D731">
            <v>2034.23</v>
          </cell>
          <cell r="F731">
            <v>946.10999999998705</v>
          </cell>
          <cell r="G731">
            <v>1324.55</v>
          </cell>
        </row>
        <row r="732">
          <cell r="B732">
            <v>728</v>
          </cell>
          <cell r="C732">
            <v>1455.02</v>
          </cell>
          <cell r="D732">
            <v>2037.03</v>
          </cell>
          <cell r="F732">
            <v>947.40999999998701</v>
          </cell>
          <cell r="G732">
            <v>1326.37</v>
          </cell>
        </row>
        <row r="733">
          <cell r="B733">
            <v>729</v>
          </cell>
          <cell r="C733">
            <v>1457.02</v>
          </cell>
          <cell r="D733">
            <v>2039.83</v>
          </cell>
          <cell r="F733">
            <v>948.70999999998696</v>
          </cell>
          <cell r="G733">
            <v>1328.19</v>
          </cell>
        </row>
        <row r="734">
          <cell r="B734">
            <v>730</v>
          </cell>
          <cell r="C734">
            <v>1459.02</v>
          </cell>
          <cell r="D734">
            <v>2042.63</v>
          </cell>
          <cell r="F734">
            <v>950.00999999998692</v>
          </cell>
          <cell r="G734">
            <v>1330.01</v>
          </cell>
        </row>
        <row r="735">
          <cell r="B735">
            <v>731</v>
          </cell>
          <cell r="C735">
            <v>1461.02</v>
          </cell>
          <cell r="D735">
            <v>2045.43</v>
          </cell>
          <cell r="F735">
            <v>951.30999999998687</v>
          </cell>
          <cell r="G735">
            <v>1331.83</v>
          </cell>
        </row>
        <row r="736">
          <cell r="B736">
            <v>732</v>
          </cell>
          <cell r="C736">
            <v>1463.02</v>
          </cell>
          <cell r="D736">
            <v>2048.23</v>
          </cell>
          <cell r="F736">
            <v>952.60999999998683</v>
          </cell>
          <cell r="G736">
            <v>1333.65</v>
          </cell>
        </row>
        <row r="737">
          <cell r="B737">
            <v>733</v>
          </cell>
          <cell r="C737">
            <v>1465.02</v>
          </cell>
          <cell r="D737">
            <v>2051.0300000000002</v>
          </cell>
          <cell r="F737">
            <v>953.90999999998678</v>
          </cell>
          <cell r="G737">
            <v>1335.47</v>
          </cell>
        </row>
        <row r="738">
          <cell r="B738">
            <v>734</v>
          </cell>
          <cell r="C738">
            <v>1467.02</v>
          </cell>
          <cell r="D738">
            <v>2053.83</v>
          </cell>
          <cell r="F738">
            <v>955.20999999998674</v>
          </cell>
          <cell r="G738">
            <v>1337.29</v>
          </cell>
        </row>
        <row r="739">
          <cell r="B739">
            <v>735</v>
          </cell>
          <cell r="C739">
            <v>1469.02</v>
          </cell>
          <cell r="D739">
            <v>2056.63</v>
          </cell>
          <cell r="F739">
            <v>956.50999999998669</v>
          </cell>
          <cell r="G739">
            <v>1339.11</v>
          </cell>
        </row>
        <row r="740">
          <cell r="B740">
            <v>736</v>
          </cell>
          <cell r="C740">
            <v>1471.02</v>
          </cell>
          <cell r="D740">
            <v>2059.4299999999998</v>
          </cell>
          <cell r="F740">
            <v>957.80999999998664</v>
          </cell>
          <cell r="G740">
            <v>1340.93</v>
          </cell>
        </row>
        <row r="741">
          <cell r="B741">
            <v>737</v>
          </cell>
          <cell r="C741">
            <v>1473.02</v>
          </cell>
          <cell r="D741">
            <v>2062.23</v>
          </cell>
          <cell r="F741">
            <v>959.1099999999866</v>
          </cell>
          <cell r="G741">
            <v>1342.75</v>
          </cell>
        </row>
        <row r="742">
          <cell r="B742">
            <v>738</v>
          </cell>
          <cell r="C742">
            <v>1475.02</v>
          </cell>
          <cell r="D742">
            <v>2065.0300000000002</v>
          </cell>
          <cell r="F742">
            <v>960.40999999998655</v>
          </cell>
          <cell r="G742">
            <v>1344.57</v>
          </cell>
        </row>
        <row r="743">
          <cell r="B743">
            <v>739</v>
          </cell>
          <cell r="C743">
            <v>1477.02</v>
          </cell>
          <cell r="D743">
            <v>2067.83</v>
          </cell>
          <cell r="F743">
            <v>961.70999999998651</v>
          </cell>
          <cell r="G743">
            <v>1346.39</v>
          </cell>
        </row>
        <row r="744">
          <cell r="B744">
            <v>740</v>
          </cell>
          <cell r="C744">
            <v>1479.02</v>
          </cell>
          <cell r="D744">
            <v>2070.63</v>
          </cell>
          <cell r="F744">
            <v>963.00999999998646</v>
          </cell>
          <cell r="G744">
            <v>1348.21</v>
          </cell>
        </row>
        <row r="745">
          <cell r="B745">
            <v>741</v>
          </cell>
          <cell r="C745">
            <v>1481.02</v>
          </cell>
          <cell r="D745">
            <v>2073.4299999999998</v>
          </cell>
          <cell r="F745">
            <v>964.30999999998642</v>
          </cell>
          <cell r="G745">
            <v>1350.03</v>
          </cell>
        </row>
        <row r="746">
          <cell r="B746">
            <v>742</v>
          </cell>
          <cell r="C746">
            <v>1483.02</v>
          </cell>
          <cell r="D746">
            <v>2076.23</v>
          </cell>
          <cell r="F746">
            <v>965.60999999998637</v>
          </cell>
          <cell r="G746">
            <v>1351.85</v>
          </cell>
        </row>
        <row r="747">
          <cell r="B747">
            <v>743</v>
          </cell>
          <cell r="C747">
            <v>1485.02</v>
          </cell>
          <cell r="D747">
            <v>2079.0300000000002</v>
          </cell>
          <cell r="F747">
            <v>966.90999999998633</v>
          </cell>
          <cell r="G747">
            <v>1353.67</v>
          </cell>
        </row>
        <row r="748">
          <cell r="B748">
            <v>744</v>
          </cell>
          <cell r="C748">
            <v>1487.02</v>
          </cell>
          <cell r="D748">
            <v>2081.83</v>
          </cell>
          <cell r="F748">
            <v>968.20999999998628</v>
          </cell>
          <cell r="G748">
            <v>1355.49</v>
          </cell>
        </row>
        <row r="749">
          <cell r="B749">
            <v>745</v>
          </cell>
          <cell r="C749">
            <v>1489.02</v>
          </cell>
          <cell r="D749">
            <v>2084.63</v>
          </cell>
          <cell r="F749">
            <v>969.50999999998623</v>
          </cell>
          <cell r="G749">
            <v>1357.31</v>
          </cell>
        </row>
        <row r="750">
          <cell r="B750">
            <v>746</v>
          </cell>
          <cell r="C750">
            <v>1491.02</v>
          </cell>
          <cell r="D750">
            <v>2087.4299999999998</v>
          </cell>
          <cell r="F750">
            <v>970.80999999998619</v>
          </cell>
          <cell r="G750">
            <v>1359.13</v>
          </cell>
        </row>
        <row r="751">
          <cell r="B751">
            <v>747</v>
          </cell>
          <cell r="C751">
            <v>1493.02</v>
          </cell>
          <cell r="D751">
            <v>2090.23</v>
          </cell>
          <cell r="F751">
            <v>972.10999999998614</v>
          </cell>
          <cell r="G751">
            <v>1360.95</v>
          </cell>
        </row>
        <row r="752">
          <cell r="B752">
            <v>748</v>
          </cell>
          <cell r="C752">
            <v>1495.02</v>
          </cell>
          <cell r="D752">
            <v>2093.0300000000002</v>
          </cell>
          <cell r="F752">
            <v>973.4099999999861</v>
          </cell>
          <cell r="G752">
            <v>1362.77</v>
          </cell>
        </row>
        <row r="753">
          <cell r="B753">
            <v>749</v>
          </cell>
          <cell r="C753">
            <v>1497.02</v>
          </cell>
          <cell r="D753">
            <v>2095.83</v>
          </cell>
          <cell r="F753">
            <v>974.70999999998605</v>
          </cell>
          <cell r="G753">
            <v>1364.59</v>
          </cell>
        </row>
        <row r="754">
          <cell r="B754">
            <v>750</v>
          </cell>
          <cell r="C754">
            <v>1499.02</v>
          </cell>
          <cell r="D754">
            <v>2098.63</v>
          </cell>
          <cell r="F754">
            <v>976.00999999998601</v>
          </cell>
          <cell r="G754">
            <v>1366.41</v>
          </cell>
        </row>
        <row r="755">
          <cell r="B755">
            <v>751</v>
          </cell>
          <cell r="C755">
            <v>1501.02</v>
          </cell>
          <cell r="D755">
            <v>2101.4299999999998</v>
          </cell>
          <cell r="F755">
            <v>977.30999999998596</v>
          </cell>
          <cell r="G755">
            <v>1368.23</v>
          </cell>
        </row>
        <row r="756">
          <cell r="B756">
            <v>752</v>
          </cell>
          <cell r="C756">
            <v>1503.02</v>
          </cell>
          <cell r="D756">
            <v>2104.23</v>
          </cell>
          <cell r="F756">
            <v>978.60999999998592</v>
          </cell>
          <cell r="G756">
            <v>1370.05</v>
          </cell>
        </row>
        <row r="757">
          <cell r="B757">
            <v>753</v>
          </cell>
          <cell r="C757">
            <v>1505.02</v>
          </cell>
          <cell r="D757">
            <v>2107.0300000000002</v>
          </cell>
          <cell r="F757">
            <v>979.90999999998587</v>
          </cell>
          <cell r="G757">
            <v>1371.87</v>
          </cell>
        </row>
        <row r="758">
          <cell r="B758">
            <v>754</v>
          </cell>
          <cell r="C758">
            <v>1507.02</v>
          </cell>
          <cell r="D758">
            <v>2109.83</v>
          </cell>
          <cell r="F758">
            <v>981.20999999998583</v>
          </cell>
          <cell r="G758">
            <v>1373.69</v>
          </cell>
        </row>
        <row r="759">
          <cell r="B759">
            <v>755</v>
          </cell>
          <cell r="C759">
            <v>1509.02</v>
          </cell>
          <cell r="D759">
            <v>2112.63</v>
          </cell>
          <cell r="F759">
            <v>982.50999999998578</v>
          </cell>
          <cell r="G759">
            <v>1375.51</v>
          </cell>
        </row>
        <row r="760">
          <cell r="B760">
            <v>756</v>
          </cell>
          <cell r="C760">
            <v>1511.02</v>
          </cell>
          <cell r="D760">
            <v>2115.4299999999998</v>
          </cell>
          <cell r="F760">
            <v>983.80999999998573</v>
          </cell>
          <cell r="G760">
            <v>1377.33</v>
          </cell>
        </row>
        <row r="761">
          <cell r="B761">
            <v>757</v>
          </cell>
          <cell r="C761">
            <v>1513.02</v>
          </cell>
          <cell r="D761">
            <v>2118.23</v>
          </cell>
          <cell r="F761">
            <v>985.10999999998569</v>
          </cell>
          <cell r="G761">
            <v>1379.15</v>
          </cell>
        </row>
        <row r="762">
          <cell r="B762">
            <v>758</v>
          </cell>
          <cell r="C762">
            <v>1515.02</v>
          </cell>
          <cell r="D762">
            <v>2121.0300000000002</v>
          </cell>
          <cell r="F762">
            <v>986.40999999998564</v>
          </cell>
          <cell r="G762">
            <v>1380.97</v>
          </cell>
        </row>
        <row r="763">
          <cell r="B763">
            <v>759</v>
          </cell>
          <cell r="C763">
            <v>1517.02</v>
          </cell>
          <cell r="D763">
            <v>2123.83</v>
          </cell>
          <cell r="F763">
            <v>987.7099999999856</v>
          </cell>
          <cell r="G763">
            <v>1382.79</v>
          </cell>
        </row>
        <row r="764">
          <cell r="B764">
            <v>760</v>
          </cell>
          <cell r="C764">
            <v>1519.02</v>
          </cell>
          <cell r="D764">
            <v>2126.63</v>
          </cell>
          <cell r="F764">
            <v>989.00999999998555</v>
          </cell>
          <cell r="G764">
            <v>1384.61</v>
          </cell>
        </row>
        <row r="765">
          <cell r="B765">
            <v>761</v>
          </cell>
          <cell r="C765">
            <v>1521.02</v>
          </cell>
          <cell r="D765">
            <v>2129.4299999999998</v>
          </cell>
          <cell r="F765">
            <v>990.30999999998551</v>
          </cell>
          <cell r="G765">
            <v>1386.43</v>
          </cell>
        </row>
        <row r="766">
          <cell r="B766">
            <v>762</v>
          </cell>
          <cell r="C766">
            <v>1523.02</v>
          </cell>
          <cell r="D766">
            <v>2132.23</v>
          </cell>
          <cell r="F766">
            <v>991.60999999998546</v>
          </cell>
          <cell r="G766">
            <v>1388.25</v>
          </cell>
        </row>
        <row r="767">
          <cell r="B767">
            <v>763</v>
          </cell>
          <cell r="C767">
            <v>1525.02</v>
          </cell>
          <cell r="D767">
            <v>2135.0300000000002</v>
          </cell>
          <cell r="F767">
            <v>992.90999999998542</v>
          </cell>
          <cell r="G767">
            <v>1390.07</v>
          </cell>
        </row>
        <row r="768">
          <cell r="B768">
            <v>764</v>
          </cell>
          <cell r="C768">
            <v>1527.02</v>
          </cell>
          <cell r="D768">
            <v>2137.83</v>
          </cell>
          <cell r="F768">
            <v>994.20999999998537</v>
          </cell>
          <cell r="G768">
            <v>1391.89</v>
          </cell>
        </row>
        <row r="769">
          <cell r="B769">
            <v>765</v>
          </cell>
          <cell r="C769">
            <v>1529.02</v>
          </cell>
          <cell r="D769">
            <v>2140.63</v>
          </cell>
          <cell r="F769">
            <v>995.50999999998533</v>
          </cell>
          <cell r="G769">
            <v>1393.71</v>
          </cell>
        </row>
        <row r="770">
          <cell r="B770">
            <v>766</v>
          </cell>
          <cell r="C770">
            <v>1531.02</v>
          </cell>
          <cell r="D770">
            <v>2143.4299999999998</v>
          </cell>
          <cell r="F770">
            <v>996.80999999998528</v>
          </cell>
          <cell r="G770">
            <v>1395.53</v>
          </cell>
        </row>
        <row r="771">
          <cell r="B771">
            <v>767</v>
          </cell>
          <cell r="C771">
            <v>1533.02</v>
          </cell>
          <cell r="D771">
            <v>2146.23</v>
          </cell>
          <cell r="F771">
            <v>998.10999999998523</v>
          </cell>
          <cell r="G771">
            <v>1397.35</v>
          </cell>
        </row>
        <row r="772">
          <cell r="B772">
            <v>768</v>
          </cell>
          <cell r="C772">
            <v>1535.02</v>
          </cell>
          <cell r="D772">
            <v>2149.0300000000002</v>
          </cell>
          <cell r="F772">
            <v>999.40999999998519</v>
          </cell>
          <cell r="G772">
            <v>1399.17</v>
          </cell>
        </row>
        <row r="773">
          <cell r="B773">
            <v>769</v>
          </cell>
          <cell r="C773">
            <v>1537.02</v>
          </cell>
          <cell r="D773">
            <v>2151.83</v>
          </cell>
          <cell r="F773">
            <v>1000.7099999999851</v>
          </cell>
          <cell r="G773">
            <v>1400.99</v>
          </cell>
        </row>
        <row r="774">
          <cell r="B774">
            <v>770</v>
          </cell>
          <cell r="C774">
            <v>1539.02</v>
          </cell>
          <cell r="D774">
            <v>2154.63</v>
          </cell>
          <cell r="F774">
            <v>1002.0099999999851</v>
          </cell>
          <cell r="G774">
            <v>1402.81</v>
          </cell>
        </row>
        <row r="775">
          <cell r="B775">
            <v>771</v>
          </cell>
          <cell r="C775">
            <v>1541.02</v>
          </cell>
          <cell r="D775">
            <v>2157.4299999999998</v>
          </cell>
          <cell r="F775">
            <v>1003.3099999999851</v>
          </cell>
          <cell r="G775">
            <v>1404.63</v>
          </cell>
        </row>
        <row r="776">
          <cell r="B776">
            <v>772</v>
          </cell>
          <cell r="C776">
            <v>1543.02</v>
          </cell>
          <cell r="D776">
            <v>2160.23</v>
          </cell>
          <cell r="F776">
            <v>1004.609999999985</v>
          </cell>
          <cell r="G776">
            <v>1406.45</v>
          </cell>
        </row>
        <row r="777">
          <cell r="B777">
            <v>773</v>
          </cell>
          <cell r="C777">
            <v>1545.02</v>
          </cell>
          <cell r="D777">
            <v>2163.0300000000002</v>
          </cell>
          <cell r="F777">
            <v>1005.909999999985</v>
          </cell>
          <cell r="G777">
            <v>1408.27</v>
          </cell>
        </row>
        <row r="778">
          <cell r="B778">
            <v>774</v>
          </cell>
          <cell r="C778">
            <v>1547.02</v>
          </cell>
          <cell r="D778">
            <v>2165.83</v>
          </cell>
          <cell r="F778">
            <v>1007.2099999999849</v>
          </cell>
          <cell r="G778">
            <v>1410.09</v>
          </cell>
        </row>
        <row r="779">
          <cell r="B779">
            <v>775</v>
          </cell>
          <cell r="C779">
            <v>1549.02</v>
          </cell>
          <cell r="D779">
            <v>2168.63</v>
          </cell>
          <cell r="F779">
            <v>1008.5099999999849</v>
          </cell>
          <cell r="G779">
            <v>1411.91</v>
          </cell>
        </row>
        <row r="780">
          <cell r="B780">
            <v>776</v>
          </cell>
          <cell r="C780">
            <v>1551.02</v>
          </cell>
          <cell r="D780">
            <v>2171.4299999999998</v>
          </cell>
          <cell r="F780">
            <v>1009.8099999999848</v>
          </cell>
          <cell r="G780">
            <v>1413.73</v>
          </cell>
        </row>
        <row r="781">
          <cell r="B781">
            <v>777</v>
          </cell>
          <cell r="C781">
            <v>1553.02</v>
          </cell>
          <cell r="D781">
            <v>2174.23</v>
          </cell>
          <cell r="F781">
            <v>1011.1099999999848</v>
          </cell>
          <cell r="G781">
            <v>1415.55</v>
          </cell>
        </row>
        <row r="782">
          <cell r="B782">
            <v>778</v>
          </cell>
          <cell r="C782">
            <v>1555.02</v>
          </cell>
          <cell r="D782">
            <v>2177.0300000000002</v>
          </cell>
          <cell r="F782">
            <v>1012.4099999999847</v>
          </cell>
          <cell r="G782">
            <v>1417.37</v>
          </cell>
        </row>
        <row r="783">
          <cell r="B783">
            <v>779</v>
          </cell>
          <cell r="C783">
            <v>1557.02</v>
          </cell>
          <cell r="D783">
            <v>2179.83</v>
          </cell>
          <cell r="F783">
            <v>1013.7099999999847</v>
          </cell>
          <cell r="G783">
            <v>1419.19</v>
          </cell>
        </row>
        <row r="784">
          <cell r="B784">
            <v>780</v>
          </cell>
          <cell r="C784">
            <v>1559.02</v>
          </cell>
          <cell r="D784">
            <v>2182.63</v>
          </cell>
          <cell r="F784">
            <v>1015.0099999999846</v>
          </cell>
          <cell r="G784">
            <v>1421.01</v>
          </cell>
        </row>
        <row r="785">
          <cell r="B785">
            <v>781</v>
          </cell>
          <cell r="C785">
            <v>1561.02</v>
          </cell>
          <cell r="D785">
            <v>2185.4299999999998</v>
          </cell>
          <cell r="F785">
            <v>1016.3099999999846</v>
          </cell>
          <cell r="G785">
            <v>1422.83</v>
          </cell>
        </row>
        <row r="786">
          <cell r="B786">
            <v>782</v>
          </cell>
          <cell r="C786">
            <v>1563.02</v>
          </cell>
          <cell r="D786">
            <v>2188.23</v>
          </cell>
          <cell r="F786">
            <v>1017.6099999999846</v>
          </cell>
          <cell r="G786">
            <v>1424.65</v>
          </cell>
        </row>
        <row r="787">
          <cell r="B787">
            <v>783</v>
          </cell>
          <cell r="C787">
            <v>1565.02</v>
          </cell>
          <cell r="D787">
            <v>2191.0300000000002</v>
          </cell>
          <cell r="F787">
            <v>1018.9099999999845</v>
          </cell>
          <cell r="G787">
            <v>1426.47</v>
          </cell>
        </row>
        <row r="788">
          <cell r="B788">
            <v>784</v>
          </cell>
          <cell r="C788">
            <v>1567.02</v>
          </cell>
          <cell r="D788">
            <v>2193.83</v>
          </cell>
          <cell r="F788">
            <v>1020.2099999999845</v>
          </cell>
          <cell r="G788">
            <v>1428.29</v>
          </cell>
        </row>
        <row r="789">
          <cell r="B789">
            <v>785</v>
          </cell>
          <cell r="C789">
            <v>1569.02</v>
          </cell>
          <cell r="D789">
            <v>2196.63</v>
          </cell>
          <cell r="F789">
            <v>1021.5099999999844</v>
          </cell>
          <cell r="G789">
            <v>1430.11</v>
          </cell>
        </row>
        <row r="790">
          <cell r="B790">
            <v>786</v>
          </cell>
          <cell r="C790">
            <v>1571.02</v>
          </cell>
          <cell r="D790">
            <v>2199.4299999999998</v>
          </cell>
          <cell r="F790">
            <v>1022.8099999999844</v>
          </cell>
          <cell r="G790">
            <v>1431.93</v>
          </cell>
        </row>
        <row r="791">
          <cell r="B791">
            <v>787</v>
          </cell>
          <cell r="C791">
            <v>1573.02</v>
          </cell>
          <cell r="D791">
            <v>2202.23</v>
          </cell>
          <cell r="F791">
            <v>1024.1099999999844</v>
          </cell>
          <cell r="G791">
            <v>1433.75</v>
          </cell>
        </row>
        <row r="792">
          <cell r="B792">
            <v>788</v>
          </cell>
          <cell r="C792">
            <v>1575.02</v>
          </cell>
          <cell r="D792">
            <v>2205.0300000000002</v>
          </cell>
          <cell r="F792">
            <v>1025.4099999999844</v>
          </cell>
          <cell r="G792">
            <v>1435.57</v>
          </cell>
        </row>
        <row r="793">
          <cell r="B793">
            <v>789</v>
          </cell>
          <cell r="C793">
            <v>1577.02</v>
          </cell>
          <cell r="D793">
            <v>2207.83</v>
          </cell>
          <cell r="F793">
            <v>1026.7099999999843</v>
          </cell>
          <cell r="G793">
            <v>1437.39</v>
          </cell>
        </row>
        <row r="794">
          <cell r="B794">
            <v>790</v>
          </cell>
          <cell r="C794">
            <v>1579.02</v>
          </cell>
          <cell r="D794">
            <v>2210.63</v>
          </cell>
          <cell r="F794">
            <v>1028.0099999999843</v>
          </cell>
          <cell r="G794">
            <v>1439.21</v>
          </cell>
        </row>
        <row r="795">
          <cell r="B795">
            <v>791</v>
          </cell>
          <cell r="C795">
            <v>1581.02</v>
          </cell>
          <cell r="D795">
            <v>2213.4299999999998</v>
          </cell>
          <cell r="F795">
            <v>1029.3099999999843</v>
          </cell>
          <cell r="G795">
            <v>1441.03</v>
          </cell>
        </row>
        <row r="796">
          <cell r="B796">
            <v>792</v>
          </cell>
          <cell r="C796">
            <v>1583.02</v>
          </cell>
          <cell r="D796">
            <v>2216.23</v>
          </cell>
          <cell r="F796">
            <v>1030.6099999999842</v>
          </cell>
          <cell r="G796">
            <v>1442.85</v>
          </cell>
        </row>
        <row r="797">
          <cell r="B797">
            <v>793</v>
          </cell>
          <cell r="C797">
            <v>1585.02</v>
          </cell>
          <cell r="D797">
            <v>2219.0300000000002</v>
          </cell>
          <cell r="F797">
            <v>1031.9099999999842</v>
          </cell>
          <cell r="G797">
            <v>1444.67</v>
          </cell>
        </row>
        <row r="798">
          <cell r="B798">
            <v>794</v>
          </cell>
          <cell r="C798">
            <v>1587.02</v>
          </cell>
          <cell r="D798">
            <v>2221.83</v>
          </cell>
          <cell r="F798">
            <v>1033.2099999999841</v>
          </cell>
          <cell r="G798">
            <v>1446.49</v>
          </cell>
        </row>
        <row r="799">
          <cell r="B799">
            <v>795</v>
          </cell>
          <cell r="C799">
            <v>1589.02</v>
          </cell>
          <cell r="D799">
            <v>2224.63</v>
          </cell>
          <cell r="F799">
            <v>1034.5099999999841</v>
          </cell>
          <cell r="G799">
            <v>1448.31</v>
          </cell>
        </row>
        <row r="800">
          <cell r="B800">
            <v>796</v>
          </cell>
          <cell r="C800">
            <v>1591.02</v>
          </cell>
          <cell r="D800">
            <v>2227.4299999999998</v>
          </cell>
          <cell r="F800">
            <v>1035.809999999984</v>
          </cell>
          <cell r="G800">
            <v>1450.13</v>
          </cell>
        </row>
        <row r="801">
          <cell r="B801">
            <v>797</v>
          </cell>
          <cell r="C801">
            <v>1593.02</v>
          </cell>
          <cell r="D801">
            <v>2230.23</v>
          </cell>
          <cell r="F801">
            <v>1037.109999999984</v>
          </cell>
          <cell r="G801">
            <v>1451.95</v>
          </cell>
        </row>
        <row r="802">
          <cell r="B802">
            <v>798</v>
          </cell>
          <cell r="C802">
            <v>1595.02</v>
          </cell>
          <cell r="D802">
            <v>2233.0300000000002</v>
          </cell>
          <cell r="F802">
            <v>1038.4099999999839</v>
          </cell>
          <cell r="G802">
            <v>1453.77</v>
          </cell>
        </row>
        <row r="803">
          <cell r="B803">
            <v>799</v>
          </cell>
          <cell r="C803">
            <v>1597.02</v>
          </cell>
          <cell r="D803">
            <v>2235.83</v>
          </cell>
          <cell r="F803">
            <v>1039.7099999999839</v>
          </cell>
          <cell r="G803">
            <v>1455.59</v>
          </cell>
        </row>
        <row r="804">
          <cell r="B804">
            <v>800</v>
          </cell>
          <cell r="C804">
            <v>1599.02</v>
          </cell>
          <cell r="D804">
            <v>2238.63</v>
          </cell>
          <cell r="F804">
            <v>1041.0099999999838</v>
          </cell>
          <cell r="G804">
            <v>1457.41</v>
          </cell>
        </row>
        <row r="805">
          <cell r="B805">
            <v>801</v>
          </cell>
          <cell r="C805">
            <v>1601.02</v>
          </cell>
          <cell r="D805">
            <v>2241.4299999999998</v>
          </cell>
          <cell r="F805">
            <v>1042.3099999999838</v>
          </cell>
          <cell r="G805">
            <v>1459.23</v>
          </cell>
        </row>
        <row r="806">
          <cell r="B806">
            <v>802</v>
          </cell>
          <cell r="C806">
            <v>1603.02</v>
          </cell>
          <cell r="D806">
            <v>2244.23</v>
          </cell>
          <cell r="F806">
            <v>1043.6099999999838</v>
          </cell>
          <cell r="G806">
            <v>1461.05</v>
          </cell>
        </row>
        <row r="807">
          <cell r="B807">
            <v>803</v>
          </cell>
          <cell r="C807">
            <v>1605.02</v>
          </cell>
          <cell r="D807">
            <v>2247.0300000000002</v>
          </cell>
          <cell r="F807">
            <v>1044.9099999999837</v>
          </cell>
          <cell r="G807">
            <v>1462.87</v>
          </cell>
        </row>
        <row r="808">
          <cell r="B808">
            <v>804</v>
          </cell>
          <cell r="C808">
            <v>1607.02</v>
          </cell>
          <cell r="D808">
            <v>2249.83</v>
          </cell>
          <cell r="F808">
            <v>1046.2099999999837</v>
          </cell>
          <cell r="G808">
            <v>1464.69</v>
          </cell>
        </row>
        <row r="809">
          <cell r="B809">
            <v>805</v>
          </cell>
          <cell r="C809">
            <v>1609.02</v>
          </cell>
          <cell r="D809">
            <v>2252.63</v>
          </cell>
          <cell r="F809">
            <v>1047.5099999999836</v>
          </cell>
          <cell r="G809">
            <v>1466.51</v>
          </cell>
        </row>
        <row r="810">
          <cell r="B810">
            <v>806</v>
          </cell>
          <cell r="C810">
            <v>1611.02</v>
          </cell>
          <cell r="D810">
            <v>2255.4299999999998</v>
          </cell>
          <cell r="F810">
            <v>1048.8099999999836</v>
          </cell>
          <cell r="G810">
            <v>1468.33</v>
          </cell>
        </row>
        <row r="811">
          <cell r="B811">
            <v>807</v>
          </cell>
          <cell r="C811">
            <v>1613.02</v>
          </cell>
          <cell r="D811">
            <v>2258.23</v>
          </cell>
          <cell r="F811">
            <v>1050.1099999999835</v>
          </cell>
          <cell r="G811">
            <v>1470.15</v>
          </cell>
        </row>
        <row r="812">
          <cell r="B812">
            <v>808</v>
          </cell>
          <cell r="C812">
            <v>1615.02</v>
          </cell>
          <cell r="D812">
            <v>2261.0300000000002</v>
          </cell>
          <cell r="F812">
            <v>1051.4099999999835</v>
          </cell>
          <cell r="G812">
            <v>1471.97</v>
          </cell>
        </row>
        <row r="813">
          <cell r="B813">
            <v>809</v>
          </cell>
          <cell r="C813">
            <v>1617.02</v>
          </cell>
          <cell r="D813">
            <v>2263.83</v>
          </cell>
          <cell r="F813">
            <v>1052.7099999999834</v>
          </cell>
          <cell r="G813">
            <v>1473.79</v>
          </cell>
        </row>
        <row r="814">
          <cell r="B814">
            <v>810</v>
          </cell>
          <cell r="C814">
            <v>1619.02</v>
          </cell>
          <cell r="D814">
            <v>2266.63</v>
          </cell>
          <cell r="F814">
            <v>1054.0099999999834</v>
          </cell>
          <cell r="G814">
            <v>1475.61</v>
          </cell>
        </row>
        <row r="815">
          <cell r="B815">
            <v>811</v>
          </cell>
          <cell r="C815">
            <v>1621.02</v>
          </cell>
          <cell r="D815">
            <v>2269.4299999999998</v>
          </cell>
          <cell r="F815">
            <v>1055.3099999999833</v>
          </cell>
          <cell r="G815">
            <v>1477.43</v>
          </cell>
        </row>
        <row r="816">
          <cell r="B816">
            <v>812</v>
          </cell>
          <cell r="C816">
            <v>1623.02</v>
          </cell>
          <cell r="D816">
            <v>2272.23</v>
          </cell>
          <cell r="F816">
            <v>1056.6099999999833</v>
          </cell>
          <cell r="G816">
            <v>1479.25</v>
          </cell>
        </row>
        <row r="817">
          <cell r="B817">
            <v>813</v>
          </cell>
          <cell r="C817">
            <v>1625.02</v>
          </cell>
          <cell r="D817">
            <v>2275.0300000000002</v>
          </cell>
          <cell r="F817">
            <v>1057.9099999999833</v>
          </cell>
          <cell r="G817">
            <v>1481.07</v>
          </cell>
        </row>
        <row r="818">
          <cell r="B818">
            <v>814</v>
          </cell>
          <cell r="C818">
            <v>1627.02</v>
          </cell>
          <cell r="D818">
            <v>2277.83</v>
          </cell>
          <cell r="F818">
            <v>1059.2099999999832</v>
          </cell>
          <cell r="G818">
            <v>1482.89</v>
          </cell>
        </row>
        <row r="819">
          <cell r="B819">
            <v>815</v>
          </cell>
          <cell r="C819">
            <v>1629.02</v>
          </cell>
          <cell r="D819">
            <v>2280.63</v>
          </cell>
          <cell r="F819">
            <v>1060.5099999999832</v>
          </cell>
          <cell r="G819">
            <v>1484.71</v>
          </cell>
        </row>
        <row r="820">
          <cell r="B820">
            <v>816</v>
          </cell>
          <cell r="C820">
            <v>1631.02</v>
          </cell>
          <cell r="D820">
            <v>2283.4299999999998</v>
          </cell>
          <cell r="F820">
            <v>1061.8099999999831</v>
          </cell>
          <cell r="G820">
            <v>1486.53</v>
          </cell>
        </row>
        <row r="821">
          <cell r="B821">
            <v>817</v>
          </cell>
          <cell r="C821">
            <v>1633.02</v>
          </cell>
          <cell r="D821">
            <v>2286.23</v>
          </cell>
          <cell r="F821">
            <v>1063.1099999999831</v>
          </cell>
          <cell r="G821">
            <v>1488.35</v>
          </cell>
        </row>
        <row r="822">
          <cell r="B822">
            <v>818</v>
          </cell>
          <cell r="C822">
            <v>1635.02</v>
          </cell>
          <cell r="D822">
            <v>2289.0300000000002</v>
          </cell>
          <cell r="F822">
            <v>1064.409999999983</v>
          </cell>
          <cell r="G822">
            <v>1490.17</v>
          </cell>
        </row>
        <row r="823">
          <cell r="B823">
            <v>819</v>
          </cell>
          <cell r="C823">
            <v>1637.02</v>
          </cell>
          <cell r="D823">
            <v>2291.83</v>
          </cell>
          <cell r="F823">
            <v>1065.709999999983</v>
          </cell>
          <cell r="G823">
            <v>1491.99</v>
          </cell>
        </row>
        <row r="824">
          <cell r="B824">
            <v>820</v>
          </cell>
          <cell r="C824">
            <v>1639.02</v>
          </cell>
          <cell r="D824">
            <v>2294.63</v>
          </cell>
          <cell r="F824">
            <v>1067.0099999999829</v>
          </cell>
          <cell r="G824">
            <v>1493.81</v>
          </cell>
        </row>
        <row r="825">
          <cell r="B825">
            <v>821</v>
          </cell>
          <cell r="C825">
            <v>1641.02</v>
          </cell>
          <cell r="D825">
            <v>2297.4299999999998</v>
          </cell>
          <cell r="F825">
            <v>1068.3099999999829</v>
          </cell>
          <cell r="G825">
            <v>1495.63</v>
          </cell>
        </row>
        <row r="826">
          <cell r="B826">
            <v>822</v>
          </cell>
          <cell r="C826">
            <v>1643.02</v>
          </cell>
          <cell r="D826">
            <v>2300.23</v>
          </cell>
          <cell r="F826">
            <v>1069.6099999999828</v>
          </cell>
          <cell r="G826">
            <v>1497.45</v>
          </cell>
        </row>
        <row r="827">
          <cell r="B827">
            <v>823</v>
          </cell>
          <cell r="C827">
            <v>1645.02</v>
          </cell>
          <cell r="D827">
            <v>2303.0300000000002</v>
          </cell>
          <cell r="F827">
            <v>1070.9099999999828</v>
          </cell>
          <cell r="G827">
            <v>1499.27</v>
          </cell>
        </row>
        <row r="828">
          <cell r="B828">
            <v>824</v>
          </cell>
          <cell r="C828">
            <v>1647.02</v>
          </cell>
          <cell r="D828">
            <v>2305.83</v>
          </cell>
          <cell r="F828">
            <v>1072.2099999999828</v>
          </cell>
          <cell r="G828">
            <v>1501.09</v>
          </cell>
        </row>
        <row r="829">
          <cell r="B829">
            <v>825</v>
          </cell>
          <cell r="C829">
            <v>1649.02</v>
          </cell>
          <cell r="D829">
            <v>2308.63</v>
          </cell>
          <cell r="F829">
            <v>1073.5099999999827</v>
          </cell>
          <cell r="G829">
            <v>1502.91</v>
          </cell>
        </row>
        <row r="830">
          <cell r="B830">
            <v>826</v>
          </cell>
          <cell r="C830">
            <v>1651.02</v>
          </cell>
          <cell r="D830">
            <v>2311.4299999999998</v>
          </cell>
          <cell r="F830">
            <v>1074.8099999999827</v>
          </cell>
          <cell r="G830">
            <v>1504.73</v>
          </cell>
        </row>
        <row r="831">
          <cell r="B831">
            <v>827</v>
          </cell>
          <cell r="C831">
            <v>1653.02</v>
          </cell>
          <cell r="D831">
            <v>2314.23</v>
          </cell>
          <cell r="F831">
            <v>1076.1099999999826</v>
          </cell>
          <cell r="G831">
            <v>1506.55</v>
          </cell>
        </row>
        <row r="832">
          <cell r="B832">
            <v>828</v>
          </cell>
          <cell r="C832">
            <v>1655.02</v>
          </cell>
          <cell r="D832">
            <v>2317.0300000000002</v>
          </cell>
          <cell r="F832">
            <v>1077.4099999999826</v>
          </cell>
          <cell r="G832">
            <v>1508.37</v>
          </cell>
        </row>
        <row r="833">
          <cell r="B833">
            <v>829</v>
          </cell>
          <cell r="C833">
            <v>1657.02</v>
          </cell>
          <cell r="D833">
            <v>2319.83</v>
          </cell>
          <cell r="F833">
            <v>1078.7099999999825</v>
          </cell>
          <cell r="G833">
            <v>1510.19</v>
          </cell>
        </row>
        <row r="834">
          <cell r="B834">
            <v>830</v>
          </cell>
          <cell r="C834">
            <v>1659.02</v>
          </cell>
          <cell r="D834">
            <v>2322.63</v>
          </cell>
          <cell r="F834">
            <v>1080.0099999999825</v>
          </cell>
          <cell r="G834">
            <v>1512.01</v>
          </cell>
        </row>
        <row r="835">
          <cell r="B835">
            <v>831</v>
          </cell>
          <cell r="C835">
            <v>1661.02</v>
          </cell>
          <cell r="D835">
            <v>2325.4299999999998</v>
          </cell>
          <cell r="F835">
            <v>1081.3099999999824</v>
          </cell>
          <cell r="G835">
            <v>1513.83</v>
          </cell>
        </row>
        <row r="836">
          <cell r="B836">
            <v>832</v>
          </cell>
          <cell r="C836">
            <v>1663.02</v>
          </cell>
          <cell r="D836">
            <v>2328.23</v>
          </cell>
          <cell r="F836">
            <v>1082.6099999999824</v>
          </cell>
          <cell r="G836">
            <v>1515.65</v>
          </cell>
        </row>
        <row r="837">
          <cell r="B837">
            <v>833</v>
          </cell>
          <cell r="C837">
            <v>1665.02</v>
          </cell>
          <cell r="D837">
            <v>2331.0300000000002</v>
          </cell>
          <cell r="F837">
            <v>1083.9099999999823</v>
          </cell>
          <cell r="G837">
            <v>1517.47</v>
          </cell>
        </row>
        <row r="838">
          <cell r="B838">
            <v>834</v>
          </cell>
          <cell r="C838">
            <v>1667.02</v>
          </cell>
          <cell r="D838">
            <v>2333.83</v>
          </cell>
          <cell r="F838">
            <v>1085.2099999999823</v>
          </cell>
          <cell r="G838">
            <v>1519.29</v>
          </cell>
        </row>
        <row r="839">
          <cell r="B839">
            <v>835</v>
          </cell>
          <cell r="C839">
            <v>1669.02</v>
          </cell>
          <cell r="D839">
            <v>2336.63</v>
          </cell>
          <cell r="F839">
            <v>1086.5099999999823</v>
          </cell>
          <cell r="G839">
            <v>1521.11</v>
          </cell>
        </row>
        <row r="840">
          <cell r="B840">
            <v>836</v>
          </cell>
          <cell r="C840">
            <v>1671.02</v>
          </cell>
          <cell r="D840">
            <v>2339.4299999999998</v>
          </cell>
          <cell r="F840">
            <v>1087.8099999999822</v>
          </cell>
          <cell r="G840">
            <v>1522.93</v>
          </cell>
        </row>
        <row r="841">
          <cell r="B841">
            <v>837</v>
          </cell>
          <cell r="C841">
            <v>1673.02</v>
          </cell>
          <cell r="D841">
            <v>2342.23</v>
          </cell>
          <cell r="F841">
            <v>1089.1099999999822</v>
          </cell>
          <cell r="G841">
            <v>1524.75</v>
          </cell>
        </row>
        <row r="842">
          <cell r="B842">
            <v>838</v>
          </cell>
          <cell r="C842">
            <v>1675.02</v>
          </cell>
          <cell r="D842">
            <v>2345.0300000000002</v>
          </cell>
          <cell r="F842">
            <v>1090.4099999999821</v>
          </cell>
          <cell r="G842">
            <v>1526.57</v>
          </cell>
        </row>
        <row r="843">
          <cell r="B843">
            <v>839</v>
          </cell>
          <cell r="C843">
            <v>1677.02</v>
          </cell>
          <cell r="D843">
            <v>2347.83</v>
          </cell>
          <cell r="F843">
            <v>1091.7099999999821</v>
          </cell>
          <cell r="G843">
            <v>1528.39</v>
          </cell>
        </row>
        <row r="844">
          <cell r="B844">
            <v>840</v>
          </cell>
          <cell r="C844">
            <v>1679.02</v>
          </cell>
          <cell r="D844">
            <v>2350.63</v>
          </cell>
          <cell r="F844">
            <v>1093.009999999982</v>
          </cell>
          <cell r="G844">
            <v>1530.21</v>
          </cell>
        </row>
        <row r="845">
          <cell r="B845">
            <v>841</v>
          </cell>
          <cell r="C845">
            <v>1681.02</v>
          </cell>
          <cell r="D845">
            <v>2353.4299999999998</v>
          </cell>
          <cell r="F845">
            <v>1094.309999999982</v>
          </cell>
          <cell r="G845">
            <v>1532.03</v>
          </cell>
        </row>
        <row r="846">
          <cell r="B846">
            <v>842</v>
          </cell>
          <cell r="C846">
            <v>1683.02</v>
          </cell>
          <cell r="D846">
            <v>2356.23</v>
          </cell>
          <cell r="F846">
            <v>1095.6099999999819</v>
          </cell>
          <cell r="G846">
            <v>1533.85</v>
          </cell>
        </row>
        <row r="847">
          <cell r="B847">
            <v>843</v>
          </cell>
          <cell r="C847">
            <v>1685.02</v>
          </cell>
          <cell r="D847">
            <v>2359.0300000000002</v>
          </cell>
          <cell r="F847">
            <v>1096.9099999999819</v>
          </cell>
          <cell r="G847">
            <v>1535.67</v>
          </cell>
        </row>
        <row r="848">
          <cell r="B848">
            <v>844</v>
          </cell>
          <cell r="C848">
            <v>1687.02</v>
          </cell>
          <cell r="D848">
            <v>2361.83</v>
          </cell>
          <cell r="F848">
            <v>1098.2099999999818</v>
          </cell>
          <cell r="G848">
            <v>1537.49</v>
          </cell>
        </row>
        <row r="849">
          <cell r="B849">
            <v>845</v>
          </cell>
          <cell r="C849">
            <v>1689.02</v>
          </cell>
          <cell r="D849">
            <v>2364.63</v>
          </cell>
          <cell r="F849">
            <v>1099.5099999999818</v>
          </cell>
          <cell r="G849">
            <v>1539.31</v>
          </cell>
        </row>
        <row r="850">
          <cell r="B850">
            <v>846</v>
          </cell>
          <cell r="C850">
            <v>1691.02</v>
          </cell>
          <cell r="D850">
            <v>2367.4299999999998</v>
          </cell>
          <cell r="F850">
            <v>1100.8099999999818</v>
          </cell>
          <cell r="G850">
            <v>1541.13</v>
          </cell>
        </row>
        <row r="851">
          <cell r="B851">
            <v>847</v>
          </cell>
          <cell r="C851">
            <v>1693.02</v>
          </cell>
          <cell r="D851">
            <v>2370.23</v>
          </cell>
          <cell r="F851">
            <v>1102.1099999999817</v>
          </cell>
          <cell r="G851">
            <v>1542.95</v>
          </cell>
        </row>
        <row r="852">
          <cell r="B852">
            <v>848</v>
          </cell>
          <cell r="C852">
            <v>1695.02</v>
          </cell>
          <cell r="D852">
            <v>2373.0300000000002</v>
          </cell>
          <cell r="F852">
            <v>1103.4099999999817</v>
          </cell>
          <cell r="G852">
            <v>1544.77</v>
          </cell>
        </row>
        <row r="853">
          <cell r="B853">
            <v>849</v>
          </cell>
          <cell r="C853">
            <v>1697.02</v>
          </cell>
          <cell r="D853">
            <v>2375.83</v>
          </cell>
          <cell r="F853">
            <v>1104.7099999999816</v>
          </cell>
          <cell r="G853">
            <v>1546.59</v>
          </cell>
        </row>
        <row r="854">
          <cell r="B854">
            <v>850</v>
          </cell>
          <cell r="C854">
            <v>1699.02</v>
          </cell>
          <cell r="D854">
            <v>2378.63</v>
          </cell>
          <cell r="F854">
            <v>1106.0099999999816</v>
          </cell>
          <cell r="G854">
            <v>1548.41</v>
          </cell>
        </row>
        <row r="855">
          <cell r="B855">
            <v>851</v>
          </cell>
          <cell r="C855">
            <v>1701.02</v>
          </cell>
          <cell r="D855">
            <v>2381.4299999999998</v>
          </cell>
          <cell r="F855">
            <v>1107.3099999999815</v>
          </cell>
          <cell r="G855">
            <v>1550.23</v>
          </cell>
        </row>
        <row r="856">
          <cell r="B856">
            <v>852</v>
          </cell>
          <cell r="C856">
            <v>1703.02</v>
          </cell>
          <cell r="D856">
            <v>2384.23</v>
          </cell>
          <cell r="F856">
            <v>1108.6099999999815</v>
          </cell>
          <cell r="G856">
            <v>1552.05</v>
          </cell>
        </row>
        <row r="857">
          <cell r="B857">
            <v>853</v>
          </cell>
          <cell r="C857">
            <v>1705.02</v>
          </cell>
          <cell r="D857">
            <v>2387.0300000000002</v>
          </cell>
          <cell r="F857">
            <v>1109.9099999999814</v>
          </cell>
          <cell r="G857">
            <v>1553.87</v>
          </cell>
        </row>
        <row r="858">
          <cell r="B858">
            <v>854</v>
          </cell>
          <cell r="C858">
            <v>1707.02</v>
          </cell>
          <cell r="D858">
            <v>2389.83</v>
          </cell>
          <cell r="F858">
            <v>1111.2099999999814</v>
          </cell>
          <cell r="G858">
            <v>1555.69</v>
          </cell>
        </row>
        <row r="859">
          <cell r="B859">
            <v>855</v>
          </cell>
          <cell r="C859">
            <v>1709.02</v>
          </cell>
          <cell r="D859">
            <v>2392.63</v>
          </cell>
          <cell r="F859">
            <v>1112.5099999999813</v>
          </cell>
          <cell r="G859">
            <v>1557.51</v>
          </cell>
        </row>
        <row r="860">
          <cell r="B860">
            <v>856</v>
          </cell>
          <cell r="C860">
            <v>1711.02</v>
          </cell>
          <cell r="D860">
            <v>2395.4299999999998</v>
          </cell>
          <cell r="F860">
            <v>1113.8099999999813</v>
          </cell>
          <cell r="G860">
            <v>1559.33</v>
          </cell>
        </row>
        <row r="861">
          <cell r="B861">
            <v>857</v>
          </cell>
          <cell r="C861">
            <v>1713.02</v>
          </cell>
          <cell r="D861">
            <v>2398.23</v>
          </cell>
          <cell r="F861">
            <v>1115.1099999999813</v>
          </cell>
          <cell r="G861">
            <v>1561.15</v>
          </cell>
        </row>
        <row r="862">
          <cell r="B862">
            <v>858</v>
          </cell>
          <cell r="C862">
            <v>1715.02</v>
          </cell>
          <cell r="D862">
            <v>2401.0300000000002</v>
          </cell>
          <cell r="F862">
            <v>1116.4099999999812</v>
          </cell>
          <cell r="G862">
            <v>1562.97</v>
          </cell>
        </row>
        <row r="863">
          <cell r="B863">
            <v>859</v>
          </cell>
          <cell r="C863">
            <v>1717.02</v>
          </cell>
          <cell r="D863">
            <v>2403.83</v>
          </cell>
          <cell r="F863">
            <v>1117.7099999999812</v>
          </cell>
          <cell r="G863">
            <v>1564.79</v>
          </cell>
        </row>
        <row r="864">
          <cell r="B864">
            <v>860</v>
          </cell>
          <cell r="C864">
            <v>1719.02</v>
          </cell>
          <cell r="D864">
            <v>2406.63</v>
          </cell>
          <cell r="F864">
            <v>1119.0099999999811</v>
          </cell>
          <cell r="G864">
            <v>1566.61</v>
          </cell>
        </row>
        <row r="865">
          <cell r="B865">
            <v>861</v>
          </cell>
          <cell r="C865">
            <v>1721.02</v>
          </cell>
          <cell r="D865">
            <v>2409.4299999999998</v>
          </cell>
          <cell r="F865">
            <v>1120.3099999999811</v>
          </cell>
          <cell r="G865">
            <v>1568.43</v>
          </cell>
        </row>
        <row r="866">
          <cell r="B866">
            <v>862</v>
          </cell>
          <cell r="C866">
            <v>1723.02</v>
          </cell>
          <cell r="D866">
            <v>2412.23</v>
          </cell>
          <cell r="F866">
            <v>1121.609999999981</v>
          </cell>
          <cell r="G866">
            <v>1570.25</v>
          </cell>
        </row>
        <row r="867">
          <cell r="B867">
            <v>863</v>
          </cell>
          <cell r="C867">
            <v>1725.02</v>
          </cell>
          <cell r="D867">
            <v>2415.0300000000002</v>
          </cell>
          <cell r="F867">
            <v>1122.909999999981</v>
          </cell>
          <cell r="G867">
            <v>1572.07</v>
          </cell>
        </row>
        <row r="868">
          <cell r="B868">
            <v>864</v>
          </cell>
          <cell r="C868">
            <v>1727.02</v>
          </cell>
          <cell r="D868">
            <v>2417.83</v>
          </cell>
          <cell r="F868">
            <v>1124.2099999999809</v>
          </cell>
          <cell r="G868">
            <v>1573.89</v>
          </cell>
        </row>
        <row r="869">
          <cell r="B869">
            <v>865</v>
          </cell>
          <cell r="C869">
            <v>1729.02</v>
          </cell>
          <cell r="D869">
            <v>2420.63</v>
          </cell>
          <cell r="F869">
            <v>1125.5099999999809</v>
          </cell>
          <cell r="G869">
            <v>1575.71</v>
          </cell>
        </row>
        <row r="870">
          <cell r="B870">
            <v>866</v>
          </cell>
          <cell r="C870">
            <v>1731.02</v>
          </cell>
          <cell r="D870">
            <v>2423.4299999999998</v>
          </cell>
          <cell r="F870">
            <v>1126.8099999999808</v>
          </cell>
          <cell r="G870">
            <v>1577.53</v>
          </cell>
        </row>
        <row r="871">
          <cell r="B871">
            <v>867</v>
          </cell>
          <cell r="C871">
            <v>1733.02</v>
          </cell>
          <cell r="D871">
            <v>2426.23</v>
          </cell>
          <cell r="F871">
            <v>1128.1099999999808</v>
          </cell>
          <cell r="G871">
            <v>1579.35</v>
          </cell>
        </row>
        <row r="872">
          <cell r="B872">
            <v>868</v>
          </cell>
          <cell r="C872">
            <v>1735.02</v>
          </cell>
          <cell r="D872">
            <v>2429.0300000000002</v>
          </cell>
          <cell r="F872">
            <v>1129.4099999999808</v>
          </cell>
          <cell r="G872">
            <v>1581.17</v>
          </cell>
        </row>
        <row r="873">
          <cell r="B873">
            <v>869</v>
          </cell>
          <cell r="C873">
            <v>1737.02</v>
          </cell>
          <cell r="D873">
            <v>2431.83</v>
          </cell>
          <cell r="F873">
            <v>1130.7099999999807</v>
          </cell>
          <cell r="G873">
            <v>1582.99</v>
          </cell>
        </row>
        <row r="874">
          <cell r="B874">
            <v>870</v>
          </cell>
          <cell r="C874">
            <v>1739.02</v>
          </cell>
          <cell r="D874">
            <v>2434.63</v>
          </cell>
          <cell r="F874">
            <v>1132.0099999999807</v>
          </cell>
          <cell r="G874">
            <v>1584.81</v>
          </cell>
        </row>
        <row r="875">
          <cell r="B875">
            <v>871</v>
          </cell>
          <cell r="C875">
            <v>1741.02</v>
          </cell>
          <cell r="D875">
            <v>2437.4299999999998</v>
          </cell>
          <cell r="F875">
            <v>1133.3099999999806</v>
          </cell>
          <cell r="G875">
            <v>1586.63</v>
          </cell>
        </row>
        <row r="876">
          <cell r="B876">
            <v>872</v>
          </cell>
          <cell r="C876">
            <v>1743.02</v>
          </cell>
          <cell r="D876">
            <v>2440.23</v>
          </cell>
          <cell r="F876">
            <v>1134.6099999999806</v>
          </cell>
          <cell r="G876">
            <v>1588.45</v>
          </cell>
        </row>
        <row r="877">
          <cell r="B877">
            <v>873</v>
          </cell>
          <cell r="C877">
            <v>1745.02</v>
          </cell>
          <cell r="D877">
            <v>2443.0300000000002</v>
          </cell>
          <cell r="F877">
            <v>1135.9099999999805</v>
          </cell>
          <cell r="G877">
            <v>1590.27</v>
          </cell>
        </row>
        <row r="878">
          <cell r="B878">
            <v>874</v>
          </cell>
          <cell r="C878">
            <v>1747.02</v>
          </cell>
          <cell r="D878">
            <v>2445.83</v>
          </cell>
          <cell r="F878">
            <v>1137.2099999999805</v>
          </cell>
          <cell r="G878">
            <v>1592.09</v>
          </cell>
        </row>
        <row r="879">
          <cell r="B879">
            <v>875</v>
          </cell>
          <cell r="C879">
            <v>1749.02</v>
          </cell>
          <cell r="D879">
            <v>2448.63</v>
          </cell>
          <cell r="F879">
            <v>1138.5099999999804</v>
          </cell>
          <cell r="G879">
            <v>1593.91</v>
          </cell>
        </row>
        <row r="880">
          <cell r="B880">
            <v>876</v>
          </cell>
          <cell r="C880">
            <v>1751.02</v>
          </cell>
          <cell r="D880">
            <v>2451.4299999999998</v>
          </cell>
          <cell r="F880">
            <v>1139.8099999999804</v>
          </cell>
          <cell r="G880">
            <v>1595.73</v>
          </cell>
        </row>
        <row r="881">
          <cell r="B881">
            <v>877</v>
          </cell>
          <cell r="C881">
            <v>1753.02</v>
          </cell>
          <cell r="D881">
            <v>2454.23</v>
          </cell>
          <cell r="F881">
            <v>1141.1099999999803</v>
          </cell>
          <cell r="G881">
            <v>1597.55</v>
          </cell>
        </row>
        <row r="882">
          <cell r="B882">
            <v>878</v>
          </cell>
          <cell r="C882">
            <v>1755.02</v>
          </cell>
          <cell r="D882">
            <v>2457.0300000000002</v>
          </cell>
          <cell r="F882">
            <v>1142.4099999999803</v>
          </cell>
          <cell r="G882">
            <v>1599.37</v>
          </cell>
        </row>
        <row r="883">
          <cell r="B883">
            <v>879</v>
          </cell>
          <cell r="C883">
            <v>1757.02</v>
          </cell>
          <cell r="D883">
            <v>2459.83</v>
          </cell>
          <cell r="F883">
            <v>1143.7099999999803</v>
          </cell>
          <cell r="G883">
            <v>1601.19</v>
          </cell>
        </row>
        <row r="884">
          <cell r="B884">
            <v>880</v>
          </cell>
          <cell r="C884">
            <v>1759.02</v>
          </cell>
          <cell r="D884">
            <v>2462.63</v>
          </cell>
          <cell r="F884">
            <v>1145.0099999999802</v>
          </cell>
          <cell r="G884">
            <v>1603.01</v>
          </cell>
        </row>
        <row r="885">
          <cell r="B885">
            <v>881</v>
          </cell>
          <cell r="C885">
            <v>1761.02</v>
          </cell>
          <cell r="D885">
            <v>2465.4299999999998</v>
          </cell>
          <cell r="F885">
            <v>1146.3099999999802</v>
          </cell>
          <cell r="G885">
            <v>1604.83</v>
          </cell>
        </row>
        <row r="886">
          <cell r="B886">
            <v>882</v>
          </cell>
          <cell r="C886">
            <v>1763.02</v>
          </cell>
          <cell r="D886">
            <v>2468.23</v>
          </cell>
          <cell r="F886">
            <v>1147.6099999999801</v>
          </cell>
          <cell r="G886">
            <v>1606.65</v>
          </cell>
        </row>
        <row r="887">
          <cell r="B887">
            <v>883</v>
          </cell>
          <cell r="C887">
            <v>1765.02</v>
          </cell>
          <cell r="D887">
            <v>2471.0300000000002</v>
          </cell>
          <cell r="F887">
            <v>1148.9099999999801</v>
          </cell>
          <cell r="G887">
            <v>1608.47</v>
          </cell>
        </row>
        <row r="888">
          <cell r="B888">
            <v>884</v>
          </cell>
          <cell r="C888">
            <v>1767.02</v>
          </cell>
          <cell r="D888">
            <v>2473.83</v>
          </cell>
          <cell r="F888">
            <v>1150.20999999998</v>
          </cell>
          <cell r="G888">
            <v>1610.29</v>
          </cell>
        </row>
        <row r="889">
          <cell r="B889">
            <v>885</v>
          </cell>
          <cell r="C889">
            <v>1769.02</v>
          </cell>
          <cell r="D889">
            <v>2476.63</v>
          </cell>
          <cell r="F889">
            <v>1151.50999999998</v>
          </cell>
          <cell r="G889">
            <v>1612.11</v>
          </cell>
        </row>
        <row r="890">
          <cell r="B890">
            <v>886</v>
          </cell>
          <cell r="C890">
            <v>1771.02</v>
          </cell>
          <cell r="D890">
            <v>2479.4299999999998</v>
          </cell>
          <cell r="F890">
            <v>1152.8099999999799</v>
          </cell>
          <cell r="G890">
            <v>1613.93</v>
          </cell>
        </row>
        <row r="891">
          <cell r="B891">
            <v>887</v>
          </cell>
          <cell r="C891">
            <v>1773.02</v>
          </cell>
          <cell r="D891">
            <v>2482.23</v>
          </cell>
          <cell r="F891">
            <v>1154.1099999999799</v>
          </cell>
          <cell r="G891">
            <v>1615.75</v>
          </cell>
        </row>
        <row r="892">
          <cell r="B892">
            <v>888</v>
          </cell>
          <cell r="C892">
            <v>1775.02</v>
          </cell>
          <cell r="D892">
            <v>2485.0300000000002</v>
          </cell>
          <cell r="F892">
            <v>1155.4099999999798</v>
          </cell>
          <cell r="G892">
            <v>1617.57</v>
          </cell>
        </row>
        <row r="893">
          <cell r="B893">
            <v>889</v>
          </cell>
          <cell r="C893">
            <v>1777.02</v>
          </cell>
          <cell r="D893">
            <v>2487.83</v>
          </cell>
          <cell r="F893">
            <v>1156.7099999999798</v>
          </cell>
          <cell r="G893">
            <v>1619.39</v>
          </cell>
        </row>
        <row r="894">
          <cell r="B894">
            <v>890</v>
          </cell>
          <cell r="C894">
            <v>1779.02</v>
          </cell>
          <cell r="D894">
            <v>2490.63</v>
          </cell>
          <cell r="F894">
            <v>1158.0099999999798</v>
          </cell>
          <cell r="G894">
            <v>1621.21</v>
          </cell>
        </row>
        <row r="895">
          <cell r="B895">
            <v>891</v>
          </cell>
          <cell r="C895">
            <v>1781.02</v>
          </cell>
          <cell r="D895">
            <v>2493.4299999999998</v>
          </cell>
          <cell r="F895">
            <v>1159.3099999999797</v>
          </cell>
          <cell r="G895">
            <v>1623.03</v>
          </cell>
        </row>
        <row r="896">
          <cell r="B896">
            <v>892</v>
          </cell>
          <cell r="C896">
            <v>1783.02</v>
          </cell>
          <cell r="D896">
            <v>2496.23</v>
          </cell>
          <cell r="F896">
            <v>1160.6099999999797</v>
          </cell>
          <cell r="G896">
            <v>1624.85</v>
          </cell>
        </row>
        <row r="897">
          <cell r="B897">
            <v>893</v>
          </cell>
          <cell r="C897">
            <v>1785.02</v>
          </cell>
          <cell r="D897">
            <v>2499.0300000000002</v>
          </cell>
          <cell r="F897">
            <v>1161.9099999999796</v>
          </cell>
          <cell r="G897">
            <v>1626.67</v>
          </cell>
        </row>
        <row r="898">
          <cell r="B898">
            <v>894</v>
          </cell>
          <cell r="C898">
            <v>1787.02</v>
          </cell>
          <cell r="D898">
            <v>2501.83</v>
          </cell>
          <cell r="F898">
            <v>1163.2099999999796</v>
          </cell>
          <cell r="G898">
            <v>1628.49</v>
          </cell>
        </row>
        <row r="899">
          <cell r="B899">
            <v>895</v>
          </cell>
          <cell r="C899">
            <v>1789.02</v>
          </cell>
          <cell r="D899">
            <v>2504.63</v>
          </cell>
          <cell r="F899">
            <v>1164.5099999999795</v>
          </cell>
          <cell r="G899">
            <v>1630.31</v>
          </cell>
        </row>
        <row r="900">
          <cell r="B900">
            <v>896</v>
          </cell>
          <cell r="C900">
            <v>1791.02</v>
          </cell>
          <cell r="D900">
            <v>2507.4299999999998</v>
          </cell>
          <cell r="F900">
            <v>1165.8099999999795</v>
          </cell>
          <cell r="G900">
            <v>1632.13</v>
          </cell>
        </row>
        <row r="901">
          <cell r="B901">
            <v>897</v>
          </cell>
          <cell r="C901">
            <v>1793.02</v>
          </cell>
          <cell r="D901">
            <v>2510.23</v>
          </cell>
          <cell r="F901">
            <v>1167.1099999999794</v>
          </cell>
          <cell r="G901">
            <v>1633.95</v>
          </cell>
        </row>
        <row r="902">
          <cell r="B902">
            <v>898</v>
          </cell>
          <cell r="C902">
            <v>1795.02</v>
          </cell>
          <cell r="D902">
            <v>2513.0300000000002</v>
          </cell>
          <cell r="F902">
            <v>1168.4099999999794</v>
          </cell>
          <cell r="G902">
            <v>1635.77</v>
          </cell>
        </row>
        <row r="903">
          <cell r="B903">
            <v>899</v>
          </cell>
          <cell r="C903">
            <v>1797.02</v>
          </cell>
          <cell r="D903">
            <v>2515.83</v>
          </cell>
          <cell r="F903">
            <v>1169.7099999999793</v>
          </cell>
          <cell r="G903">
            <v>1637.59</v>
          </cell>
        </row>
        <row r="904">
          <cell r="B904">
            <v>900</v>
          </cell>
          <cell r="C904">
            <v>1799.02</v>
          </cell>
          <cell r="D904">
            <v>2518.63</v>
          </cell>
          <cell r="F904">
            <v>1171.0099999999793</v>
          </cell>
          <cell r="G904">
            <v>1639.41</v>
          </cell>
        </row>
        <row r="905">
          <cell r="B905">
            <v>901</v>
          </cell>
          <cell r="C905">
            <v>1801.02</v>
          </cell>
          <cell r="D905">
            <v>2521.4299999999998</v>
          </cell>
          <cell r="F905">
            <v>1172.3099999999793</v>
          </cell>
          <cell r="G905">
            <v>1641.23</v>
          </cell>
        </row>
        <row r="906">
          <cell r="B906">
            <v>902</v>
          </cell>
          <cell r="C906">
            <v>1803.02</v>
          </cell>
          <cell r="D906">
            <v>2524.23</v>
          </cell>
          <cell r="F906">
            <v>1173.6099999999792</v>
          </cell>
          <cell r="G906">
            <v>1643.05</v>
          </cell>
        </row>
        <row r="907">
          <cell r="B907">
            <v>903</v>
          </cell>
          <cell r="C907">
            <v>1805.02</v>
          </cell>
          <cell r="D907">
            <v>2527.0300000000002</v>
          </cell>
          <cell r="F907">
            <v>1174.9099999999792</v>
          </cell>
          <cell r="G907">
            <v>1644.87</v>
          </cell>
        </row>
        <row r="908">
          <cell r="B908">
            <v>904</v>
          </cell>
          <cell r="C908">
            <v>1807.02</v>
          </cell>
          <cell r="D908">
            <v>2529.83</v>
          </cell>
          <cell r="F908">
            <v>1176.2099999999791</v>
          </cell>
          <cell r="G908">
            <v>1646.69</v>
          </cell>
        </row>
        <row r="909">
          <cell r="B909">
            <v>905</v>
          </cell>
          <cell r="C909">
            <v>1809.02</v>
          </cell>
          <cell r="D909">
            <v>2532.63</v>
          </cell>
          <cell r="F909">
            <v>1177.5099999999791</v>
          </cell>
          <cell r="G909">
            <v>1648.51</v>
          </cell>
        </row>
        <row r="910">
          <cell r="B910">
            <v>906</v>
          </cell>
          <cell r="C910">
            <v>1811.02</v>
          </cell>
          <cell r="D910">
            <v>2535.4299999999998</v>
          </cell>
          <cell r="F910">
            <v>1178.809999999979</v>
          </cell>
          <cell r="G910">
            <v>1650.33</v>
          </cell>
        </row>
        <row r="911">
          <cell r="B911">
            <v>907</v>
          </cell>
          <cell r="C911">
            <v>1813.02</v>
          </cell>
          <cell r="D911">
            <v>2538.23</v>
          </cell>
          <cell r="F911">
            <v>1180.109999999979</v>
          </cell>
          <cell r="G911">
            <v>1652.15</v>
          </cell>
        </row>
        <row r="912">
          <cell r="B912">
            <v>908</v>
          </cell>
          <cell r="C912">
            <v>1815.02</v>
          </cell>
          <cell r="D912">
            <v>2541.0300000000002</v>
          </cell>
          <cell r="F912">
            <v>1181.4099999999789</v>
          </cell>
          <cell r="G912">
            <v>1653.97</v>
          </cell>
        </row>
        <row r="913">
          <cell r="B913">
            <v>909</v>
          </cell>
          <cell r="C913">
            <v>1817.02</v>
          </cell>
          <cell r="D913">
            <v>2543.83</v>
          </cell>
          <cell r="F913">
            <v>1182.7099999999789</v>
          </cell>
          <cell r="G913">
            <v>1655.79</v>
          </cell>
        </row>
        <row r="914">
          <cell r="B914">
            <v>910</v>
          </cell>
          <cell r="C914">
            <v>1819.02</v>
          </cell>
          <cell r="D914">
            <v>2546.63</v>
          </cell>
          <cell r="F914">
            <v>1184.0099999999788</v>
          </cell>
          <cell r="G914">
            <v>1657.61</v>
          </cell>
        </row>
        <row r="915">
          <cell r="B915">
            <v>911</v>
          </cell>
          <cell r="C915">
            <v>1821.02</v>
          </cell>
          <cell r="D915">
            <v>2549.4299999999998</v>
          </cell>
          <cell r="F915">
            <v>1185.3099999999788</v>
          </cell>
          <cell r="G915">
            <v>1659.43</v>
          </cell>
        </row>
        <row r="916">
          <cell r="B916">
            <v>912</v>
          </cell>
          <cell r="C916">
            <v>1823.02</v>
          </cell>
          <cell r="D916">
            <v>2552.23</v>
          </cell>
          <cell r="F916">
            <v>1186.6099999999788</v>
          </cell>
          <cell r="G916">
            <v>1661.25</v>
          </cell>
        </row>
        <row r="917">
          <cell r="B917">
            <v>913</v>
          </cell>
          <cell r="C917">
            <v>1825.02</v>
          </cell>
          <cell r="D917">
            <v>2555.0300000000002</v>
          </cell>
          <cell r="F917">
            <v>1187.9099999999787</v>
          </cell>
          <cell r="G917">
            <v>1663.07</v>
          </cell>
        </row>
        <row r="918">
          <cell r="B918">
            <v>914</v>
          </cell>
          <cell r="C918">
            <v>1827.02</v>
          </cell>
          <cell r="D918">
            <v>2557.83</v>
          </cell>
          <cell r="F918">
            <v>1189.2099999999787</v>
          </cell>
          <cell r="G918">
            <v>1664.89</v>
          </cell>
        </row>
        <row r="919">
          <cell r="B919">
            <v>915</v>
          </cell>
          <cell r="C919">
            <v>1829.02</v>
          </cell>
          <cell r="D919">
            <v>2560.63</v>
          </cell>
          <cell r="F919">
            <v>1190.5099999999786</v>
          </cell>
          <cell r="G919">
            <v>1666.71</v>
          </cell>
        </row>
        <row r="920">
          <cell r="B920">
            <v>916</v>
          </cell>
          <cell r="C920">
            <v>1831.02</v>
          </cell>
          <cell r="D920">
            <v>2563.4299999999998</v>
          </cell>
          <cell r="F920">
            <v>1191.8099999999786</v>
          </cell>
          <cell r="G920">
            <v>1668.53</v>
          </cell>
        </row>
        <row r="921">
          <cell r="B921">
            <v>917</v>
          </cell>
          <cell r="C921">
            <v>1833.02</v>
          </cell>
          <cell r="D921">
            <v>2566.23</v>
          </cell>
          <cell r="F921">
            <v>1193.1099999999785</v>
          </cell>
          <cell r="G921">
            <v>1670.35</v>
          </cell>
        </row>
        <row r="922">
          <cell r="B922">
            <v>918</v>
          </cell>
          <cell r="C922">
            <v>1835.02</v>
          </cell>
          <cell r="D922">
            <v>2569.0300000000002</v>
          </cell>
          <cell r="F922">
            <v>1194.4099999999785</v>
          </cell>
          <cell r="G922">
            <v>1672.17</v>
          </cell>
        </row>
        <row r="923">
          <cell r="B923">
            <v>919</v>
          </cell>
          <cell r="C923">
            <v>1837.02</v>
          </cell>
          <cell r="D923">
            <v>2571.83</v>
          </cell>
          <cell r="F923">
            <v>1195.7099999999784</v>
          </cell>
          <cell r="G923">
            <v>1673.99</v>
          </cell>
        </row>
        <row r="924">
          <cell r="B924">
            <v>920</v>
          </cell>
          <cell r="C924">
            <v>1839.02</v>
          </cell>
          <cell r="D924">
            <v>2574.63</v>
          </cell>
          <cell r="F924">
            <v>1197.0099999999784</v>
          </cell>
          <cell r="G924">
            <v>1675.81</v>
          </cell>
        </row>
        <row r="925">
          <cell r="B925">
            <v>921</v>
          </cell>
          <cell r="C925">
            <v>1841.02</v>
          </cell>
          <cell r="D925">
            <v>2577.4299999999998</v>
          </cell>
          <cell r="F925">
            <v>1198.3099999999783</v>
          </cell>
          <cell r="G925">
            <v>1677.63</v>
          </cell>
        </row>
        <row r="926">
          <cell r="B926">
            <v>922</v>
          </cell>
          <cell r="C926">
            <v>1843.02</v>
          </cell>
          <cell r="D926">
            <v>2580.23</v>
          </cell>
          <cell r="F926">
            <v>1199.6099999999783</v>
          </cell>
          <cell r="G926">
            <v>1679.45</v>
          </cell>
        </row>
        <row r="927">
          <cell r="B927">
            <v>923</v>
          </cell>
          <cell r="C927">
            <v>1845.02</v>
          </cell>
          <cell r="D927">
            <v>2583.0300000000002</v>
          </cell>
          <cell r="F927">
            <v>1200.9099999999783</v>
          </cell>
          <cell r="G927">
            <v>1681.27</v>
          </cell>
        </row>
        <row r="928">
          <cell r="B928">
            <v>924</v>
          </cell>
          <cell r="C928">
            <v>1847.02</v>
          </cell>
          <cell r="D928">
            <v>2585.83</v>
          </cell>
          <cell r="F928">
            <v>1202.2099999999782</v>
          </cell>
          <cell r="G928">
            <v>1683.09</v>
          </cell>
        </row>
        <row r="929">
          <cell r="B929">
            <v>925</v>
          </cell>
          <cell r="C929">
            <v>1849.02</v>
          </cell>
          <cell r="D929">
            <v>2588.63</v>
          </cell>
          <cell r="F929">
            <v>1203.5099999999782</v>
          </cell>
          <cell r="G929">
            <v>1684.91</v>
          </cell>
        </row>
        <row r="930">
          <cell r="B930">
            <v>926</v>
          </cell>
          <cell r="C930">
            <v>1851.02</v>
          </cell>
          <cell r="D930">
            <v>2591.4299999999998</v>
          </cell>
          <cell r="F930">
            <v>1204.8099999999781</v>
          </cell>
          <cell r="G930">
            <v>1686.73</v>
          </cell>
        </row>
        <row r="931">
          <cell r="B931">
            <v>927</v>
          </cell>
          <cell r="C931">
            <v>1853.02</v>
          </cell>
          <cell r="D931">
            <v>2594.23</v>
          </cell>
          <cell r="F931">
            <v>1206.1099999999781</v>
          </cell>
          <cell r="G931">
            <v>1688.55</v>
          </cell>
        </row>
        <row r="932">
          <cell r="B932">
            <v>928</v>
          </cell>
          <cell r="C932">
            <v>1855.02</v>
          </cell>
          <cell r="D932">
            <v>2597.0300000000002</v>
          </cell>
          <cell r="F932">
            <v>1207.409999999978</v>
          </cell>
          <cell r="G932">
            <v>1690.37</v>
          </cell>
        </row>
        <row r="933">
          <cell r="B933">
            <v>929</v>
          </cell>
          <cell r="C933">
            <v>1857.02</v>
          </cell>
          <cell r="D933">
            <v>2599.83</v>
          </cell>
          <cell r="F933">
            <v>1208.709999999978</v>
          </cell>
          <cell r="G933">
            <v>1692.19</v>
          </cell>
        </row>
        <row r="934">
          <cell r="B934">
            <v>930</v>
          </cell>
          <cell r="C934">
            <v>1859.02</v>
          </cell>
          <cell r="D934">
            <v>2602.63</v>
          </cell>
          <cell r="F934">
            <v>1210.0099999999779</v>
          </cell>
          <cell r="G934">
            <v>1694.01</v>
          </cell>
        </row>
        <row r="935">
          <cell r="B935">
            <v>931</v>
          </cell>
          <cell r="C935">
            <v>1861.02</v>
          </cell>
          <cell r="D935">
            <v>2605.4299999999998</v>
          </cell>
          <cell r="F935">
            <v>1211.3099999999779</v>
          </cell>
          <cell r="G935">
            <v>1695.83</v>
          </cell>
        </row>
        <row r="936">
          <cell r="B936">
            <v>932</v>
          </cell>
          <cell r="C936">
            <v>1863.02</v>
          </cell>
          <cell r="D936">
            <v>2608.23</v>
          </cell>
          <cell r="F936">
            <v>1212.6099999999778</v>
          </cell>
          <cell r="G936">
            <v>1697.65</v>
          </cell>
        </row>
        <row r="937">
          <cell r="B937">
            <v>933</v>
          </cell>
          <cell r="C937">
            <v>1865.02</v>
          </cell>
          <cell r="D937">
            <v>2611.0300000000002</v>
          </cell>
          <cell r="F937">
            <v>1213.9099999999778</v>
          </cell>
          <cell r="G937">
            <v>1699.47</v>
          </cell>
        </row>
        <row r="938">
          <cell r="B938">
            <v>934</v>
          </cell>
          <cell r="C938">
            <v>1867.02</v>
          </cell>
          <cell r="D938">
            <v>2613.83</v>
          </cell>
          <cell r="F938">
            <v>1215.2099999999778</v>
          </cell>
          <cell r="G938">
            <v>1701.29</v>
          </cell>
        </row>
        <row r="939">
          <cell r="B939">
            <v>935</v>
          </cell>
          <cell r="C939">
            <v>1869.02</v>
          </cell>
          <cell r="D939">
            <v>2616.63</v>
          </cell>
          <cell r="F939">
            <v>1216.5099999999777</v>
          </cell>
          <cell r="G939">
            <v>1703.11</v>
          </cell>
        </row>
        <row r="940">
          <cell r="B940">
            <v>936</v>
          </cell>
          <cell r="C940">
            <v>1871.02</v>
          </cell>
          <cell r="D940">
            <v>2619.4299999999998</v>
          </cell>
          <cell r="F940">
            <v>1217.8099999999777</v>
          </cell>
          <cell r="G940">
            <v>1704.93</v>
          </cell>
        </row>
        <row r="941">
          <cell r="B941">
            <v>937</v>
          </cell>
          <cell r="C941">
            <v>1873.02</v>
          </cell>
          <cell r="D941">
            <v>2622.23</v>
          </cell>
          <cell r="F941">
            <v>1219.1099999999776</v>
          </cell>
          <cell r="G941">
            <v>1706.75</v>
          </cell>
        </row>
        <row r="942">
          <cell r="B942">
            <v>938</v>
          </cell>
          <cell r="C942">
            <v>1875.02</v>
          </cell>
          <cell r="D942">
            <v>2625.03</v>
          </cell>
          <cell r="F942">
            <v>1220.4099999999776</v>
          </cell>
          <cell r="G942">
            <v>1708.57</v>
          </cell>
        </row>
        <row r="943">
          <cell r="B943">
            <v>939</v>
          </cell>
          <cell r="C943">
            <v>1877.02</v>
          </cell>
          <cell r="D943">
            <v>2627.83</v>
          </cell>
          <cell r="F943">
            <v>1221.7099999999775</v>
          </cell>
          <cell r="G943">
            <v>1710.39</v>
          </cell>
        </row>
        <row r="944">
          <cell r="B944">
            <v>940</v>
          </cell>
          <cell r="C944">
            <v>1879.02</v>
          </cell>
          <cell r="D944">
            <v>2630.63</v>
          </cell>
          <cell r="F944">
            <v>1223.0099999999775</v>
          </cell>
          <cell r="G944">
            <v>1712.21</v>
          </cell>
        </row>
        <row r="945">
          <cell r="B945">
            <v>941</v>
          </cell>
          <cell r="C945">
            <v>1881.02</v>
          </cell>
          <cell r="D945">
            <v>2633.43</v>
          </cell>
          <cell r="F945">
            <v>1224.3099999999774</v>
          </cell>
          <cell r="G945">
            <v>1714.03</v>
          </cell>
        </row>
        <row r="946">
          <cell r="B946">
            <v>942</v>
          </cell>
          <cell r="C946">
            <v>1883.02</v>
          </cell>
          <cell r="D946">
            <v>2636.23</v>
          </cell>
          <cell r="F946">
            <v>1225.6099999999774</v>
          </cell>
          <cell r="G946">
            <v>1715.85</v>
          </cell>
        </row>
        <row r="947">
          <cell r="B947">
            <v>943</v>
          </cell>
          <cell r="C947">
            <v>1885.02</v>
          </cell>
          <cell r="D947">
            <v>2639.03</v>
          </cell>
          <cell r="F947">
            <v>1226.9099999999773</v>
          </cell>
          <cell r="G947">
            <v>1717.67</v>
          </cell>
        </row>
        <row r="948">
          <cell r="B948">
            <v>944</v>
          </cell>
          <cell r="C948">
            <v>1887.02</v>
          </cell>
          <cell r="D948">
            <v>2641.83</v>
          </cell>
          <cell r="F948">
            <v>1228.2099999999773</v>
          </cell>
          <cell r="G948">
            <v>1719.49</v>
          </cell>
        </row>
        <row r="949">
          <cell r="B949">
            <v>945</v>
          </cell>
          <cell r="C949">
            <v>1889.02</v>
          </cell>
          <cell r="D949">
            <v>2644.63</v>
          </cell>
          <cell r="F949">
            <v>1229.5099999999773</v>
          </cell>
          <cell r="G949">
            <v>1721.31</v>
          </cell>
        </row>
        <row r="950">
          <cell r="B950">
            <v>946</v>
          </cell>
          <cell r="C950">
            <v>1891.02</v>
          </cell>
          <cell r="D950">
            <v>2647.43</v>
          </cell>
          <cell r="F950">
            <v>1230.8099999999772</v>
          </cell>
          <cell r="G950">
            <v>1723.13</v>
          </cell>
        </row>
        <row r="951">
          <cell r="B951">
            <v>947</v>
          </cell>
          <cell r="C951">
            <v>1893.02</v>
          </cell>
          <cell r="D951">
            <v>2650.23</v>
          </cell>
          <cell r="F951">
            <v>1232.1099999999772</v>
          </cell>
          <cell r="G951">
            <v>1724.95</v>
          </cell>
        </row>
        <row r="952">
          <cell r="B952">
            <v>948</v>
          </cell>
          <cell r="C952">
            <v>1895.02</v>
          </cell>
          <cell r="D952">
            <v>2653.03</v>
          </cell>
          <cell r="F952">
            <v>1233.4099999999771</v>
          </cell>
          <cell r="G952">
            <v>1726.77</v>
          </cell>
        </row>
        <row r="953">
          <cell r="B953">
            <v>949</v>
          </cell>
          <cell r="C953">
            <v>1897.02</v>
          </cell>
          <cell r="D953">
            <v>2655.83</v>
          </cell>
          <cell r="F953">
            <v>1234.7099999999771</v>
          </cell>
          <cell r="G953">
            <v>1728.59</v>
          </cell>
        </row>
        <row r="954">
          <cell r="B954">
            <v>950</v>
          </cell>
          <cell r="C954">
            <v>1899.02</v>
          </cell>
          <cell r="D954">
            <v>2658.63</v>
          </cell>
          <cell r="F954">
            <v>1236.009999999977</v>
          </cell>
          <cell r="G954">
            <v>1730.41</v>
          </cell>
        </row>
        <row r="955">
          <cell r="B955">
            <v>951</v>
          </cell>
          <cell r="C955">
            <v>1901.02</v>
          </cell>
          <cell r="D955">
            <v>2661.43</v>
          </cell>
          <cell r="F955">
            <v>1237.309999999977</v>
          </cell>
          <cell r="G955">
            <v>1732.23</v>
          </cell>
        </row>
        <row r="956">
          <cell r="B956">
            <v>952</v>
          </cell>
          <cell r="C956">
            <v>1903.02</v>
          </cell>
          <cell r="D956">
            <v>2664.23</v>
          </cell>
          <cell r="F956">
            <v>1238.6099999999769</v>
          </cell>
          <cell r="G956">
            <v>1734.05</v>
          </cell>
        </row>
        <row r="957">
          <cell r="B957">
            <v>953</v>
          </cell>
          <cell r="C957">
            <v>1905.02</v>
          </cell>
          <cell r="D957">
            <v>2667.03</v>
          </cell>
          <cell r="F957">
            <v>1239.9099999999769</v>
          </cell>
          <cell r="G957">
            <v>1735.87</v>
          </cell>
        </row>
        <row r="958">
          <cell r="B958">
            <v>954</v>
          </cell>
          <cell r="C958">
            <v>1907.02</v>
          </cell>
          <cell r="D958">
            <v>2669.83</v>
          </cell>
          <cell r="F958">
            <v>1241.2099999999768</v>
          </cell>
          <cell r="G958">
            <v>1737.69</v>
          </cell>
        </row>
        <row r="959">
          <cell r="B959">
            <v>955</v>
          </cell>
          <cell r="C959">
            <v>1909.02</v>
          </cell>
          <cell r="D959">
            <v>2672.63</v>
          </cell>
          <cell r="F959">
            <v>1242.5099999999768</v>
          </cell>
          <cell r="G959">
            <v>1739.51</v>
          </cell>
        </row>
        <row r="960">
          <cell r="B960">
            <v>956</v>
          </cell>
          <cell r="C960">
            <v>1911.02</v>
          </cell>
          <cell r="D960">
            <v>2675.43</v>
          </cell>
          <cell r="F960">
            <v>1243.8099999999768</v>
          </cell>
          <cell r="G960">
            <v>1741.33</v>
          </cell>
        </row>
        <row r="961">
          <cell r="B961">
            <v>957</v>
          </cell>
          <cell r="C961">
            <v>1913.02</v>
          </cell>
          <cell r="D961">
            <v>2678.23</v>
          </cell>
          <cell r="F961">
            <v>1245.1099999999767</v>
          </cell>
          <cell r="G961">
            <v>1743.15</v>
          </cell>
        </row>
        <row r="962">
          <cell r="B962">
            <v>958</v>
          </cell>
          <cell r="C962">
            <v>1915.02</v>
          </cell>
          <cell r="D962">
            <v>2681.03</v>
          </cell>
          <cell r="F962">
            <v>1246.4099999999767</v>
          </cell>
          <cell r="G962">
            <v>1744.97</v>
          </cell>
        </row>
        <row r="963">
          <cell r="B963">
            <v>959</v>
          </cell>
          <cell r="C963">
            <v>1917.02</v>
          </cell>
          <cell r="D963">
            <v>2683.83</v>
          </cell>
          <cell r="F963">
            <v>1247.7099999999766</v>
          </cell>
          <cell r="G963">
            <v>1746.79</v>
          </cell>
        </row>
        <row r="964">
          <cell r="B964">
            <v>960</v>
          </cell>
          <cell r="C964">
            <v>1919.02</v>
          </cell>
          <cell r="D964">
            <v>2686.63</v>
          </cell>
          <cell r="F964">
            <v>1249.0099999999766</v>
          </cell>
          <cell r="G964">
            <v>1748.61</v>
          </cell>
        </row>
        <row r="965">
          <cell r="B965">
            <v>961</v>
          </cell>
          <cell r="C965">
            <v>1921.02</v>
          </cell>
          <cell r="D965">
            <v>2689.43</v>
          </cell>
          <cell r="F965">
            <v>1250.3099999999765</v>
          </cell>
          <cell r="G965">
            <v>1750.43</v>
          </cell>
        </row>
        <row r="966">
          <cell r="B966">
            <v>962</v>
          </cell>
          <cell r="C966">
            <v>1923.02</v>
          </cell>
          <cell r="D966">
            <v>2692.23</v>
          </cell>
          <cell r="F966">
            <v>1251.6099999999765</v>
          </cell>
          <cell r="G966">
            <v>1752.25</v>
          </cell>
        </row>
        <row r="967">
          <cell r="B967">
            <v>963</v>
          </cell>
          <cell r="C967">
            <v>1925.02</v>
          </cell>
          <cell r="D967">
            <v>2695.03</v>
          </cell>
          <cell r="F967">
            <v>1252.9099999999764</v>
          </cell>
          <cell r="G967">
            <v>1754.07</v>
          </cell>
        </row>
        <row r="968">
          <cell r="B968">
            <v>964</v>
          </cell>
          <cell r="C968">
            <v>1927.02</v>
          </cell>
          <cell r="D968">
            <v>2697.83</v>
          </cell>
          <cell r="F968">
            <v>1254.2099999999764</v>
          </cell>
          <cell r="G968">
            <v>1755.89</v>
          </cell>
        </row>
        <row r="969">
          <cell r="B969">
            <v>965</v>
          </cell>
          <cell r="C969">
            <v>1929.02</v>
          </cell>
          <cell r="D969">
            <v>2700.63</v>
          </cell>
          <cell r="F969">
            <v>1255.5099999999763</v>
          </cell>
          <cell r="G969">
            <v>1757.71</v>
          </cell>
        </row>
        <row r="970">
          <cell r="B970">
            <v>966</v>
          </cell>
          <cell r="C970">
            <v>1931.02</v>
          </cell>
          <cell r="D970">
            <v>2703.43</v>
          </cell>
          <cell r="F970">
            <v>1256.8099999999763</v>
          </cell>
          <cell r="G970">
            <v>1759.53</v>
          </cell>
        </row>
        <row r="971">
          <cell r="B971">
            <v>967</v>
          </cell>
          <cell r="C971">
            <v>1933.02</v>
          </cell>
          <cell r="D971">
            <v>2706.23</v>
          </cell>
          <cell r="F971">
            <v>1258.1099999999763</v>
          </cell>
          <cell r="G971">
            <v>1761.35</v>
          </cell>
        </row>
        <row r="972">
          <cell r="B972">
            <v>968</v>
          </cell>
          <cell r="C972">
            <v>1935.02</v>
          </cell>
          <cell r="D972">
            <v>2709.03</v>
          </cell>
          <cell r="F972">
            <v>1259.4099999999762</v>
          </cell>
          <cell r="G972">
            <v>1763.17</v>
          </cell>
        </row>
        <row r="973">
          <cell r="B973">
            <v>969</v>
          </cell>
          <cell r="C973">
            <v>1937.02</v>
          </cell>
          <cell r="D973">
            <v>2711.83</v>
          </cell>
          <cell r="F973">
            <v>1260.7099999999762</v>
          </cell>
          <cell r="G973">
            <v>1764.99</v>
          </cell>
        </row>
        <row r="974">
          <cell r="B974">
            <v>970</v>
          </cell>
          <cell r="C974">
            <v>1939.02</v>
          </cell>
          <cell r="D974">
            <v>2714.63</v>
          </cell>
          <cell r="F974">
            <v>1262.0099999999761</v>
          </cell>
          <cell r="G974">
            <v>1766.81</v>
          </cell>
        </row>
        <row r="975">
          <cell r="B975">
            <v>971</v>
          </cell>
          <cell r="C975">
            <v>1941.02</v>
          </cell>
          <cell r="D975">
            <v>2717.43</v>
          </cell>
          <cell r="F975">
            <v>1263.3099999999761</v>
          </cell>
          <cell r="G975">
            <v>1768.63</v>
          </cell>
        </row>
        <row r="976">
          <cell r="B976">
            <v>972</v>
          </cell>
          <cell r="C976">
            <v>1943.02</v>
          </cell>
          <cell r="D976">
            <v>2720.23</v>
          </cell>
          <cell r="F976">
            <v>1264.609999999976</v>
          </cell>
          <cell r="G976">
            <v>1770.45</v>
          </cell>
        </row>
        <row r="977">
          <cell r="B977">
            <v>973</v>
          </cell>
          <cell r="C977">
            <v>1945.02</v>
          </cell>
          <cell r="D977">
            <v>2723.03</v>
          </cell>
          <cell r="F977">
            <v>1265.909999999976</v>
          </cell>
          <cell r="G977">
            <v>1772.27</v>
          </cell>
        </row>
        <row r="978">
          <cell r="B978">
            <v>974</v>
          </cell>
          <cell r="C978">
            <v>1947.02</v>
          </cell>
          <cell r="D978">
            <v>2725.83</v>
          </cell>
          <cell r="F978">
            <v>1267.2099999999759</v>
          </cell>
          <cell r="G978">
            <v>1774.09</v>
          </cell>
        </row>
        <row r="979">
          <cell r="B979">
            <v>975</v>
          </cell>
          <cell r="C979">
            <v>1949.02</v>
          </cell>
          <cell r="D979">
            <v>2728.63</v>
          </cell>
          <cell r="F979">
            <v>1268.5099999999759</v>
          </cell>
          <cell r="G979">
            <v>1775.91</v>
          </cell>
        </row>
        <row r="980">
          <cell r="B980">
            <v>976</v>
          </cell>
          <cell r="C980">
            <v>1951.02</v>
          </cell>
          <cell r="D980">
            <v>2731.43</v>
          </cell>
          <cell r="F980">
            <v>1269.8099999999758</v>
          </cell>
          <cell r="G980">
            <v>1777.73</v>
          </cell>
        </row>
        <row r="981">
          <cell r="B981">
            <v>977</v>
          </cell>
          <cell r="C981">
            <v>1953.02</v>
          </cell>
          <cell r="D981">
            <v>2734.23</v>
          </cell>
          <cell r="F981">
            <v>1271.1099999999758</v>
          </cell>
          <cell r="G981">
            <v>1779.55</v>
          </cell>
        </row>
        <row r="982">
          <cell r="B982">
            <v>978</v>
          </cell>
          <cell r="C982">
            <v>1955.02</v>
          </cell>
          <cell r="D982">
            <v>2737.03</v>
          </cell>
          <cell r="F982">
            <v>1272.4099999999758</v>
          </cell>
          <cell r="G982">
            <v>1781.37</v>
          </cell>
        </row>
        <row r="983">
          <cell r="B983">
            <v>979</v>
          </cell>
          <cell r="C983">
            <v>1957.02</v>
          </cell>
          <cell r="D983">
            <v>2739.83</v>
          </cell>
          <cell r="F983">
            <v>1273.7099999999757</v>
          </cell>
          <cell r="G983">
            <v>1783.19</v>
          </cell>
        </row>
        <row r="984">
          <cell r="B984">
            <v>980</v>
          </cell>
          <cell r="C984">
            <v>1959.02</v>
          </cell>
          <cell r="D984">
            <v>2742.63</v>
          </cell>
          <cell r="F984">
            <v>1275.0099999999757</v>
          </cell>
          <cell r="G984">
            <v>1785.01</v>
          </cell>
        </row>
        <row r="985">
          <cell r="B985">
            <v>981</v>
          </cell>
          <cell r="C985">
            <v>1961.02</v>
          </cell>
          <cell r="D985">
            <v>2745.43</v>
          </cell>
          <cell r="F985">
            <v>1276.3099999999756</v>
          </cell>
          <cell r="G985">
            <v>1786.83</v>
          </cell>
        </row>
        <row r="986">
          <cell r="B986">
            <v>982</v>
          </cell>
          <cell r="C986">
            <v>1963.02</v>
          </cell>
          <cell r="D986">
            <v>2748.23</v>
          </cell>
          <cell r="F986">
            <v>1277.6099999999756</v>
          </cell>
          <cell r="G986">
            <v>1788.65</v>
          </cell>
        </row>
        <row r="987">
          <cell r="B987">
            <v>983</v>
          </cell>
          <cell r="C987">
            <v>1965.02</v>
          </cell>
          <cell r="D987">
            <v>2751.03</v>
          </cell>
          <cell r="F987">
            <v>1278.9099999999755</v>
          </cell>
          <cell r="G987">
            <v>1790.47</v>
          </cell>
        </row>
        <row r="988">
          <cell r="B988">
            <v>984</v>
          </cell>
          <cell r="C988">
            <v>1967.02</v>
          </cell>
          <cell r="D988">
            <v>2753.83</v>
          </cell>
          <cell r="F988">
            <v>1280.2099999999755</v>
          </cell>
          <cell r="G988">
            <v>1792.29</v>
          </cell>
        </row>
        <row r="989">
          <cell r="B989">
            <v>985</v>
          </cell>
          <cell r="C989">
            <v>1969.02</v>
          </cell>
          <cell r="D989">
            <v>2756.63</v>
          </cell>
          <cell r="F989">
            <v>1281.5099999999754</v>
          </cell>
          <cell r="G989">
            <v>1794.11</v>
          </cell>
        </row>
        <row r="990">
          <cell r="B990">
            <v>986</v>
          </cell>
          <cell r="C990">
            <v>1971.02</v>
          </cell>
          <cell r="D990">
            <v>2759.43</v>
          </cell>
          <cell r="F990">
            <v>1282.8099999999754</v>
          </cell>
          <cell r="G990">
            <v>1795.93</v>
          </cell>
        </row>
        <row r="991">
          <cell r="B991">
            <v>987</v>
          </cell>
          <cell r="C991">
            <v>1973.02</v>
          </cell>
          <cell r="D991">
            <v>2762.23</v>
          </cell>
          <cell r="F991">
            <v>1284.1099999999753</v>
          </cell>
          <cell r="G991">
            <v>1797.75</v>
          </cell>
        </row>
        <row r="992">
          <cell r="B992">
            <v>988</v>
          </cell>
          <cell r="C992">
            <v>1975.02</v>
          </cell>
          <cell r="D992">
            <v>2765.03</v>
          </cell>
          <cell r="F992">
            <v>1285.4099999999753</v>
          </cell>
          <cell r="G992">
            <v>1799.57</v>
          </cell>
        </row>
        <row r="993">
          <cell r="B993">
            <v>989</v>
          </cell>
          <cell r="C993">
            <v>1977.02</v>
          </cell>
          <cell r="D993">
            <v>2767.83</v>
          </cell>
          <cell r="F993">
            <v>1286.7099999999753</v>
          </cell>
          <cell r="G993">
            <v>1801.39</v>
          </cell>
        </row>
        <row r="994">
          <cell r="B994">
            <v>990</v>
          </cell>
          <cell r="C994">
            <v>1979.02</v>
          </cell>
          <cell r="D994">
            <v>2770.63</v>
          </cell>
          <cell r="F994">
            <v>1288.0099999999752</v>
          </cell>
          <cell r="G994">
            <v>1803.21</v>
          </cell>
        </row>
        <row r="995">
          <cell r="B995">
            <v>991</v>
          </cell>
          <cell r="C995">
            <v>1981.02</v>
          </cell>
          <cell r="D995">
            <v>2773.43</v>
          </cell>
          <cell r="F995">
            <v>1289.3099999999752</v>
          </cell>
          <cell r="G995">
            <v>1805.03</v>
          </cell>
        </row>
        <row r="996">
          <cell r="B996">
            <v>992</v>
          </cell>
          <cell r="C996">
            <v>1983.02</v>
          </cell>
          <cell r="D996">
            <v>2776.23</v>
          </cell>
          <cell r="F996">
            <v>1290.6099999999751</v>
          </cell>
          <cell r="G996">
            <v>1806.85</v>
          </cell>
        </row>
        <row r="997">
          <cell r="B997">
            <v>993</v>
          </cell>
          <cell r="C997">
            <v>1985.02</v>
          </cell>
          <cell r="D997">
            <v>2779.03</v>
          </cell>
          <cell r="F997">
            <v>1291.9099999999751</v>
          </cell>
          <cell r="G997">
            <v>1808.67</v>
          </cell>
        </row>
        <row r="998">
          <cell r="B998">
            <v>994</v>
          </cell>
          <cell r="C998">
            <v>1987.02</v>
          </cell>
          <cell r="D998">
            <v>2781.83</v>
          </cell>
          <cell r="F998">
            <v>1293.209999999975</v>
          </cell>
          <cell r="G998">
            <v>1810.49</v>
          </cell>
        </row>
        <row r="999">
          <cell r="B999">
            <v>995</v>
          </cell>
          <cell r="C999">
            <v>1989.02</v>
          </cell>
          <cell r="D999">
            <v>2784.63</v>
          </cell>
          <cell r="F999">
            <v>1294.509999999975</v>
          </cell>
          <cell r="G999">
            <v>1812.31</v>
          </cell>
        </row>
        <row r="1000">
          <cell r="B1000">
            <v>996</v>
          </cell>
          <cell r="C1000">
            <v>1991.02</v>
          </cell>
          <cell r="D1000">
            <v>2787.43</v>
          </cell>
          <cell r="F1000">
            <v>1295.8099999999749</v>
          </cell>
          <cell r="G1000">
            <v>1814.13</v>
          </cell>
        </row>
        <row r="1001">
          <cell r="B1001">
            <v>997</v>
          </cell>
          <cell r="C1001">
            <v>1993.02</v>
          </cell>
          <cell r="D1001">
            <v>2790.23</v>
          </cell>
          <cell r="F1001">
            <v>1297.1099999999749</v>
          </cell>
          <cell r="G1001">
            <v>1815.95</v>
          </cell>
        </row>
        <row r="1002">
          <cell r="B1002">
            <v>998</v>
          </cell>
          <cell r="C1002">
            <v>1995.02</v>
          </cell>
          <cell r="D1002">
            <v>2793.03</v>
          </cell>
          <cell r="F1002">
            <v>1298.4099999999748</v>
          </cell>
          <cell r="G1002">
            <v>1817.77</v>
          </cell>
        </row>
        <row r="1003">
          <cell r="B1003">
            <v>999</v>
          </cell>
          <cell r="C1003">
            <v>1997.02</v>
          </cell>
          <cell r="D1003">
            <v>2795.83</v>
          </cell>
          <cell r="F1003">
            <v>1299.7099999999748</v>
          </cell>
          <cell r="G1003">
            <v>1819.59</v>
          </cell>
        </row>
        <row r="1004">
          <cell r="B1004">
            <v>1000</v>
          </cell>
          <cell r="C1004">
            <v>1999.02</v>
          </cell>
          <cell r="D1004">
            <v>2798.63</v>
          </cell>
          <cell r="F1004">
            <v>1301.0099999999748</v>
          </cell>
          <cell r="G1004">
            <v>1821.41</v>
          </cell>
        </row>
        <row r="1006">
          <cell r="C1006" t="str">
            <v>2</v>
          </cell>
          <cell r="F1006" t="str">
            <v>1.3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2"/>
      <sheetName val="S3"/>
      <sheetName val="ข้อมูล"/>
      <sheetName val="ปร.4"/>
      <sheetName val="ปร.5"/>
    </sheetNames>
    <sheetDataSet>
      <sheetData sheetId="0">
        <row r="17">
          <cell r="BM17">
            <v>1.3307</v>
          </cell>
          <cell r="BN17">
            <v>1.3508</v>
          </cell>
          <cell r="BO17">
            <v>1.3708</v>
          </cell>
        </row>
      </sheetData>
      <sheetData sheetId="1">
        <row r="5">
          <cell r="A5">
            <v>7.59</v>
          </cell>
          <cell r="B5">
            <v>7.63</v>
          </cell>
          <cell r="C5">
            <v>7.67</v>
          </cell>
          <cell r="D5">
            <v>7.7</v>
          </cell>
          <cell r="E5">
            <v>7.74</v>
          </cell>
          <cell r="F5">
            <v>7.78</v>
          </cell>
          <cell r="G5">
            <v>7.81</v>
          </cell>
          <cell r="H5">
            <v>7.85</v>
          </cell>
          <cell r="I5">
            <v>7.89</v>
          </cell>
          <cell r="J5">
            <v>7.92</v>
          </cell>
          <cell r="K5">
            <v>7.96</v>
          </cell>
          <cell r="L5">
            <v>7.99</v>
          </cell>
          <cell r="M5">
            <v>8.0299999999999994</v>
          </cell>
          <cell r="N5">
            <v>8.07</v>
          </cell>
          <cell r="O5">
            <v>8.1</v>
          </cell>
          <cell r="P5">
            <v>8.14</v>
          </cell>
          <cell r="Q5">
            <v>8.18</v>
          </cell>
          <cell r="R5">
            <v>8.2100000000000009</v>
          </cell>
          <cell r="S5">
            <v>8.25</v>
          </cell>
          <cell r="T5">
            <v>8.2899999999999991</v>
          </cell>
          <cell r="U5">
            <v>8.32</v>
          </cell>
          <cell r="V5">
            <v>8.36</v>
          </cell>
          <cell r="W5">
            <v>8.39</v>
          </cell>
          <cell r="X5">
            <v>8.43</v>
          </cell>
          <cell r="Y5">
            <v>8.4700000000000006</v>
          </cell>
          <cell r="AA5">
            <v>4.12</v>
          </cell>
          <cell r="AB5">
            <v>4.1399999999999997</v>
          </cell>
          <cell r="AC5">
            <v>4.17</v>
          </cell>
          <cell r="AD5">
            <v>4.1900000000000004</v>
          </cell>
          <cell r="AE5">
            <v>4.22</v>
          </cell>
          <cell r="AF5">
            <v>4.24</v>
          </cell>
          <cell r="AG5">
            <v>4.2699999999999996</v>
          </cell>
          <cell r="AH5">
            <v>4.3</v>
          </cell>
          <cell r="AI5">
            <v>4.32</v>
          </cell>
          <cell r="AJ5">
            <v>4.3499999999999996</v>
          </cell>
          <cell r="AK5">
            <v>4.37</v>
          </cell>
          <cell r="AL5">
            <v>4.4000000000000004</v>
          </cell>
          <cell r="AM5">
            <v>4.42</v>
          </cell>
          <cell r="AN5">
            <v>4.45</v>
          </cell>
          <cell r="AO5">
            <v>4.4800000000000004</v>
          </cell>
          <cell r="AP5">
            <v>4.5</v>
          </cell>
          <cell r="AQ5">
            <v>4.53</v>
          </cell>
          <cell r="AR5">
            <v>4.55</v>
          </cell>
          <cell r="AS5">
            <v>4.58</v>
          </cell>
          <cell r="AT5">
            <v>4.5999999999999996</v>
          </cell>
          <cell r="AU5">
            <v>4.63</v>
          </cell>
          <cell r="AV5">
            <v>4.6500000000000004</v>
          </cell>
          <cell r="AW5">
            <v>4.68</v>
          </cell>
          <cell r="AX5">
            <v>4.71</v>
          </cell>
          <cell r="AY5">
            <v>4.7300000000000004</v>
          </cell>
        </row>
        <row r="6">
          <cell r="A6">
            <v>8.8800000000000008</v>
          </cell>
          <cell r="B6">
            <v>8.9499999999999993</v>
          </cell>
          <cell r="C6">
            <v>9.0299999999999994</v>
          </cell>
          <cell r="D6">
            <v>9.1</v>
          </cell>
          <cell r="E6">
            <v>9.17</v>
          </cell>
          <cell r="F6">
            <v>9.24</v>
          </cell>
          <cell r="G6">
            <v>9.32</v>
          </cell>
          <cell r="H6">
            <v>9.39</v>
          </cell>
          <cell r="I6">
            <v>9.4600000000000009</v>
          </cell>
          <cell r="J6">
            <v>9.5399999999999991</v>
          </cell>
          <cell r="K6">
            <v>9.61</v>
          </cell>
          <cell r="L6">
            <v>9.68</v>
          </cell>
          <cell r="M6">
            <v>9.75</v>
          </cell>
          <cell r="N6">
            <v>9.83</v>
          </cell>
          <cell r="O6">
            <v>9.9</v>
          </cell>
          <cell r="P6">
            <v>9.9700000000000006</v>
          </cell>
          <cell r="Q6">
            <v>10.039999999999999</v>
          </cell>
          <cell r="R6">
            <v>10.119999999999999</v>
          </cell>
          <cell r="S6">
            <v>10.19</v>
          </cell>
          <cell r="T6">
            <v>10.26</v>
          </cell>
          <cell r="U6">
            <v>10.34</v>
          </cell>
          <cell r="V6">
            <v>10.41</v>
          </cell>
          <cell r="W6">
            <v>10.48</v>
          </cell>
          <cell r="X6">
            <v>10.55</v>
          </cell>
          <cell r="Y6">
            <v>10.63</v>
          </cell>
          <cell r="AA6">
            <v>5.12</v>
          </cell>
          <cell r="AB6">
            <v>5.17</v>
          </cell>
          <cell r="AC6">
            <v>5.22</v>
          </cell>
          <cell r="AD6">
            <v>5.27</v>
          </cell>
          <cell r="AE6">
            <v>5.32</v>
          </cell>
          <cell r="AF6">
            <v>5.37</v>
          </cell>
          <cell r="AG6">
            <v>5.42</v>
          </cell>
          <cell r="AH6">
            <v>5.48</v>
          </cell>
          <cell r="AI6">
            <v>5.53</v>
          </cell>
          <cell r="AJ6">
            <v>5.58</v>
          </cell>
          <cell r="AK6">
            <v>5.63</v>
          </cell>
          <cell r="AL6">
            <v>5.68</v>
          </cell>
          <cell r="AM6">
            <v>5.73</v>
          </cell>
          <cell r="AN6">
            <v>5.78</v>
          </cell>
          <cell r="AO6">
            <v>5.84</v>
          </cell>
          <cell r="AP6">
            <v>5.89</v>
          </cell>
          <cell r="AQ6">
            <v>5.94</v>
          </cell>
          <cell r="AR6">
            <v>5.99</v>
          </cell>
          <cell r="AS6">
            <v>6.04</v>
          </cell>
          <cell r="AT6">
            <v>6.09</v>
          </cell>
          <cell r="AU6">
            <v>6.14</v>
          </cell>
          <cell r="AV6">
            <v>6.19</v>
          </cell>
          <cell r="AW6">
            <v>6.25</v>
          </cell>
          <cell r="AX6">
            <v>6.3</v>
          </cell>
          <cell r="AY6">
            <v>6.35</v>
          </cell>
        </row>
        <row r="7">
          <cell r="A7">
            <v>10.17</v>
          </cell>
          <cell r="B7">
            <v>10.28</v>
          </cell>
          <cell r="C7">
            <v>10.39</v>
          </cell>
          <cell r="D7">
            <v>10.5</v>
          </cell>
          <cell r="E7">
            <v>10.61</v>
          </cell>
          <cell r="F7">
            <v>10.71</v>
          </cell>
          <cell r="G7">
            <v>10.82</v>
          </cell>
          <cell r="H7">
            <v>10.93</v>
          </cell>
          <cell r="I7">
            <v>11.04</v>
          </cell>
          <cell r="J7">
            <v>11.15</v>
          </cell>
          <cell r="K7">
            <v>11.26</v>
          </cell>
          <cell r="L7">
            <v>11.37</v>
          </cell>
          <cell r="M7">
            <v>11.48</v>
          </cell>
          <cell r="N7">
            <v>11.59</v>
          </cell>
          <cell r="O7">
            <v>11.7</v>
          </cell>
          <cell r="P7">
            <v>11.81</v>
          </cell>
          <cell r="Q7">
            <v>11.92</v>
          </cell>
          <cell r="R7">
            <v>12.02</v>
          </cell>
          <cell r="S7">
            <v>12.13</v>
          </cell>
          <cell r="T7">
            <v>12.24</v>
          </cell>
          <cell r="U7">
            <v>12.35</v>
          </cell>
          <cell r="V7">
            <v>12.46</v>
          </cell>
          <cell r="W7">
            <v>12.57</v>
          </cell>
          <cell r="X7">
            <v>12.68</v>
          </cell>
          <cell r="Y7">
            <v>12.79</v>
          </cell>
          <cell r="AA7">
            <v>6.11</v>
          </cell>
          <cell r="AB7">
            <v>6.19</v>
          </cell>
          <cell r="AC7">
            <v>6.27</v>
          </cell>
          <cell r="AD7">
            <v>6.35</v>
          </cell>
          <cell r="AE7">
            <v>6.42</v>
          </cell>
          <cell r="AF7">
            <v>6.5</v>
          </cell>
          <cell r="AG7">
            <v>6.58</v>
          </cell>
          <cell r="AH7">
            <v>6.65</v>
          </cell>
          <cell r="AI7">
            <v>6.73</v>
          </cell>
          <cell r="AJ7">
            <v>6.81</v>
          </cell>
          <cell r="AK7">
            <v>6.89</v>
          </cell>
          <cell r="AL7">
            <v>6.96</v>
          </cell>
          <cell r="AM7">
            <v>7.04</v>
          </cell>
          <cell r="AN7">
            <v>7.12</v>
          </cell>
          <cell r="AO7">
            <v>7.19</v>
          </cell>
          <cell r="AP7">
            <v>7.27</v>
          </cell>
          <cell r="AQ7">
            <v>7.35</v>
          </cell>
          <cell r="AR7">
            <v>7.43</v>
          </cell>
          <cell r="AS7">
            <v>7.05</v>
          </cell>
          <cell r="AT7">
            <v>7.58</v>
          </cell>
          <cell r="AU7">
            <v>7.66</v>
          </cell>
          <cell r="AV7">
            <v>7.73</v>
          </cell>
          <cell r="AW7">
            <v>7.81</v>
          </cell>
          <cell r="AX7">
            <v>7.89</v>
          </cell>
          <cell r="AY7">
            <v>7.97</v>
          </cell>
        </row>
        <row r="8">
          <cell r="A8">
            <v>11.46</v>
          </cell>
          <cell r="B8">
            <v>11.6</v>
          </cell>
          <cell r="C8">
            <v>11.75</v>
          </cell>
          <cell r="D8">
            <v>11.89</v>
          </cell>
          <cell r="E8">
            <v>12.04</v>
          </cell>
          <cell r="F8">
            <v>12.18</v>
          </cell>
          <cell r="G8">
            <v>12.33</v>
          </cell>
          <cell r="H8">
            <v>12.47</v>
          </cell>
          <cell r="I8">
            <v>12.62</v>
          </cell>
          <cell r="J8">
            <v>12.77</v>
          </cell>
          <cell r="K8">
            <v>12.91</v>
          </cell>
          <cell r="L8">
            <v>13.06</v>
          </cell>
          <cell r="M8">
            <v>13.2</v>
          </cell>
          <cell r="N8">
            <v>13.35</v>
          </cell>
          <cell r="O8">
            <v>13.49</v>
          </cell>
          <cell r="P8">
            <v>13.64</v>
          </cell>
          <cell r="Q8">
            <v>13.78</v>
          </cell>
          <cell r="R8">
            <v>13.93</v>
          </cell>
          <cell r="S8">
            <v>14.08</v>
          </cell>
          <cell r="T8">
            <v>14.22</v>
          </cell>
          <cell r="U8">
            <v>14.37</v>
          </cell>
          <cell r="V8">
            <v>14.51</v>
          </cell>
          <cell r="W8">
            <v>14.66</v>
          </cell>
          <cell r="X8">
            <v>14.8</v>
          </cell>
          <cell r="Y8">
            <v>14.95</v>
          </cell>
          <cell r="AA8">
            <v>7.11</v>
          </cell>
          <cell r="AB8">
            <v>7.22</v>
          </cell>
          <cell r="AC8">
            <v>7.32</v>
          </cell>
          <cell r="AD8">
            <v>7.42</v>
          </cell>
          <cell r="AE8">
            <v>7.53</v>
          </cell>
          <cell r="AF8">
            <v>7.63</v>
          </cell>
          <cell r="AG8">
            <v>7.73</v>
          </cell>
          <cell r="AH8">
            <v>7.83</v>
          </cell>
          <cell r="AI8">
            <v>7.94</v>
          </cell>
          <cell r="AJ8">
            <v>8.0399999999999991</v>
          </cell>
          <cell r="AK8">
            <v>8.14</v>
          </cell>
          <cell r="AL8">
            <v>8.24</v>
          </cell>
          <cell r="AM8">
            <v>8.35</v>
          </cell>
          <cell r="AN8">
            <v>8.4499999999999993</v>
          </cell>
          <cell r="AO8">
            <v>8.5500000000000007</v>
          </cell>
          <cell r="AP8">
            <v>8.66</v>
          </cell>
          <cell r="AQ8">
            <v>8.76</v>
          </cell>
          <cell r="AR8">
            <v>8.86</v>
          </cell>
          <cell r="AS8">
            <v>8.9600000000000009</v>
          </cell>
          <cell r="AT8">
            <v>9.07</v>
          </cell>
          <cell r="AU8">
            <v>9.17</v>
          </cell>
          <cell r="AV8">
            <v>9.27</v>
          </cell>
          <cell r="AW8">
            <v>9.3800000000000008</v>
          </cell>
          <cell r="AX8">
            <v>9.48</v>
          </cell>
          <cell r="AY8">
            <v>9.58</v>
          </cell>
        </row>
        <row r="9">
          <cell r="A9">
            <v>12.74</v>
          </cell>
          <cell r="B9">
            <v>12.93</v>
          </cell>
          <cell r="C9">
            <v>13.11</v>
          </cell>
          <cell r="D9">
            <v>13.29</v>
          </cell>
          <cell r="E9">
            <v>13.47</v>
          </cell>
          <cell r="F9">
            <v>13.65</v>
          </cell>
          <cell r="G9">
            <v>13.84</v>
          </cell>
          <cell r="H9">
            <v>14.02</v>
          </cell>
          <cell r="I9">
            <v>14.2</v>
          </cell>
          <cell r="J9">
            <v>14.38</v>
          </cell>
          <cell r="K9">
            <v>14.56</v>
          </cell>
          <cell r="L9">
            <v>14.75</v>
          </cell>
          <cell r="M9">
            <v>14.93</v>
          </cell>
          <cell r="N9">
            <v>15.11</v>
          </cell>
          <cell r="O9">
            <v>15.29</v>
          </cell>
          <cell r="P9">
            <v>15.47</v>
          </cell>
          <cell r="Q9">
            <v>15.66</v>
          </cell>
          <cell r="R9">
            <v>15.84</v>
          </cell>
          <cell r="S9">
            <v>16.02</v>
          </cell>
          <cell r="T9">
            <v>16.2</v>
          </cell>
          <cell r="U9">
            <v>16.38</v>
          </cell>
          <cell r="V9">
            <v>16.57</v>
          </cell>
          <cell r="W9">
            <v>16.75</v>
          </cell>
          <cell r="X9">
            <v>16.93</v>
          </cell>
          <cell r="Y9">
            <v>17.11</v>
          </cell>
          <cell r="AA9">
            <v>8.11</v>
          </cell>
          <cell r="AB9">
            <v>8.24</v>
          </cell>
          <cell r="AC9">
            <v>8.3699999999999992</v>
          </cell>
          <cell r="AD9">
            <v>8.5</v>
          </cell>
          <cell r="AE9">
            <v>8.6300000000000008</v>
          </cell>
          <cell r="AF9">
            <v>8.75</v>
          </cell>
          <cell r="AG9">
            <v>8.8800000000000008</v>
          </cell>
          <cell r="AH9">
            <v>9.01</v>
          </cell>
          <cell r="AI9">
            <v>9.14</v>
          </cell>
          <cell r="AJ9">
            <v>9.27</v>
          </cell>
          <cell r="AK9">
            <v>9.4</v>
          </cell>
          <cell r="AL9">
            <v>9.5299999999999994</v>
          </cell>
          <cell r="AM9">
            <v>9.65</v>
          </cell>
          <cell r="AN9">
            <v>9.7799999999999994</v>
          </cell>
          <cell r="AO9">
            <v>9.91</v>
          </cell>
          <cell r="AP9">
            <v>10.039999999999999</v>
          </cell>
          <cell r="AQ9">
            <v>10.17</v>
          </cell>
          <cell r="AR9">
            <v>10.3</v>
          </cell>
          <cell r="AS9">
            <v>10.43</v>
          </cell>
          <cell r="AT9">
            <v>10.55</v>
          </cell>
          <cell r="AU9">
            <v>10.68</v>
          </cell>
          <cell r="AV9">
            <v>10.81</v>
          </cell>
          <cell r="AW9">
            <v>10.94</v>
          </cell>
          <cell r="AX9">
            <v>11.07</v>
          </cell>
          <cell r="AY9">
            <v>11.2</v>
          </cell>
        </row>
        <row r="10">
          <cell r="A10">
            <v>14.03</v>
          </cell>
          <cell r="B10">
            <v>14.25</v>
          </cell>
          <cell r="C10">
            <v>14.47</v>
          </cell>
          <cell r="D10">
            <v>14.68</v>
          </cell>
          <cell r="E10">
            <v>14.9</v>
          </cell>
          <cell r="F10">
            <v>15.12</v>
          </cell>
          <cell r="G10">
            <v>15.34</v>
          </cell>
          <cell r="H10">
            <v>15.56</v>
          </cell>
          <cell r="I10">
            <v>15.78</v>
          </cell>
          <cell r="J10">
            <v>16</v>
          </cell>
          <cell r="K10">
            <v>16.21</v>
          </cell>
          <cell r="L10">
            <v>16.43</v>
          </cell>
          <cell r="M10">
            <v>16.649999999999999</v>
          </cell>
          <cell r="N10">
            <v>16.87</v>
          </cell>
          <cell r="O10">
            <v>17.09</v>
          </cell>
          <cell r="P10">
            <v>17.309999999999999</v>
          </cell>
          <cell r="Q10">
            <v>17.52</v>
          </cell>
          <cell r="R10">
            <v>17.739999999999998</v>
          </cell>
          <cell r="S10">
            <v>17.96</v>
          </cell>
          <cell r="T10">
            <v>18.18</v>
          </cell>
          <cell r="U10">
            <v>18.399999999999999</v>
          </cell>
          <cell r="V10">
            <v>18.62</v>
          </cell>
          <cell r="W10">
            <v>18.829999999999998</v>
          </cell>
          <cell r="X10">
            <v>19.05</v>
          </cell>
          <cell r="Y10">
            <v>19.27</v>
          </cell>
          <cell r="AA10">
            <v>9.11</v>
          </cell>
          <cell r="AB10">
            <v>9.27</v>
          </cell>
          <cell r="AC10">
            <v>9.42</v>
          </cell>
          <cell r="AD10">
            <v>9.58</v>
          </cell>
          <cell r="AE10">
            <v>9.73</v>
          </cell>
          <cell r="AF10">
            <v>9.8800000000000008</v>
          </cell>
          <cell r="AG10">
            <v>10.039999999999999</v>
          </cell>
          <cell r="AH10">
            <v>10.19</v>
          </cell>
          <cell r="AI10">
            <v>10.35</v>
          </cell>
          <cell r="AJ10">
            <v>10.5</v>
          </cell>
          <cell r="AK10">
            <v>10.66</v>
          </cell>
          <cell r="AL10">
            <v>10.81</v>
          </cell>
          <cell r="AM10">
            <v>10.96</v>
          </cell>
          <cell r="AN10">
            <v>11.12</v>
          </cell>
          <cell r="AO10">
            <v>11.27</v>
          </cell>
          <cell r="AP10">
            <v>11.43</v>
          </cell>
          <cell r="AQ10">
            <v>11.58</v>
          </cell>
          <cell r="AR10">
            <v>11.73</v>
          </cell>
          <cell r="AS10">
            <v>11.89</v>
          </cell>
          <cell r="AT10">
            <v>12.04</v>
          </cell>
          <cell r="AU10">
            <v>12.2</v>
          </cell>
          <cell r="AV10">
            <v>12.35</v>
          </cell>
          <cell r="AW10">
            <v>12.51</v>
          </cell>
          <cell r="AX10">
            <v>12.66</v>
          </cell>
          <cell r="AY10">
            <v>12.81</v>
          </cell>
        </row>
        <row r="11">
          <cell r="A11">
            <v>15.32</v>
          </cell>
          <cell r="B11">
            <v>15.57</v>
          </cell>
          <cell r="C11">
            <v>15.83</v>
          </cell>
          <cell r="D11">
            <v>16.079999999999998</v>
          </cell>
          <cell r="E11">
            <v>16.34</v>
          </cell>
          <cell r="F11">
            <v>16.59</v>
          </cell>
          <cell r="G11">
            <v>16.850000000000001</v>
          </cell>
          <cell r="H11">
            <v>17.100000000000001</v>
          </cell>
          <cell r="I11">
            <v>17.36</v>
          </cell>
          <cell r="J11">
            <v>17.61</v>
          </cell>
          <cell r="K11">
            <v>17.86</v>
          </cell>
          <cell r="L11">
            <v>18.12</v>
          </cell>
          <cell r="M11">
            <v>18.37</v>
          </cell>
          <cell r="N11">
            <v>18.63</v>
          </cell>
          <cell r="O11">
            <v>18.88</v>
          </cell>
          <cell r="P11">
            <v>19.14</v>
          </cell>
          <cell r="Q11">
            <v>19.39</v>
          </cell>
          <cell r="R11">
            <v>19.649999999999999</v>
          </cell>
          <cell r="S11">
            <v>19.899999999999999</v>
          </cell>
          <cell r="T11">
            <v>20.16</v>
          </cell>
          <cell r="U11">
            <v>20.41</v>
          </cell>
          <cell r="V11">
            <v>20.67</v>
          </cell>
          <cell r="W11">
            <v>20.92</v>
          </cell>
          <cell r="X11">
            <v>21.18</v>
          </cell>
          <cell r="Y11">
            <v>21.43</v>
          </cell>
          <cell r="AA11">
            <v>10.11</v>
          </cell>
          <cell r="AB11">
            <v>10.29</v>
          </cell>
          <cell r="AC11">
            <v>10.47</v>
          </cell>
          <cell r="AD11">
            <v>10.65</v>
          </cell>
          <cell r="AE11">
            <v>10.83</v>
          </cell>
          <cell r="AF11">
            <v>11.01</v>
          </cell>
          <cell r="AG11">
            <v>11.19</v>
          </cell>
          <cell r="AH11">
            <v>11.37</v>
          </cell>
          <cell r="AI11">
            <v>11.55</v>
          </cell>
          <cell r="AJ11">
            <v>11.73</v>
          </cell>
          <cell r="AK11">
            <v>11.91</v>
          </cell>
          <cell r="AL11">
            <v>12.09</v>
          </cell>
          <cell r="AM11">
            <v>12.27</v>
          </cell>
          <cell r="AN11">
            <v>12.45</v>
          </cell>
          <cell r="AO11">
            <v>12.63</v>
          </cell>
          <cell r="AP11">
            <v>12.81</v>
          </cell>
          <cell r="AQ11">
            <v>12.99</v>
          </cell>
          <cell r="AR11">
            <v>13.17</v>
          </cell>
          <cell r="AS11">
            <v>13.35</v>
          </cell>
          <cell r="AT11">
            <v>13.53</v>
          </cell>
          <cell r="AU11">
            <v>13.71</v>
          </cell>
          <cell r="AV11">
            <v>13.89</v>
          </cell>
          <cell r="AW11">
            <v>14.07</v>
          </cell>
          <cell r="AX11">
            <v>14.25</v>
          </cell>
          <cell r="AY11">
            <v>14.43</v>
          </cell>
        </row>
        <row r="12">
          <cell r="A12">
            <v>16.84</v>
          </cell>
          <cell r="B12">
            <v>17.13</v>
          </cell>
          <cell r="C12">
            <v>17.420000000000002</v>
          </cell>
          <cell r="D12">
            <v>17.71</v>
          </cell>
          <cell r="E12">
            <v>18.010000000000002</v>
          </cell>
          <cell r="F12">
            <v>18.3</v>
          </cell>
          <cell r="G12">
            <v>18.59</v>
          </cell>
          <cell r="H12">
            <v>18.88</v>
          </cell>
          <cell r="I12">
            <v>19.170000000000002</v>
          </cell>
          <cell r="J12">
            <v>19.46</v>
          </cell>
          <cell r="K12">
            <v>19.75</v>
          </cell>
          <cell r="L12">
            <v>20.04</v>
          </cell>
          <cell r="M12">
            <v>20.34</v>
          </cell>
          <cell r="N12">
            <v>20.63</v>
          </cell>
          <cell r="O12">
            <v>20.92</v>
          </cell>
          <cell r="P12">
            <v>21.21</v>
          </cell>
          <cell r="Q12">
            <v>21.5</v>
          </cell>
          <cell r="R12">
            <v>21.79</v>
          </cell>
          <cell r="S12">
            <v>22.08</v>
          </cell>
          <cell r="T12">
            <v>22.37</v>
          </cell>
          <cell r="U12">
            <v>22.66</v>
          </cell>
          <cell r="V12">
            <v>22.96</v>
          </cell>
          <cell r="W12">
            <v>23.25</v>
          </cell>
          <cell r="X12">
            <v>23.54</v>
          </cell>
          <cell r="Y12">
            <v>23.83</v>
          </cell>
          <cell r="AA12">
            <v>11.11</v>
          </cell>
          <cell r="AB12">
            <v>11.32</v>
          </cell>
          <cell r="AC12">
            <v>11.52</v>
          </cell>
          <cell r="AD12">
            <v>11.73</v>
          </cell>
          <cell r="AE12">
            <v>11.93</v>
          </cell>
          <cell r="AF12">
            <v>12.14</v>
          </cell>
          <cell r="AG12">
            <v>12.35</v>
          </cell>
          <cell r="AH12">
            <v>12.55</v>
          </cell>
          <cell r="AI12">
            <v>12.76</v>
          </cell>
          <cell r="AJ12">
            <v>12.96</v>
          </cell>
          <cell r="AK12">
            <v>13.17</v>
          </cell>
          <cell r="AL12">
            <v>13.37</v>
          </cell>
          <cell r="AM12">
            <v>13.58</v>
          </cell>
          <cell r="AN12">
            <v>13.78</v>
          </cell>
          <cell r="AO12">
            <v>13.99</v>
          </cell>
          <cell r="AP12">
            <v>14.2</v>
          </cell>
          <cell r="AQ12">
            <v>14.4</v>
          </cell>
          <cell r="AR12">
            <v>14.61</v>
          </cell>
          <cell r="AS12">
            <v>14.81</v>
          </cell>
          <cell r="AT12">
            <v>15.02</v>
          </cell>
          <cell r="AU12">
            <v>15.22</v>
          </cell>
          <cell r="AV12">
            <v>15.43</v>
          </cell>
          <cell r="AW12">
            <v>15.64</v>
          </cell>
          <cell r="AX12">
            <v>15.84</v>
          </cell>
          <cell r="AY12">
            <v>16.05</v>
          </cell>
        </row>
        <row r="13">
          <cell r="A13">
            <v>18.79</v>
          </cell>
          <cell r="B13">
            <v>19.12</v>
          </cell>
          <cell r="C13">
            <v>19.45</v>
          </cell>
          <cell r="D13">
            <v>19.77</v>
          </cell>
          <cell r="E13">
            <v>20.100000000000001</v>
          </cell>
          <cell r="F13">
            <v>20.43</v>
          </cell>
          <cell r="G13">
            <v>20.76</v>
          </cell>
          <cell r="H13">
            <v>21.08</v>
          </cell>
          <cell r="I13">
            <v>21.41</v>
          </cell>
          <cell r="J13">
            <v>21.74</v>
          </cell>
          <cell r="K13">
            <v>22.07</v>
          </cell>
          <cell r="L13">
            <v>22.39</v>
          </cell>
          <cell r="M13">
            <v>22.72</v>
          </cell>
          <cell r="N13">
            <v>23.05</v>
          </cell>
          <cell r="O13">
            <v>23.38</v>
          </cell>
          <cell r="P13">
            <v>23.7</v>
          </cell>
          <cell r="Q13">
            <v>24.03</v>
          </cell>
          <cell r="R13">
            <v>24.36</v>
          </cell>
          <cell r="S13">
            <v>24.69</v>
          </cell>
          <cell r="T13">
            <v>25.01</v>
          </cell>
          <cell r="U13">
            <v>25.34</v>
          </cell>
          <cell r="V13">
            <v>25.67</v>
          </cell>
          <cell r="W13">
            <v>26</v>
          </cell>
          <cell r="X13">
            <v>26.32</v>
          </cell>
          <cell r="Y13">
            <v>26.65</v>
          </cell>
          <cell r="AA13">
            <v>12.11</v>
          </cell>
          <cell r="AB13">
            <v>12.34</v>
          </cell>
          <cell r="AC13">
            <v>12.58</v>
          </cell>
          <cell r="AD13">
            <v>12.81</v>
          </cell>
          <cell r="AE13">
            <v>13.04</v>
          </cell>
          <cell r="AF13">
            <v>13.27</v>
          </cell>
          <cell r="AG13">
            <v>13.5</v>
          </cell>
          <cell r="AH13">
            <v>13.73</v>
          </cell>
          <cell r="AI13">
            <v>13.96</v>
          </cell>
          <cell r="AJ13">
            <v>14.19</v>
          </cell>
          <cell r="AK13">
            <v>14.43</v>
          </cell>
          <cell r="AL13">
            <v>14.66</v>
          </cell>
          <cell r="AM13">
            <v>14.89</v>
          </cell>
          <cell r="AN13">
            <v>15.12</v>
          </cell>
          <cell r="AO13">
            <v>15.35</v>
          </cell>
          <cell r="AP13">
            <v>15.58</v>
          </cell>
          <cell r="AQ13">
            <v>15.81</v>
          </cell>
          <cell r="AR13">
            <v>16.04</v>
          </cell>
          <cell r="AS13">
            <v>16.28</v>
          </cell>
          <cell r="AT13">
            <v>16.510000000000002</v>
          </cell>
          <cell r="AU13">
            <v>16.739999999999998</v>
          </cell>
          <cell r="AV13">
            <v>16.97</v>
          </cell>
          <cell r="AW13">
            <v>17.2</v>
          </cell>
          <cell r="AX13">
            <v>17.43</v>
          </cell>
          <cell r="AY13">
            <v>17.66</v>
          </cell>
        </row>
        <row r="14">
          <cell r="A14">
            <v>20.74</v>
          </cell>
          <cell r="B14">
            <v>21.1</v>
          </cell>
          <cell r="C14">
            <v>21.47</v>
          </cell>
          <cell r="D14">
            <v>21.83</v>
          </cell>
          <cell r="E14">
            <v>22.19</v>
          </cell>
          <cell r="F14">
            <v>22.56</v>
          </cell>
          <cell r="G14">
            <v>22.92</v>
          </cell>
          <cell r="H14">
            <v>23.29</v>
          </cell>
          <cell r="I14">
            <v>23.65</v>
          </cell>
          <cell r="J14">
            <v>24.01</v>
          </cell>
          <cell r="K14">
            <v>24.38</v>
          </cell>
          <cell r="L14">
            <v>24.74</v>
          </cell>
          <cell r="M14">
            <v>25.11</v>
          </cell>
          <cell r="N14">
            <v>25.47</v>
          </cell>
          <cell r="O14">
            <v>25.83</v>
          </cell>
          <cell r="P14">
            <v>26.2</v>
          </cell>
          <cell r="Q14">
            <v>26.56</v>
          </cell>
          <cell r="R14">
            <v>26.93</v>
          </cell>
          <cell r="S14">
            <v>27.29</v>
          </cell>
          <cell r="T14">
            <v>27.65</v>
          </cell>
          <cell r="U14">
            <v>28.02</v>
          </cell>
          <cell r="V14">
            <v>28.38</v>
          </cell>
          <cell r="W14">
            <v>28.75</v>
          </cell>
          <cell r="X14">
            <v>29.11</v>
          </cell>
          <cell r="Y14">
            <v>29.47</v>
          </cell>
          <cell r="AA14">
            <v>13.11</v>
          </cell>
          <cell r="AB14">
            <v>13.37</v>
          </cell>
          <cell r="AC14">
            <v>13.63</v>
          </cell>
          <cell r="AD14">
            <v>13.88</v>
          </cell>
          <cell r="AE14">
            <v>14.14</v>
          </cell>
          <cell r="AF14">
            <v>14.4</v>
          </cell>
          <cell r="AG14">
            <v>14.65</v>
          </cell>
          <cell r="AH14">
            <v>14.91</v>
          </cell>
          <cell r="AI14">
            <v>15.17</v>
          </cell>
          <cell r="AJ14">
            <v>15.42</v>
          </cell>
          <cell r="AK14">
            <v>15.68</v>
          </cell>
          <cell r="AL14">
            <v>15.94</v>
          </cell>
          <cell r="AM14">
            <v>16.2</v>
          </cell>
          <cell r="AN14">
            <v>16.45</v>
          </cell>
          <cell r="AO14">
            <v>16.71</v>
          </cell>
          <cell r="AP14">
            <v>16.97</v>
          </cell>
          <cell r="AQ14">
            <v>17.22</v>
          </cell>
          <cell r="AR14">
            <v>17.48</v>
          </cell>
          <cell r="AS14">
            <v>17.739999999999998</v>
          </cell>
          <cell r="AT14">
            <v>17.989999999999998</v>
          </cell>
          <cell r="AU14">
            <v>18.25</v>
          </cell>
          <cell r="AV14">
            <v>18.510000000000002</v>
          </cell>
          <cell r="AW14">
            <v>18.77</v>
          </cell>
          <cell r="AX14">
            <v>19.02</v>
          </cell>
          <cell r="AY14">
            <v>19.28</v>
          </cell>
        </row>
        <row r="15">
          <cell r="A15">
            <v>22.68</v>
          </cell>
          <cell r="B15">
            <v>23.08</v>
          </cell>
          <cell r="C15">
            <v>23.49</v>
          </cell>
          <cell r="D15">
            <v>23.89</v>
          </cell>
          <cell r="E15">
            <v>24.29</v>
          </cell>
          <cell r="F15">
            <v>24.69</v>
          </cell>
          <cell r="G15">
            <v>25.09</v>
          </cell>
          <cell r="H15">
            <v>25.49</v>
          </cell>
          <cell r="I15">
            <v>25.89</v>
          </cell>
          <cell r="J15">
            <v>26.29</v>
          </cell>
          <cell r="K15">
            <v>26.69</v>
          </cell>
          <cell r="L15">
            <v>27.09</v>
          </cell>
          <cell r="M15">
            <v>27.49</v>
          </cell>
          <cell r="N15">
            <v>27.89</v>
          </cell>
          <cell r="O15">
            <v>28.29</v>
          </cell>
          <cell r="P15">
            <v>28.69</v>
          </cell>
          <cell r="Q15">
            <v>29.09</v>
          </cell>
          <cell r="R15">
            <v>29.49</v>
          </cell>
          <cell r="S15">
            <v>29.89</v>
          </cell>
          <cell r="T15">
            <v>30.29</v>
          </cell>
          <cell r="U15">
            <v>30.69</v>
          </cell>
          <cell r="V15">
            <v>31.09</v>
          </cell>
          <cell r="W15">
            <v>31.49</v>
          </cell>
          <cell r="X15">
            <v>31.89</v>
          </cell>
          <cell r="Y15">
            <v>32.29</v>
          </cell>
          <cell r="AA15">
            <v>14.11</v>
          </cell>
          <cell r="AB15">
            <v>14.39</v>
          </cell>
          <cell r="AC15">
            <v>14.68</v>
          </cell>
          <cell r="AD15">
            <v>14.96</v>
          </cell>
          <cell r="AE15">
            <v>15.24</v>
          </cell>
          <cell r="AF15">
            <v>15.52</v>
          </cell>
          <cell r="AG15">
            <v>15.81</v>
          </cell>
          <cell r="AH15">
            <v>16.09</v>
          </cell>
          <cell r="AI15">
            <v>16.37</v>
          </cell>
          <cell r="AJ15">
            <v>16.649999999999999</v>
          </cell>
          <cell r="AK15">
            <v>16.940000000000001</v>
          </cell>
          <cell r="AL15">
            <v>17.22</v>
          </cell>
          <cell r="AM15">
            <v>17.5</v>
          </cell>
          <cell r="AN15">
            <v>17.79</v>
          </cell>
          <cell r="AO15">
            <v>18.07</v>
          </cell>
          <cell r="AP15">
            <v>18.350000000000001</v>
          </cell>
          <cell r="AQ15">
            <v>18.63</v>
          </cell>
          <cell r="AR15">
            <v>18.920000000000002</v>
          </cell>
          <cell r="AS15">
            <v>19.2</v>
          </cell>
          <cell r="AT15">
            <v>19.48</v>
          </cell>
          <cell r="AU15">
            <v>19.760000000000002</v>
          </cell>
          <cell r="AV15">
            <v>20.05</v>
          </cell>
          <cell r="AW15">
            <v>20.329999999999998</v>
          </cell>
          <cell r="AX15">
            <v>20.61</v>
          </cell>
          <cell r="AY15">
            <v>20.9</v>
          </cell>
        </row>
        <row r="16">
          <cell r="A16">
            <v>24.63</v>
          </cell>
          <cell r="B16">
            <v>25.07</v>
          </cell>
          <cell r="C16">
            <v>25.5</v>
          </cell>
          <cell r="D16">
            <v>25.94</v>
          </cell>
          <cell r="E16">
            <v>26.38</v>
          </cell>
          <cell r="F16">
            <v>26.81</v>
          </cell>
          <cell r="G16">
            <v>27.25</v>
          </cell>
          <cell r="H16">
            <v>27.69</v>
          </cell>
          <cell r="I16">
            <v>28.12</v>
          </cell>
          <cell r="J16">
            <v>28.56</v>
          </cell>
          <cell r="K16">
            <v>29</v>
          </cell>
          <cell r="L16">
            <v>29.44</v>
          </cell>
          <cell r="M16">
            <v>29.87</v>
          </cell>
          <cell r="N16">
            <v>30.31</v>
          </cell>
          <cell r="O16">
            <v>30.75</v>
          </cell>
          <cell r="P16">
            <v>31.18</v>
          </cell>
          <cell r="Q16">
            <v>31.62</v>
          </cell>
          <cell r="R16">
            <v>32.06</v>
          </cell>
          <cell r="S16">
            <v>32.49</v>
          </cell>
          <cell r="T16">
            <v>32.93</v>
          </cell>
          <cell r="U16">
            <v>33.369999999999997</v>
          </cell>
          <cell r="V16">
            <v>33.799999999999997</v>
          </cell>
          <cell r="W16">
            <v>34.24</v>
          </cell>
          <cell r="X16">
            <v>34.68</v>
          </cell>
          <cell r="Y16">
            <v>35.11</v>
          </cell>
          <cell r="AA16">
            <v>15.11</v>
          </cell>
          <cell r="AB16">
            <v>15.42</v>
          </cell>
          <cell r="AC16">
            <v>15.73</v>
          </cell>
          <cell r="AD16">
            <v>16.04</v>
          </cell>
          <cell r="AE16">
            <v>16.34</v>
          </cell>
          <cell r="AF16">
            <v>16.649999999999999</v>
          </cell>
          <cell r="AG16">
            <v>16.96</v>
          </cell>
          <cell r="AH16">
            <v>17.27</v>
          </cell>
          <cell r="AI16">
            <v>17.579999999999998</v>
          </cell>
          <cell r="AJ16">
            <v>17.89</v>
          </cell>
          <cell r="AK16">
            <v>18.190000000000001</v>
          </cell>
          <cell r="AL16">
            <v>18.5</v>
          </cell>
          <cell r="AM16">
            <v>18.809999999999999</v>
          </cell>
          <cell r="AN16">
            <v>19.12</v>
          </cell>
          <cell r="AO16">
            <v>19.43</v>
          </cell>
          <cell r="AP16">
            <v>19.739999999999998</v>
          </cell>
          <cell r="AQ16">
            <v>20.04</v>
          </cell>
          <cell r="AR16">
            <v>20.350000000000001</v>
          </cell>
          <cell r="AS16">
            <v>20.66</v>
          </cell>
          <cell r="AT16">
            <v>20.97</v>
          </cell>
          <cell r="AU16">
            <v>21.28</v>
          </cell>
          <cell r="AV16">
            <v>21.59</v>
          </cell>
          <cell r="AW16">
            <v>21.9</v>
          </cell>
          <cell r="AX16">
            <v>22.2</v>
          </cell>
          <cell r="AY16">
            <v>22.513000000000002</v>
          </cell>
        </row>
        <row r="17">
          <cell r="A17">
            <v>26.58</v>
          </cell>
          <cell r="B17">
            <v>27.05</v>
          </cell>
          <cell r="C17">
            <v>27.53</v>
          </cell>
          <cell r="D17">
            <v>28</v>
          </cell>
          <cell r="E17">
            <v>28.47</v>
          </cell>
          <cell r="F17">
            <v>28.95</v>
          </cell>
          <cell r="G17">
            <v>29.42</v>
          </cell>
          <cell r="H17">
            <v>29.89</v>
          </cell>
          <cell r="I17">
            <v>30.37</v>
          </cell>
          <cell r="J17">
            <v>30.84</v>
          </cell>
          <cell r="K17">
            <v>31.31</v>
          </cell>
          <cell r="L17">
            <v>31.78</v>
          </cell>
          <cell r="M17">
            <v>32.26</v>
          </cell>
          <cell r="N17">
            <v>32.729999999999997</v>
          </cell>
          <cell r="O17">
            <v>33.200000000000003</v>
          </cell>
          <cell r="P17">
            <v>33.68</v>
          </cell>
          <cell r="Q17">
            <v>34.15</v>
          </cell>
          <cell r="R17">
            <v>34.619999999999997</v>
          </cell>
          <cell r="S17">
            <v>35.1</v>
          </cell>
          <cell r="T17">
            <v>35.57</v>
          </cell>
          <cell r="U17">
            <v>36.04</v>
          </cell>
          <cell r="V17">
            <v>36.520000000000003</v>
          </cell>
          <cell r="W17">
            <v>36.99</v>
          </cell>
          <cell r="X17">
            <v>37.46</v>
          </cell>
          <cell r="Y17">
            <v>37.94</v>
          </cell>
          <cell r="AA17">
            <v>16.11</v>
          </cell>
          <cell r="AB17">
            <v>16.440000000000001</v>
          </cell>
          <cell r="AC17">
            <v>16.78</v>
          </cell>
          <cell r="AD17">
            <v>17.11</v>
          </cell>
          <cell r="AE17">
            <v>17.45</v>
          </cell>
          <cell r="AF17">
            <v>17.78</v>
          </cell>
          <cell r="AG17">
            <v>18.12</v>
          </cell>
          <cell r="AH17">
            <v>18.45</v>
          </cell>
          <cell r="AI17">
            <v>18.78</v>
          </cell>
          <cell r="AJ17">
            <v>19.12</v>
          </cell>
          <cell r="AK17">
            <v>19.45</v>
          </cell>
          <cell r="AL17">
            <v>19.79</v>
          </cell>
          <cell r="AM17">
            <v>20.12</v>
          </cell>
          <cell r="AN17">
            <v>20.45</v>
          </cell>
          <cell r="AO17">
            <v>20.79</v>
          </cell>
          <cell r="AP17">
            <v>21.12</v>
          </cell>
          <cell r="AQ17">
            <v>21.46</v>
          </cell>
          <cell r="AR17">
            <v>21.79</v>
          </cell>
          <cell r="AS17">
            <v>22.12</v>
          </cell>
          <cell r="AT17">
            <v>22.46</v>
          </cell>
          <cell r="AU17">
            <v>22.79</v>
          </cell>
          <cell r="AV17">
            <v>23.13</v>
          </cell>
          <cell r="AW17">
            <v>23.46</v>
          </cell>
          <cell r="AX17">
            <v>23.8</v>
          </cell>
          <cell r="AY17">
            <v>24.13</v>
          </cell>
        </row>
        <row r="18">
          <cell r="A18">
            <v>28.53</v>
          </cell>
          <cell r="B18">
            <v>29.04</v>
          </cell>
          <cell r="C18">
            <v>29.55</v>
          </cell>
          <cell r="D18">
            <v>30.06</v>
          </cell>
          <cell r="E18">
            <v>30.57</v>
          </cell>
          <cell r="F18">
            <v>31.08</v>
          </cell>
          <cell r="G18">
            <v>31.59</v>
          </cell>
          <cell r="H18">
            <v>32.1</v>
          </cell>
          <cell r="I18">
            <v>32.6</v>
          </cell>
          <cell r="J18">
            <v>33.11</v>
          </cell>
          <cell r="K18">
            <v>33.619999999999997</v>
          </cell>
          <cell r="L18">
            <v>34.130000000000003</v>
          </cell>
          <cell r="M18">
            <v>34.64</v>
          </cell>
          <cell r="N18">
            <v>35.15</v>
          </cell>
          <cell r="O18">
            <v>35.659999999999997</v>
          </cell>
          <cell r="P18">
            <v>36.17</v>
          </cell>
          <cell r="Q18">
            <v>36.68</v>
          </cell>
          <cell r="R18">
            <v>37.19</v>
          </cell>
          <cell r="S18">
            <v>37.700000000000003</v>
          </cell>
          <cell r="T18">
            <v>38.21</v>
          </cell>
          <cell r="U18">
            <v>38.72</v>
          </cell>
          <cell r="V18">
            <v>39.229999999999997</v>
          </cell>
          <cell r="W18">
            <v>39.74</v>
          </cell>
          <cell r="X18">
            <v>40.25</v>
          </cell>
          <cell r="Y18">
            <v>40.76</v>
          </cell>
          <cell r="AA18">
            <v>17.11</v>
          </cell>
          <cell r="AB18">
            <v>17.47</v>
          </cell>
          <cell r="AC18">
            <v>17.829999999999998</v>
          </cell>
          <cell r="AD18">
            <v>18.190000000000001</v>
          </cell>
          <cell r="AE18">
            <v>18.55</v>
          </cell>
          <cell r="AF18">
            <v>18.91</v>
          </cell>
          <cell r="AG18">
            <v>19.27</v>
          </cell>
          <cell r="AH18">
            <v>19.63</v>
          </cell>
          <cell r="AI18">
            <v>19.989999999999998</v>
          </cell>
          <cell r="AJ18">
            <v>20.350000000000001</v>
          </cell>
          <cell r="AK18">
            <v>20.71</v>
          </cell>
          <cell r="AL18">
            <v>21.07</v>
          </cell>
          <cell r="AM18">
            <v>21.43</v>
          </cell>
          <cell r="AN18">
            <v>21.79</v>
          </cell>
          <cell r="AO18">
            <v>22.15</v>
          </cell>
          <cell r="AP18">
            <v>22.51</v>
          </cell>
          <cell r="AQ18">
            <v>22.87</v>
          </cell>
          <cell r="AR18">
            <v>23.23</v>
          </cell>
          <cell r="AS18">
            <v>23.59</v>
          </cell>
          <cell r="AT18">
            <v>23.95</v>
          </cell>
          <cell r="AU18">
            <v>24.31</v>
          </cell>
          <cell r="AV18">
            <v>24.67</v>
          </cell>
          <cell r="AW18">
            <v>25.03</v>
          </cell>
          <cell r="AX18">
            <v>25.39</v>
          </cell>
          <cell r="AY18">
            <v>25.75</v>
          </cell>
        </row>
        <row r="19">
          <cell r="A19">
            <v>30.47</v>
          </cell>
          <cell r="B19">
            <v>31.02</v>
          </cell>
          <cell r="C19">
            <v>31.57</v>
          </cell>
          <cell r="D19">
            <v>32.11</v>
          </cell>
          <cell r="E19">
            <v>32.659999999999997</v>
          </cell>
          <cell r="F19">
            <v>33.200000000000003</v>
          </cell>
          <cell r="G19">
            <v>33.75</v>
          </cell>
          <cell r="H19">
            <v>34.299999999999997</v>
          </cell>
          <cell r="I19">
            <v>34.840000000000003</v>
          </cell>
          <cell r="J19">
            <v>35.39</v>
          </cell>
          <cell r="K19">
            <v>35.93</v>
          </cell>
          <cell r="L19">
            <v>36.479999999999997</v>
          </cell>
          <cell r="M19">
            <v>37.03</v>
          </cell>
          <cell r="N19">
            <v>37.57</v>
          </cell>
          <cell r="O19">
            <v>38.119999999999997</v>
          </cell>
          <cell r="P19">
            <v>38.659999999999997</v>
          </cell>
          <cell r="Q19">
            <v>39.21</v>
          </cell>
          <cell r="R19">
            <v>39.76</v>
          </cell>
          <cell r="S19">
            <v>40.299999999999997</v>
          </cell>
          <cell r="T19">
            <v>40.85</v>
          </cell>
          <cell r="U19">
            <v>41.39</v>
          </cell>
          <cell r="V19">
            <v>41.94</v>
          </cell>
          <cell r="W19">
            <v>42.49</v>
          </cell>
          <cell r="X19">
            <v>43.03</v>
          </cell>
          <cell r="Y19">
            <v>43.58</v>
          </cell>
          <cell r="AA19">
            <v>18.170000000000002</v>
          </cell>
          <cell r="AB19">
            <v>18.55</v>
          </cell>
          <cell r="AC19">
            <v>18.940000000000001</v>
          </cell>
          <cell r="AD19">
            <v>19.32</v>
          </cell>
          <cell r="AE19">
            <v>19.71</v>
          </cell>
          <cell r="AF19">
            <v>20.09</v>
          </cell>
          <cell r="AG19">
            <v>20.48</v>
          </cell>
          <cell r="AH19">
            <v>20.87</v>
          </cell>
          <cell r="AI19">
            <v>21.25</v>
          </cell>
          <cell r="AJ19">
            <v>21.64</v>
          </cell>
          <cell r="AK19">
            <v>22.02</v>
          </cell>
          <cell r="AL19">
            <v>22.41</v>
          </cell>
          <cell r="AM19">
            <v>22.79</v>
          </cell>
          <cell r="AN19">
            <v>23.18</v>
          </cell>
          <cell r="AO19">
            <v>23.56</v>
          </cell>
          <cell r="AP19">
            <v>23.95</v>
          </cell>
          <cell r="AQ19">
            <v>24.33</v>
          </cell>
          <cell r="AR19">
            <v>24.72</v>
          </cell>
          <cell r="AS19">
            <v>25.11</v>
          </cell>
          <cell r="AT19">
            <v>25.49</v>
          </cell>
          <cell r="AU19">
            <v>25.88</v>
          </cell>
          <cell r="AV19">
            <v>26.26</v>
          </cell>
          <cell r="AW19">
            <v>26.65</v>
          </cell>
          <cell r="AX19">
            <v>27.03</v>
          </cell>
          <cell r="AY19">
            <v>27.42</v>
          </cell>
        </row>
        <row r="20">
          <cell r="A20">
            <v>32.42</v>
          </cell>
          <cell r="B20">
            <v>33.01</v>
          </cell>
          <cell r="C20">
            <v>33.590000000000003</v>
          </cell>
          <cell r="D20">
            <v>34.17</v>
          </cell>
          <cell r="E20">
            <v>34.74</v>
          </cell>
          <cell r="F20">
            <v>35.340000000000003</v>
          </cell>
          <cell r="G20">
            <v>35.92</v>
          </cell>
          <cell r="H20">
            <v>36.5</v>
          </cell>
          <cell r="I20">
            <v>37.08</v>
          </cell>
          <cell r="J20">
            <v>37.67</v>
          </cell>
          <cell r="K20">
            <v>38.25</v>
          </cell>
          <cell r="L20">
            <v>38.83</v>
          </cell>
          <cell r="M20">
            <v>39.409999999999997</v>
          </cell>
          <cell r="N20">
            <v>40</v>
          </cell>
          <cell r="O20">
            <v>40.58</v>
          </cell>
          <cell r="P20">
            <v>41.16</v>
          </cell>
          <cell r="Q20">
            <v>41.74</v>
          </cell>
          <cell r="R20">
            <v>42.33</v>
          </cell>
          <cell r="S20">
            <v>42.91</v>
          </cell>
          <cell r="T20">
            <v>43.49</v>
          </cell>
          <cell r="U20">
            <v>44.07</v>
          </cell>
          <cell r="V20">
            <v>44.65</v>
          </cell>
          <cell r="W20">
            <v>45.24</v>
          </cell>
          <cell r="X20">
            <v>45.82</v>
          </cell>
          <cell r="Y20">
            <v>46.4</v>
          </cell>
          <cell r="AA20">
            <v>19.34</v>
          </cell>
          <cell r="AB20">
            <v>19.75</v>
          </cell>
          <cell r="AC20">
            <v>20.16</v>
          </cell>
          <cell r="AD20">
            <v>20.57</v>
          </cell>
          <cell r="AE20">
            <v>20.98</v>
          </cell>
          <cell r="AF20">
            <v>21.39</v>
          </cell>
          <cell r="AG20">
            <v>21.8</v>
          </cell>
          <cell r="AH20">
            <v>22.21</v>
          </cell>
          <cell r="AI20">
            <v>22.63</v>
          </cell>
          <cell r="AJ20">
            <v>23.04</v>
          </cell>
          <cell r="AK20">
            <v>23.45</v>
          </cell>
          <cell r="AL20">
            <v>23.86</v>
          </cell>
          <cell r="AM20">
            <v>24.27</v>
          </cell>
          <cell r="AN20">
            <v>24.68</v>
          </cell>
          <cell r="AO20">
            <v>25.09</v>
          </cell>
          <cell r="AP20">
            <v>25.5</v>
          </cell>
          <cell r="AQ20">
            <v>25.91</v>
          </cell>
          <cell r="AR20">
            <v>26.33</v>
          </cell>
          <cell r="AS20">
            <v>26.74</v>
          </cell>
          <cell r="AT20">
            <v>27.15</v>
          </cell>
          <cell r="AU20">
            <v>27.56</v>
          </cell>
          <cell r="AV20">
            <v>27.97</v>
          </cell>
          <cell r="AW20">
            <v>28.38</v>
          </cell>
          <cell r="AX20">
            <v>28.79</v>
          </cell>
          <cell r="AY20">
            <v>29.2</v>
          </cell>
        </row>
        <row r="21">
          <cell r="A21">
            <v>34.369999999999997</v>
          </cell>
          <cell r="B21">
            <v>34.99</v>
          </cell>
          <cell r="C21">
            <v>35.61</v>
          </cell>
          <cell r="D21">
            <v>36.229999999999997</v>
          </cell>
          <cell r="E21">
            <v>36.85</v>
          </cell>
          <cell r="F21">
            <v>37.46</v>
          </cell>
          <cell r="G21">
            <v>38.08</v>
          </cell>
          <cell r="H21">
            <v>38.700000000000003</v>
          </cell>
          <cell r="I21">
            <v>39.32</v>
          </cell>
          <cell r="J21">
            <v>39.94</v>
          </cell>
          <cell r="K21">
            <v>40.56</v>
          </cell>
          <cell r="L21">
            <v>41.18</v>
          </cell>
          <cell r="M21">
            <v>41.8</v>
          </cell>
          <cell r="N21">
            <v>42.41</v>
          </cell>
          <cell r="O21">
            <v>43.03</v>
          </cell>
          <cell r="P21">
            <v>43.65</v>
          </cell>
          <cell r="Q21">
            <v>44.27</v>
          </cell>
          <cell r="R21">
            <v>44.89</v>
          </cell>
          <cell r="S21">
            <v>45.51</v>
          </cell>
          <cell r="T21">
            <v>46.13</v>
          </cell>
          <cell r="U21">
            <v>46.75</v>
          </cell>
          <cell r="V21">
            <v>47.36</v>
          </cell>
          <cell r="W21">
            <v>47.98</v>
          </cell>
          <cell r="X21">
            <v>48.6</v>
          </cell>
          <cell r="Y21">
            <v>49.22</v>
          </cell>
          <cell r="AA21">
            <v>20.51</v>
          </cell>
          <cell r="AB21">
            <v>20.94</v>
          </cell>
          <cell r="AC21">
            <v>21.38</v>
          </cell>
          <cell r="AD21">
            <v>21.82</v>
          </cell>
          <cell r="AE21">
            <v>22.25</v>
          </cell>
          <cell r="AF21">
            <v>22.69</v>
          </cell>
          <cell r="AG21">
            <v>23.13</v>
          </cell>
          <cell r="AH21">
            <v>23.56</v>
          </cell>
          <cell r="AI21">
            <v>24</v>
          </cell>
          <cell r="AJ21">
            <v>24.44</v>
          </cell>
          <cell r="AK21">
            <v>24.87</v>
          </cell>
          <cell r="AL21">
            <v>25.31</v>
          </cell>
          <cell r="AM21">
            <v>25.75</v>
          </cell>
          <cell r="AN21">
            <v>26.19</v>
          </cell>
          <cell r="AO21">
            <v>26.62</v>
          </cell>
          <cell r="AP21">
            <v>27.06</v>
          </cell>
          <cell r="AQ21">
            <v>27.5</v>
          </cell>
          <cell r="AR21">
            <v>27.93</v>
          </cell>
          <cell r="AS21">
            <v>28.37</v>
          </cell>
          <cell r="AT21">
            <v>28.81</v>
          </cell>
          <cell r="AU21">
            <v>29.24</v>
          </cell>
          <cell r="AV21">
            <v>29.68</v>
          </cell>
          <cell r="AW21">
            <v>30.12</v>
          </cell>
          <cell r="AX21">
            <v>30.55</v>
          </cell>
          <cell r="AY21">
            <v>30.99</v>
          </cell>
        </row>
        <row r="22">
          <cell r="A22">
            <v>36.32</v>
          </cell>
          <cell r="B22">
            <v>36.97</v>
          </cell>
          <cell r="C22">
            <v>37.630000000000003</v>
          </cell>
          <cell r="D22">
            <v>38.28</v>
          </cell>
          <cell r="E22">
            <v>38.94</v>
          </cell>
          <cell r="F22">
            <v>32.96</v>
          </cell>
          <cell r="G22">
            <v>40.25</v>
          </cell>
          <cell r="H22">
            <v>40.9</v>
          </cell>
          <cell r="I22">
            <v>41.56</v>
          </cell>
          <cell r="J22">
            <v>42.21</v>
          </cell>
          <cell r="K22">
            <v>42.87</v>
          </cell>
          <cell r="L22">
            <v>43.52</v>
          </cell>
          <cell r="M22">
            <v>44.18</v>
          </cell>
          <cell r="N22">
            <v>44.83</v>
          </cell>
          <cell r="O22">
            <v>45.49</v>
          </cell>
          <cell r="P22">
            <v>46.14</v>
          </cell>
          <cell r="Q22">
            <v>46.8</v>
          </cell>
          <cell r="R22">
            <v>47.45</v>
          </cell>
          <cell r="S22">
            <v>48.11</v>
          </cell>
          <cell r="T22">
            <v>48.76</v>
          </cell>
          <cell r="U22">
            <v>49.42</v>
          </cell>
          <cell r="V22">
            <v>50.07</v>
          </cell>
          <cell r="W22">
            <v>50.73</v>
          </cell>
          <cell r="X22">
            <v>51.38</v>
          </cell>
          <cell r="Y22">
            <v>52.04</v>
          </cell>
          <cell r="AA22">
            <v>21.68</v>
          </cell>
          <cell r="AB22">
            <v>22.14</v>
          </cell>
          <cell r="AC22">
            <v>22.6</v>
          </cell>
          <cell r="AD22">
            <v>23.06</v>
          </cell>
          <cell r="AE22">
            <v>23.53</v>
          </cell>
          <cell r="AF22">
            <v>23.99</v>
          </cell>
          <cell r="AG22">
            <v>24.45</v>
          </cell>
          <cell r="AH22">
            <v>24.91</v>
          </cell>
          <cell r="AI22">
            <v>25.38</v>
          </cell>
          <cell r="AJ22">
            <v>25.84</v>
          </cell>
          <cell r="AK22">
            <v>26.3</v>
          </cell>
          <cell r="AL22">
            <v>26.76</v>
          </cell>
          <cell r="AM22">
            <v>27.23</v>
          </cell>
          <cell r="AN22">
            <v>27.69</v>
          </cell>
          <cell r="AO22">
            <v>28.15</v>
          </cell>
          <cell r="AP22">
            <v>28.61</v>
          </cell>
          <cell r="AQ22">
            <v>29.08</v>
          </cell>
          <cell r="AR22">
            <v>29.54</v>
          </cell>
          <cell r="AS22">
            <v>30</v>
          </cell>
          <cell r="AT22">
            <v>30.46</v>
          </cell>
          <cell r="AU22">
            <v>30.93</v>
          </cell>
          <cell r="AV22">
            <v>31.39</v>
          </cell>
          <cell r="AW22">
            <v>31.85</v>
          </cell>
          <cell r="AX22">
            <v>32.31</v>
          </cell>
          <cell r="AY22">
            <v>32.78</v>
          </cell>
        </row>
        <row r="23">
          <cell r="A23">
            <v>38.270000000000003</v>
          </cell>
          <cell r="B23">
            <v>38.96</v>
          </cell>
          <cell r="C23">
            <v>39.65</v>
          </cell>
          <cell r="D23">
            <v>40.340000000000003</v>
          </cell>
          <cell r="E23">
            <v>41.03</v>
          </cell>
          <cell r="F23">
            <v>41.73</v>
          </cell>
          <cell r="G23">
            <v>42.42</v>
          </cell>
          <cell r="H23">
            <v>43.11</v>
          </cell>
          <cell r="I23">
            <v>43.8</v>
          </cell>
          <cell r="J23">
            <v>44.49</v>
          </cell>
          <cell r="K23">
            <v>45.18</v>
          </cell>
          <cell r="L23">
            <v>45.88</v>
          </cell>
          <cell r="M23">
            <v>46.57</v>
          </cell>
          <cell r="N23">
            <v>47.26</v>
          </cell>
          <cell r="O23">
            <v>47.95</v>
          </cell>
          <cell r="P23">
            <v>48.64</v>
          </cell>
          <cell r="Q23">
            <v>49.33</v>
          </cell>
          <cell r="R23">
            <v>50.03</v>
          </cell>
          <cell r="S23">
            <v>50.72</v>
          </cell>
          <cell r="T23">
            <v>51.41</v>
          </cell>
          <cell r="U23">
            <v>52.1</v>
          </cell>
          <cell r="V23">
            <v>52.79</v>
          </cell>
          <cell r="W23">
            <v>53.48</v>
          </cell>
          <cell r="X23">
            <v>54.17</v>
          </cell>
          <cell r="Y23">
            <v>54.87</v>
          </cell>
          <cell r="AA23">
            <v>22.85</v>
          </cell>
          <cell r="AB23">
            <v>23.33</v>
          </cell>
          <cell r="AC23">
            <v>23.82</v>
          </cell>
          <cell r="AD23">
            <v>24.31</v>
          </cell>
          <cell r="AE23">
            <v>24.8</v>
          </cell>
          <cell r="AF23">
            <v>25.29</v>
          </cell>
          <cell r="AG23">
            <v>25.78</v>
          </cell>
          <cell r="AH23">
            <v>26.26</v>
          </cell>
          <cell r="AI23">
            <v>26.75</v>
          </cell>
          <cell r="AJ23">
            <v>27.24</v>
          </cell>
          <cell r="AK23">
            <v>27.73</v>
          </cell>
          <cell r="AL23">
            <v>28.22</v>
          </cell>
          <cell r="AM23">
            <v>28.7</v>
          </cell>
          <cell r="AN23">
            <v>29.19</v>
          </cell>
          <cell r="AO23">
            <v>29.68</v>
          </cell>
          <cell r="AP23">
            <v>30.17</v>
          </cell>
          <cell r="AQ23">
            <v>30.66</v>
          </cell>
          <cell r="AR23">
            <v>31.15</v>
          </cell>
          <cell r="AS23">
            <v>31.63</v>
          </cell>
          <cell r="AT23">
            <v>32.119999999999997</v>
          </cell>
          <cell r="AU23">
            <v>32.61</v>
          </cell>
          <cell r="AV23">
            <v>33.1</v>
          </cell>
          <cell r="AW23">
            <v>33.590000000000003</v>
          </cell>
          <cell r="AX23">
            <v>34.08</v>
          </cell>
          <cell r="AY23">
            <v>34.56</v>
          </cell>
        </row>
        <row r="24">
          <cell r="A24">
            <v>40.22</v>
          </cell>
          <cell r="B24">
            <v>40.94</v>
          </cell>
          <cell r="C24">
            <v>41.67</v>
          </cell>
          <cell r="D24">
            <v>42.4</v>
          </cell>
          <cell r="E24">
            <v>43.13</v>
          </cell>
          <cell r="F24">
            <v>43.86</v>
          </cell>
          <cell r="G24">
            <v>44.58</v>
          </cell>
          <cell r="H24">
            <v>45.31</v>
          </cell>
          <cell r="I24">
            <v>46.04</v>
          </cell>
          <cell r="J24">
            <v>46.77</v>
          </cell>
          <cell r="K24">
            <v>47.5</v>
          </cell>
          <cell r="L24">
            <v>48.22</v>
          </cell>
          <cell r="M24">
            <v>48.95</v>
          </cell>
          <cell r="N24">
            <v>49.68</v>
          </cell>
          <cell r="O24">
            <v>50.41</v>
          </cell>
          <cell r="P24">
            <v>51.14</v>
          </cell>
          <cell r="Q24">
            <v>51.86</v>
          </cell>
          <cell r="R24">
            <v>52.59</v>
          </cell>
          <cell r="S24">
            <v>53.32</v>
          </cell>
          <cell r="T24">
            <v>54.05</v>
          </cell>
          <cell r="U24">
            <v>54.78</v>
          </cell>
          <cell r="V24">
            <v>55.5</v>
          </cell>
          <cell r="W24">
            <v>56.23</v>
          </cell>
          <cell r="X24">
            <v>56.96</v>
          </cell>
          <cell r="Y24">
            <v>57.69</v>
          </cell>
          <cell r="AA24">
            <v>24.01</v>
          </cell>
          <cell r="AB24">
            <v>24.53</v>
          </cell>
          <cell r="AC24">
            <v>25.04</v>
          </cell>
          <cell r="AD24">
            <v>25.56</v>
          </cell>
          <cell r="AE24">
            <v>26.07</v>
          </cell>
          <cell r="AF24">
            <v>26.58</v>
          </cell>
          <cell r="AG24">
            <v>27.1</v>
          </cell>
          <cell r="AH24">
            <v>27.61</v>
          </cell>
          <cell r="AI24">
            <v>28.13</v>
          </cell>
          <cell r="AJ24">
            <v>28.64</v>
          </cell>
          <cell r="AK24">
            <v>29.15</v>
          </cell>
          <cell r="AL24">
            <v>29.67</v>
          </cell>
          <cell r="AM24">
            <v>30.18</v>
          </cell>
          <cell r="AN24">
            <v>30.7</v>
          </cell>
          <cell r="AO24">
            <v>31.21</v>
          </cell>
          <cell r="AP24">
            <v>31.72</v>
          </cell>
          <cell r="AQ24">
            <v>32.24</v>
          </cell>
          <cell r="AR24">
            <v>32.75</v>
          </cell>
          <cell r="AS24">
            <v>33.270000000000003</v>
          </cell>
          <cell r="AT24">
            <v>33.78</v>
          </cell>
          <cell r="AU24">
            <v>34.29</v>
          </cell>
          <cell r="AV24">
            <v>34.81</v>
          </cell>
          <cell r="AW24">
            <v>35.32</v>
          </cell>
          <cell r="AX24">
            <v>35.840000000000003</v>
          </cell>
          <cell r="AY24">
            <v>36.35</v>
          </cell>
        </row>
        <row r="25">
          <cell r="A25">
            <v>42.16</v>
          </cell>
          <cell r="B25">
            <v>42.92</v>
          </cell>
          <cell r="C25">
            <v>43.69</v>
          </cell>
          <cell r="D25">
            <v>44.45</v>
          </cell>
          <cell r="E25">
            <v>45.22</v>
          </cell>
          <cell r="F25">
            <v>45.98</v>
          </cell>
          <cell r="G25">
            <v>46.75</v>
          </cell>
          <cell r="H25">
            <v>47.51</v>
          </cell>
          <cell r="I25">
            <v>48.28</v>
          </cell>
          <cell r="J25">
            <v>49.04</v>
          </cell>
          <cell r="K25">
            <v>49.8</v>
          </cell>
          <cell r="L25">
            <v>50.57</v>
          </cell>
          <cell r="M25">
            <v>51.33</v>
          </cell>
          <cell r="N25">
            <v>52.1</v>
          </cell>
          <cell r="O25">
            <v>52.86</v>
          </cell>
          <cell r="P25">
            <v>53.63</v>
          </cell>
          <cell r="Q25">
            <v>54.39</v>
          </cell>
          <cell r="R25">
            <v>55.16</v>
          </cell>
          <cell r="S25">
            <v>55.92</v>
          </cell>
          <cell r="T25">
            <v>56.68</v>
          </cell>
          <cell r="U25">
            <v>57.45</v>
          </cell>
          <cell r="V25">
            <v>58.21</v>
          </cell>
          <cell r="W25">
            <v>58.98</v>
          </cell>
          <cell r="X25">
            <v>59.74</v>
          </cell>
          <cell r="Y25">
            <v>60.51</v>
          </cell>
          <cell r="AA25">
            <v>25.19</v>
          </cell>
          <cell r="AB25">
            <v>25.73</v>
          </cell>
          <cell r="AC25">
            <v>26.26</v>
          </cell>
          <cell r="AD25">
            <v>26.8</v>
          </cell>
          <cell r="AE25">
            <v>27.34</v>
          </cell>
          <cell r="AF25">
            <v>27.88</v>
          </cell>
          <cell r="AG25">
            <v>28.42</v>
          </cell>
          <cell r="AH25">
            <v>28.96</v>
          </cell>
          <cell r="AI25">
            <v>29.5</v>
          </cell>
          <cell r="AJ25">
            <v>30.04</v>
          </cell>
          <cell r="AK25">
            <v>30.58</v>
          </cell>
          <cell r="AL25">
            <v>31.12</v>
          </cell>
          <cell r="AM25">
            <v>31.66</v>
          </cell>
          <cell r="AN25">
            <v>32.200000000000003</v>
          </cell>
          <cell r="AO25">
            <v>32.74</v>
          </cell>
          <cell r="AP25">
            <v>33.28</v>
          </cell>
          <cell r="AQ25">
            <v>33.82</v>
          </cell>
          <cell r="AR25">
            <v>34.36</v>
          </cell>
          <cell r="AS25">
            <v>34.9</v>
          </cell>
          <cell r="AT25">
            <v>35.44</v>
          </cell>
          <cell r="AU25">
            <v>35.979999999999997</v>
          </cell>
          <cell r="AV25">
            <v>36.520000000000003</v>
          </cell>
          <cell r="AW25">
            <v>37.06</v>
          </cell>
          <cell r="AX25">
            <v>37.6</v>
          </cell>
          <cell r="AY25">
            <v>38.14</v>
          </cell>
        </row>
        <row r="26">
          <cell r="A26">
            <v>44.11</v>
          </cell>
          <cell r="B26">
            <v>44.92</v>
          </cell>
          <cell r="C26">
            <v>45.72</v>
          </cell>
          <cell r="D26">
            <v>46.522221999999999</v>
          </cell>
          <cell r="E26">
            <v>47.32</v>
          </cell>
          <cell r="F26">
            <v>48.12</v>
          </cell>
          <cell r="G26">
            <v>48.92</v>
          </cell>
          <cell r="H26">
            <v>49.72</v>
          </cell>
          <cell r="I26">
            <v>50.52</v>
          </cell>
          <cell r="J26">
            <v>51.32</v>
          </cell>
          <cell r="K26">
            <v>52.12</v>
          </cell>
          <cell r="L26">
            <v>52.92</v>
          </cell>
          <cell r="M26">
            <v>53.72</v>
          </cell>
          <cell r="N26">
            <v>54.52</v>
          </cell>
          <cell r="O26">
            <v>55.33</v>
          </cell>
          <cell r="P26">
            <v>56.13</v>
          </cell>
          <cell r="Q26">
            <v>56.93</v>
          </cell>
          <cell r="R26">
            <v>57.73</v>
          </cell>
          <cell r="S26">
            <v>58.53</v>
          </cell>
          <cell r="T26">
            <v>59.33</v>
          </cell>
          <cell r="U26">
            <v>60.13</v>
          </cell>
          <cell r="V26">
            <v>60.93</v>
          </cell>
          <cell r="W26">
            <v>61.73</v>
          </cell>
          <cell r="X26">
            <v>62.53</v>
          </cell>
          <cell r="Y26">
            <v>63.33</v>
          </cell>
          <cell r="AA26">
            <v>26.35</v>
          </cell>
          <cell r="AB26">
            <v>26.92</v>
          </cell>
          <cell r="AC26">
            <v>27.48</v>
          </cell>
          <cell r="AD26">
            <v>28.05</v>
          </cell>
          <cell r="AE26">
            <v>28.61</v>
          </cell>
          <cell r="AF26">
            <v>29.18</v>
          </cell>
          <cell r="AG26">
            <v>29.75</v>
          </cell>
          <cell r="AH26">
            <v>30.31</v>
          </cell>
          <cell r="AI26">
            <v>30.88</v>
          </cell>
          <cell r="AJ26">
            <v>31.44</v>
          </cell>
          <cell r="AK26">
            <v>32.01</v>
          </cell>
          <cell r="AL26">
            <v>32.57</v>
          </cell>
          <cell r="AM26">
            <v>33.14</v>
          </cell>
          <cell r="AN26">
            <v>33.700000000000003</v>
          </cell>
          <cell r="AO26">
            <v>34.270000000000003</v>
          </cell>
          <cell r="AP26">
            <v>34.83</v>
          </cell>
          <cell r="AQ26">
            <v>35.4</v>
          </cell>
          <cell r="AR26">
            <v>35.96</v>
          </cell>
          <cell r="AS26">
            <v>36.53</v>
          </cell>
          <cell r="AT26">
            <v>37.1</v>
          </cell>
          <cell r="AU26">
            <v>37.659999999999997</v>
          </cell>
          <cell r="AV26">
            <v>38.229999999999997</v>
          </cell>
          <cell r="AW26">
            <v>38.79</v>
          </cell>
          <cell r="AX26">
            <v>39.36</v>
          </cell>
          <cell r="AY26">
            <v>39.92</v>
          </cell>
        </row>
        <row r="27">
          <cell r="A27">
            <v>46.05</v>
          </cell>
          <cell r="B27">
            <v>46.89</v>
          </cell>
          <cell r="C27">
            <v>47.73</v>
          </cell>
          <cell r="D27">
            <v>48.57</v>
          </cell>
          <cell r="E27">
            <v>49.4</v>
          </cell>
          <cell r="F27">
            <v>50.24</v>
          </cell>
          <cell r="G27">
            <v>51.08</v>
          </cell>
          <cell r="H27">
            <v>51.91</v>
          </cell>
          <cell r="I27">
            <v>52.75</v>
          </cell>
          <cell r="J27">
            <v>53.59</v>
          </cell>
          <cell r="K27">
            <v>54.43</v>
          </cell>
          <cell r="L27">
            <v>55.26</v>
          </cell>
          <cell r="M27">
            <v>56.1</v>
          </cell>
          <cell r="N27">
            <v>56.94</v>
          </cell>
          <cell r="O27">
            <v>57.78</v>
          </cell>
          <cell r="P27">
            <v>58.61</v>
          </cell>
          <cell r="Q27">
            <v>59.45</v>
          </cell>
          <cell r="R27">
            <v>60.29</v>
          </cell>
          <cell r="S27">
            <v>61.12</v>
          </cell>
          <cell r="T27">
            <v>61.96</v>
          </cell>
          <cell r="U27">
            <v>62.8</v>
          </cell>
          <cell r="V27">
            <v>63.64</v>
          </cell>
          <cell r="W27">
            <v>64.47</v>
          </cell>
          <cell r="X27">
            <v>65.31</v>
          </cell>
          <cell r="Y27">
            <v>66.150000000000006</v>
          </cell>
          <cell r="AA27">
            <v>27.53</v>
          </cell>
          <cell r="AB27">
            <v>28.12</v>
          </cell>
          <cell r="AC27">
            <v>28.71</v>
          </cell>
          <cell r="AD27">
            <v>29.3</v>
          </cell>
          <cell r="AE27">
            <v>29.89</v>
          </cell>
          <cell r="AF27">
            <v>30.48</v>
          </cell>
          <cell r="AG27">
            <v>31.07</v>
          </cell>
          <cell r="AH27">
            <v>31.66</v>
          </cell>
          <cell r="AI27">
            <v>32.25</v>
          </cell>
          <cell r="AJ27">
            <v>32.85</v>
          </cell>
          <cell r="AK27">
            <v>33.44</v>
          </cell>
          <cell r="AL27">
            <v>34.03</v>
          </cell>
          <cell r="AM27">
            <v>34.619999999999997</v>
          </cell>
          <cell r="AN27">
            <v>35.21</v>
          </cell>
          <cell r="AO27">
            <v>35.799999999999997</v>
          </cell>
          <cell r="AP27">
            <v>36.39</v>
          </cell>
          <cell r="AQ27">
            <v>36.979999999999997</v>
          </cell>
          <cell r="AR27">
            <v>37.57</v>
          </cell>
          <cell r="AS27">
            <v>38.17</v>
          </cell>
          <cell r="AT27">
            <v>38.76</v>
          </cell>
          <cell r="AU27">
            <v>39.35</v>
          </cell>
          <cell r="AV27">
            <v>39.94</v>
          </cell>
          <cell r="AW27">
            <v>40.53</v>
          </cell>
          <cell r="AX27">
            <v>41.12</v>
          </cell>
          <cell r="AY27">
            <v>41.71</v>
          </cell>
        </row>
        <row r="28">
          <cell r="A28">
            <v>48.01</v>
          </cell>
          <cell r="B28">
            <v>48.88</v>
          </cell>
          <cell r="C28">
            <v>49.75</v>
          </cell>
          <cell r="D28">
            <v>50.63</v>
          </cell>
          <cell r="E28">
            <v>51.5</v>
          </cell>
          <cell r="F28">
            <v>52.38</v>
          </cell>
          <cell r="G28">
            <v>53.25</v>
          </cell>
          <cell r="H28">
            <v>54.12</v>
          </cell>
          <cell r="I28">
            <v>55</v>
          </cell>
          <cell r="J28">
            <v>55.87</v>
          </cell>
          <cell r="K28">
            <v>56.74</v>
          </cell>
          <cell r="L28">
            <v>57.62</v>
          </cell>
          <cell r="M28">
            <v>58.49</v>
          </cell>
          <cell r="N28">
            <v>59.36</v>
          </cell>
          <cell r="O28">
            <v>60.24</v>
          </cell>
          <cell r="P28">
            <v>61.11</v>
          </cell>
          <cell r="Q28">
            <v>61.98</v>
          </cell>
          <cell r="R28">
            <v>62.86</v>
          </cell>
          <cell r="S28">
            <v>63.73</v>
          </cell>
          <cell r="T28">
            <v>64.61</v>
          </cell>
          <cell r="U28">
            <v>65.48</v>
          </cell>
          <cell r="V28">
            <v>66.349999999999994</v>
          </cell>
          <cell r="W28">
            <v>67.23</v>
          </cell>
          <cell r="X28">
            <v>68.099999999999994</v>
          </cell>
          <cell r="Y28">
            <v>68.97</v>
          </cell>
          <cell r="AA28">
            <v>28.69</v>
          </cell>
          <cell r="AB28">
            <v>29.31</v>
          </cell>
          <cell r="AC28">
            <v>29.93</v>
          </cell>
          <cell r="AD28">
            <v>30.54</v>
          </cell>
          <cell r="AE28">
            <v>31.16</v>
          </cell>
          <cell r="AF28">
            <v>31.78</v>
          </cell>
          <cell r="AG28">
            <v>32.39</v>
          </cell>
          <cell r="AH28">
            <v>33.01</v>
          </cell>
          <cell r="AI28">
            <v>33.630000000000003</v>
          </cell>
          <cell r="AJ28">
            <v>34.24</v>
          </cell>
          <cell r="AK28">
            <v>34.86</v>
          </cell>
          <cell r="AL28">
            <v>35.479999999999997</v>
          </cell>
          <cell r="AM28">
            <v>36.090000000000003</v>
          </cell>
          <cell r="AN28">
            <v>36.71</v>
          </cell>
          <cell r="AO28">
            <v>37.33</v>
          </cell>
          <cell r="AP28">
            <v>37.94</v>
          </cell>
          <cell r="AQ28">
            <v>38.56</v>
          </cell>
          <cell r="AR28">
            <v>39.18</v>
          </cell>
          <cell r="AS28">
            <v>39.79</v>
          </cell>
          <cell r="AT28">
            <v>40.409999999999997</v>
          </cell>
          <cell r="AU28">
            <v>41.03</v>
          </cell>
          <cell r="AV28">
            <v>41.65</v>
          </cell>
          <cell r="AW28">
            <v>42.26</v>
          </cell>
          <cell r="AX28">
            <v>42.88</v>
          </cell>
          <cell r="AY28">
            <v>43.5</v>
          </cell>
        </row>
        <row r="29">
          <cell r="A29">
            <v>49.96</v>
          </cell>
          <cell r="B29">
            <v>50.87</v>
          </cell>
          <cell r="C29">
            <v>51.78</v>
          </cell>
          <cell r="D29">
            <v>52.69</v>
          </cell>
          <cell r="E29">
            <v>53.6</v>
          </cell>
          <cell r="F29">
            <v>54.51</v>
          </cell>
          <cell r="G29">
            <v>55.42</v>
          </cell>
          <cell r="H29">
            <v>56.33</v>
          </cell>
          <cell r="I29">
            <v>57.24</v>
          </cell>
          <cell r="J29">
            <v>58.15</v>
          </cell>
          <cell r="K29">
            <v>59.06</v>
          </cell>
          <cell r="L29">
            <v>59.97</v>
          </cell>
          <cell r="M29">
            <v>60.88</v>
          </cell>
          <cell r="N29">
            <v>61.79</v>
          </cell>
          <cell r="O29">
            <v>62.7</v>
          </cell>
          <cell r="P29">
            <v>63.61</v>
          </cell>
          <cell r="Q29">
            <v>64.52</v>
          </cell>
          <cell r="R29">
            <v>65.430000000000007</v>
          </cell>
          <cell r="S29">
            <v>66.34</v>
          </cell>
          <cell r="T29">
            <v>67.25</v>
          </cell>
          <cell r="U29">
            <v>68.16</v>
          </cell>
          <cell r="V29">
            <v>69.069999999999993</v>
          </cell>
          <cell r="W29">
            <v>69.98</v>
          </cell>
          <cell r="X29">
            <v>70.89</v>
          </cell>
          <cell r="Y29">
            <v>71.8</v>
          </cell>
          <cell r="AA29">
            <v>29.86</v>
          </cell>
          <cell r="AB29">
            <v>30.51</v>
          </cell>
          <cell r="AC29">
            <v>31.15</v>
          </cell>
          <cell r="AD29">
            <v>31.79</v>
          </cell>
          <cell r="AE29">
            <v>32.43</v>
          </cell>
          <cell r="AF29">
            <v>33.08</v>
          </cell>
          <cell r="AG29">
            <v>33.72</v>
          </cell>
          <cell r="AH29">
            <v>34.36</v>
          </cell>
          <cell r="AI29">
            <v>35</v>
          </cell>
          <cell r="AJ29">
            <v>35.65</v>
          </cell>
          <cell r="AK29">
            <v>36.29</v>
          </cell>
          <cell r="AL29">
            <v>36.93</v>
          </cell>
          <cell r="AM29">
            <v>37.57</v>
          </cell>
          <cell r="AN29">
            <v>38.22</v>
          </cell>
          <cell r="AO29">
            <v>38.86</v>
          </cell>
          <cell r="AP29">
            <v>39.5</v>
          </cell>
          <cell r="AQ29">
            <v>40.14</v>
          </cell>
          <cell r="AR29">
            <v>40.79</v>
          </cell>
          <cell r="AS29">
            <v>41.43</v>
          </cell>
          <cell r="AT29">
            <v>42.07</v>
          </cell>
          <cell r="AU29">
            <v>42.71</v>
          </cell>
          <cell r="AV29">
            <v>43.36</v>
          </cell>
          <cell r="AW29">
            <v>44</v>
          </cell>
          <cell r="AX29">
            <v>44.64</v>
          </cell>
          <cell r="AY29">
            <v>45.28</v>
          </cell>
        </row>
        <row r="30">
          <cell r="A30">
            <v>51.9</v>
          </cell>
          <cell r="B30">
            <v>52.85</v>
          </cell>
          <cell r="C30">
            <v>53.8</v>
          </cell>
          <cell r="D30">
            <v>54.74</v>
          </cell>
          <cell r="E30">
            <v>55.69</v>
          </cell>
          <cell r="F30">
            <v>56.64</v>
          </cell>
          <cell r="G30">
            <v>57.58</v>
          </cell>
          <cell r="H30">
            <v>58.53</v>
          </cell>
          <cell r="I30">
            <v>59.48</v>
          </cell>
          <cell r="J30">
            <v>60.42</v>
          </cell>
          <cell r="K30">
            <v>61.37</v>
          </cell>
          <cell r="L30">
            <v>62.31</v>
          </cell>
          <cell r="M30">
            <v>63.26</v>
          </cell>
          <cell r="N30">
            <v>64.209999999999994</v>
          </cell>
          <cell r="O30">
            <v>65.150000000000006</v>
          </cell>
          <cell r="P30">
            <v>66.099999999999994</v>
          </cell>
          <cell r="Q30">
            <v>67.05</v>
          </cell>
          <cell r="R30">
            <v>67.989999999999995</v>
          </cell>
          <cell r="S30">
            <v>68.94</v>
          </cell>
          <cell r="T30">
            <v>69.89</v>
          </cell>
          <cell r="U30">
            <v>70.83</v>
          </cell>
          <cell r="V30">
            <v>71.78</v>
          </cell>
          <cell r="W30">
            <v>72.72</v>
          </cell>
          <cell r="X30">
            <v>73.67</v>
          </cell>
          <cell r="Y30">
            <v>74.62</v>
          </cell>
          <cell r="AA30">
            <v>31.03</v>
          </cell>
          <cell r="AB30">
            <v>31.7</v>
          </cell>
          <cell r="AC30">
            <v>32.369999999999997</v>
          </cell>
          <cell r="AD30">
            <v>33.04</v>
          </cell>
          <cell r="AE30">
            <v>33.700000000000003</v>
          </cell>
          <cell r="AF30">
            <v>34.369999999999997</v>
          </cell>
          <cell r="AG30">
            <v>35.04</v>
          </cell>
          <cell r="AH30">
            <v>35.71</v>
          </cell>
          <cell r="AI30">
            <v>36.380000000000003</v>
          </cell>
          <cell r="AJ30">
            <v>37.04</v>
          </cell>
          <cell r="AK30">
            <v>37.71</v>
          </cell>
          <cell r="AL30">
            <v>38.380000000000003</v>
          </cell>
          <cell r="AM30">
            <v>39.049999999999997</v>
          </cell>
          <cell r="AN30">
            <v>39.72</v>
          </cell>
          <cell r="AO30">
            <v>40.39</v>
          </cell>
          <cell r="AP30">
            <v>41.05</v>
          </cell>
          <cell r="AQ30">
            <v>41.72</v>
          </cell>
          <cell r="AR30">
            <v>42.39</v>
          </cell>
          <cell r="AS30">
            <v>43.06</v>
          </cell>
          <cell r="AT30">
            <v>43.73</v>
          </cell>
          <cell r="AU30">
            <v>44.39</v>
          </cell>
          <cell r="AV30">
            <v>45.06</v>
          </cell>
          <cell r="AW30">
            <v>45.73</v>
          </cell>
          <cell r="AX30">
            <v>46.4</v>
          </cell>
          <cell r="AY30">
            <v>47.07</v>
          </cell>
        </row>
        <row r="31">
          <cell r="A31">
            <v>53.85</v>
          </cell>
          <cell r="B31">
            <v>54.84</v>
          </cell>
          <cell r="C31">
            <v>55.82</v>
          </cell>
          <cell r="D31">
            <v>56.8</v>
          </cell>
          <cell r="E31">
            <v>57.78</v>
          </cell>
          <cell r="F31">
            <v>58.77</v>
          </cell>
          <cell r="G31">
            <v>59.75</v>
          </cell>
          <cell r="H31">
            <v>60.73</v>
          </cell>
          <cell r="I31">
            <v>61.72</v>
          </cell>
          <cell r="J31">
            <v>62.7</v>
          </cell>
          <cell r="K31">
            <v>63.68</v>
          </cell>
          <cell r="L31">
            <v>64.66</v>
          </cell>
          <cell r="M31">
            <v>65.650000000000006</v>
          </cell>
          <cell r="N31">
            <v>66.63</v>
          </cell>
          <cell r="O31">
            <v>67.61</v>
          </cell>
          <cell r="P31">
            <v>68.599999999999994</v>
          </cell>
          <cell r="Q31">
            <v>69.58</v>
          </cell>
          <cell r="R31">
            <v>70.56</v>
          </cell>
          <cell r="S31">
            <v>71.540000000000006</v>
          </cell>
          <cell r="T31">
            <v>72.53</v>
          </cell>
          <cell r="U31">
            <v>73.510000000000005</v>
          </cell>
          <cell r="V31">
            <v>74.489999999999995</v>
          </cell>
          <cell r="W31">
            <v>75.48</v>
          </cell>
          <cell r="X31">
            <v>76.459999999999994</v>
          </cell>
          <cell r="Y31">
            <v>77.44</v>
          </cell>
          <cell r="AA31">
            <v>32.200000000000003</v>
          </cell>
          <cell r="AB31">
            <v>32.9</v>
          </cell>
          <cell r="AC31">
            <v>33.590000000000003</v>
          </cell>
          <cell r="AD31">
            <v>34.28</v>
          </cell>
          <cell r="AE31">
            <v>34.979999999999997</v>
          </cell>
          <cell r="AF31">
            <v>35.67</v>
          </cell>
          <cell r="AG31">
            <v>36.36</v>
          </cell>
          <cell r="AH31">
            <v>37.06</v>
          </cell>
          <cell r="AI31">
            <v>37.75</v>
          </cell>
          <cell r="AJ31">
            <v>38.450000000000003</v>
          </cell>
          <cell r="AK31">
            <v>39.14</v>
          </cell>
          <cell r="AL31">
            <v>39.83</v>
          </cell>
          <cell r="AM31">
            <v>40.53</v>
          </cell>
          <cell r="AN31">
            <v>41.22</v>
          </cell>
          <cell r="AO31">
            <v>41.92</v>
          </cell>
          <cell r="AP31">
            <v>42.61</v>
          </cell>
          <cell r="AQ31">
            <v>43.3</v>
          </cell>
          <cell r="AR31">
            <v>44</v>
          </cell>
          <cell r="AS31">
            <v>44.69</v>
          </cell>
          <cell r="AT31">
            <v>45.39</v>
          </cell>
          <cell r="AU31">
            <v>46.08</v>
          </cell>
          <cell r="AV31">
            <v>46.77</v>
          </cell>
          <cell r="AW31">
            <v>47.47</v>
          </cell>
          <cell r="AX31">
            <v>48.16</v>
          </cell>
          <cell r="AY31">
            <v>48.85</v>
          </cell>
        </row>
        <row r="32">
          <cell r="A32">
            <v>55.8</v>
          </cell>
          <cell r="B32">
            <v>56.82</v>
          </cell>
          <cell r="C32">
            <v>57.84</v>
          </cell>
          <cell r="D32">
            <v>58.86</v>
          </cell>
          <cell r="E32">
            <v>59.88</v>
          </cell>
          <cell r="F32">
            <v>60.9</v>
          </cell>
          <cell r="G32">
            <v>61.92</v>
          </cell>
          <cell r="H32">
            <v>62.94</v>
          </cell>
          <cell r="I32">
            <v>63.96</v>
          </cell>
          <cell r="J32">
            <v>64.98</v>
          </cell>
          <cell r="K32">
            <v>66</v>
          </cell>
          <cell r="L32">
            <v>67.02</v>
          </cell>
          <cell r="M32">
            <v>68.03</v>
          </cell>
          <cell r="N32">
            <v>69.05</v>
          </cell>
          <cell r="O32">
            <v>70.069999999999993</v>
          </cell>
          <cell r="P32">
            <v>71.09</v>
          </cell>
          <cell r="Q32">
            <v>72.11</v>
          </cell>
          <cell r="R32">
            <v>73.13</v>
          </cell>
          <cell r="S32">
            <v>74.150000000000006</v>
          </cell>
          <cell r="T32">
            <v>75.17</v>
          </cell>
          <cell r="U32">
            <v>76.19</v>
          </cell>
          <cell r="V32">
            <v>77.209999999999994</v>
          </cell>
          <cell r="W32">
            <v>78.23</v>
          </cell>
          <cell r="X32">
            <v>79.25</v>
          </cell>
          <cell r="Y32">
            <v>80.27</v>
          </cell>
          <cell r="AA32">
            <v>33.369999999999997</v>
          </cell>
          <cell r="AB32">
            <v>34.090000000000003</v>
          </cell>
          <cell r="AC32">
            <v>34.81</v>
          </cell>
          <cell r="AD32">
            <v>35.53</v>
          </cell>
          <cell r="AE32">
            <v>36.25</v>
          </cell>
          <cell r="AF32">
            <v>36.97</v>
          </cell>
          <cell r="AG32">
            <v>37.69</v>
          </cell>
          <cell r="AH32">
            <v>38.409999999999997</v>
          </cell>
          <cell r="AI32">
            <v>39.130000000000003</v>
          </cell>
          <cell r="AJ32">
            <v>39.85</v>
          </cell>
          <cell r="AK32">
            <v>40.57</v>
          </cell>
          <cell r="AL32">
            <v>41.29</v>
          </cell>
          <cell r="AM32">
            <v>42.01</v>
          </cell>
          <cell r="AN32">
            <v>42.73</v>
          </cell>
          <cell r="AO32">
            <v>43.45</v>
          </cell>
          <cell r="AP32">
            <v>44.17</v>
          </cell>
          <cell r="AQ32">
            <v>44.89</v>
          </cell>
          <cell r="AR32">
            <v>45.61</v>
          </cell>
          <cell r="AS32">
            <v>46.33</v>
          </cell>
          <cell r="AT32">
            <v>47.05</v>
          </cell>
          <cell r="AU32">
            <v>47.77</v>
          </cell>
          <cell r="AV32">
            <v>48.49</v>
          </cell>
          <cell r="AW32">
            <v>49.21</v>
          </cell>
          <cell r="AX32">
            <v>49.92</v>
          </cell>
          <cell r="AY32">
            <v>50.64</v>
          </cell>
        </row>
        <row r="33">
          <cell r="A33">
            <v>57.74</v>
          </cell>
          <cell r="B33">
            <v>58.79</v>
          </cell>
          <cell r="C33">
            <v>59.85</v>
          </cell>
          <cell r="D33">
            <v>60.9</v>
          </cell>
          <cell r="E33">
            <v>61.96</v>
          </cell>
          <cell r="F33">
            <v>63.02</v>
          </cell>
          <cell r="G33">
            <v>64.069999999999993</v>
          </cell>
          <cell r="H33">
            <v>65.13</v>
          </cell>
          <cell r="I33">
            <v>66.180000000000007</v>
          </cell>
          <cell r="J33">
            <v>67.239999999999995</v>
          </cell>
          <cell r="K33">
            <v>68.290000000000006</v>
          </cell>
          <cell r="L33">
            <v>69.349999999999994</v>
          </cell>
          <cell r="M33">
            <v>70.400000000000006</v>
          </cell>
          <cell r="N33">
            <v>71.459999999999994</v>
          </cell>
          <cell r="O33">
            <v>72.52</v>
          </cell>
          <cell r="P33">
            <v>73.569999999999993</v>
          </cell>
          <cell r="Q33">
            <v>74.63</v>
          </cell>
          <cell r="R33">
            <v>75.680000000000007</v>
          </cell>
          <cell r="S33">
            <v>76.739999999999995</v>
          </cell>
          <cell r="T33">
            <v>77.790000000000006</v>
          </cell>
          <cell r="U33">
            <v>78.849999999999994</v>
          </cell>
          <cell r="V33">
            <v>79.900000000000006</v>
          </cell>
          <cell r="W33">
            <v>80.959999999999994</v>
          </cell>
          <cell r="X33">
            <v>82.02</v>
          </cell>
          <cell r="Y33">
            <v>83.07</v>
          </cell>
          <cell r="AA33">
            <v>34.54</v>
          </cell>
          <cell r="AB33">
            <v>35.29</v>
          </cell>
          <cell r="AC33">
            <v>36.03</v>
          </cell>
          <cell r="AD33">
            <v>36.78</v>
          </cell>
          <cell r="AE33">
            <v>37.520000000000003</v>
          </cell>
          <cell r="AF33">
            <v>38.270000000000003</v>
          </cell>
          <cell r="AG33">
            <v>39.01</v>
          </cell>
          <cell r="AH33">
            <v>39.76</v>
          </cell>
          <cell r="AI33">
            <v>40.5</v>
          </cell>
          <cell r="AJ33">
            <v>41.25</v>
          </cell>
          <cell r="AK33">
            <v>41.99</v>
          </cell>
          <cell r="AL33">
            <v>42.74</v>
          </cell>
          <cell r="AM33">
            <v>43.48</v>
          </cell>
          <cell r="AN33">
            <v>44.23</v>
          </cell>
          <cell r="AO33">
            <v>44.97</v>
          </cell>
          <cell r="AP33">
            <v>45.72</v>
          </cell>
          <cell r="AQ33">
            <v>46.46</v>
          </cell>
          <cell r="AR33">
            <v>47.21</v>
          </cell>
          <cell r="AS33">
            <v>47.96</v>
          </cell>
          <cell r="AT33">
            <v>48.7</v>
          </cell>
          <cell r="AU33">
            <v>49.45</v>
          </cell>
          <cell r="AV33">
            <v>50.19</v>
          </cell>
          <cell r="AW33">
            <v>50.94</v>
          </cell>
          <cell r="AX33">
            <v>51.68</v>
          </cell>
          <cell r="AY33">
            <v>52.43</v>
          </cell>
        </row>
        <row r="34">
          <cell r="A34">
            <v>59.7</v>
          </cell>
          <cell r="B34">
            <v>60.79</v>
          </cell>
          <cell r="C34">
            <v>61.88</v>
          </cell>
          <cell r="D34">
            <v>62.97</v>
          </cell>
          <cell r="E34">
            <v>64.069999999999993</v>
          </cell>
          <cell r="F34">
            <v>65.16</v>
          </cell>
          <cell r="G34">
            <v>66.25</v>
          </cell>
          <cell r="H34">
            <v>67.34</v>
          </cell>
          <cell r="I34">
            <v>68.430000000000007</v>
          </cell>
          <cell r="J34">
            <v>69.53</v>
          </cell>
          <cell r="K34">
            <v>70.62</v>
          </cell>
          <cell r="L34">
            <v>71.709999999999994</v>
          </cell>
          <cell r="M34">
            <v>72.8</v>
          </cell>
          <cell r="N34">
            <v>73.89</v>
          </cell>
          <cell r="O34">
            <v>74.989999999999995</v>
          </cell>
          <cell r="P34">
            <v>76.08</v>
          </cell>
          <cell r="Q34">
            <v>77.17</v>
          </cell>
          <cell r="R34">
            <v>78.260000000000005</v>
          </cell>
          <cell r="S34">
            <v>79.349999999999994</v>
          </cell>
          <cell r="T34">
            <v>80.45</v>
          </cell>
          <cell r="U34">
            <v>81.540000000000006</v>
          </cell>
          <cell r="V34">
            <v>82.63</v>
          </cell>
          <cell r="W34">
            <v>83.72</v>
          </cell>
          <cell r="X34">
            <v>84.81</v>
          </cell>
          <cell r="Y34">
            <v>85.91</v>
          </cell>
          <cell r="AA34">
            <v>35.71</v>
          </cell>
          <cell r="AB34">
            <v>36.479999999999997</v>
          </cell>
          <cell r="AC34">
            <v>37.25</v>
          </cell>
          <cell r="AD34">
            <v>38.03</v>
          </cell>
          <cell r="AE34">
            <v>38.799999999999997</v>
          </cell>
          <cell r="AF34">
            <v>39.57</v>
          </cell>
          <cell r="AG34">
            <v>40.340000000000003</v>
          </cell>
          <cell r="AH34">
            <v>41.11</v>
          </cell>
          <cell r="AI34">
            <v>41.88</v>
          </cell>
          <cell r="AJ34">
            <v>42.65</v>
          </cell>
          <cell r="AK34">
            <v>43.42</v>
          </cell>
          <cell r="AL34">
            <v>44.19</v>
          </cell>
          <cell r="AM34">
            <v>44.96</v>
          </cell>
          <cell r="AN34">
            <v>45.74</v>
          </cell>
          <cell r="AO34">
            <v>46.51</v>
          </cell>
          <cell r="AP34">
            <v>47.28</v>
          </cell>
          <cell r="AQ34">
            <v>48.05</v>
          </cell>
          <cell r="AR34">
            <v>48.82</v>
          </cell>
          <cell r="AS34">
            <v>49.59</v>
          </cell>
          <cell r="AT34">
            <v>50.36</v>
          </cell>
          <cell r="AU34">
            <v>51.13</v>
          </cell>
          <cell r="AV34">
            <v>51.9</v>
          </cell>
          <cell r="AW34">
            <v>52.67</v>
          </cell>
          <cell r="AX34">
            <v>53.45</v>
          </cell>
          <cell r="AY34">
            <v>54.22</v>
          </cell>
        </row>
        <row r="35">
          <cell r="A35">
            <v>61.63</v>
          </cell>
          <cell r="B35">
            <v>62.76</v>
          </cell>
          <cell r="C35">
            <v>63.89</v>
          </cell>
          <cell r="D35">
            <v>65.02</v>
          </cell>
          <cell r="E35">
            <v>66.150000000000006</v>
          </cell>
          <cell r="F35">
            <v>67.27</v>
          </cell>
          <cell r="G35">
            <v>68.400000000000006</v>
          </cell>
          <cell r="H35">
            <v>69.53</v>
          </cell>
          <cell r="I35">
            <v>70.66</v>
          </cell>
          <cell r="J35">
            <v>71.790000000000006</v>
          </cell>
          <cell r="K35">
            <v>72.92</v>
          </cell>
          <cell r="L35">
            <v>74.05</v>
          </cell>
          <cell r="M35">
            <v>75.17</v>
          </cell>
          <cell r="N35">
            <v>76.3</v>
          </cell>
          <cell r="O35">
            <v>77.430000000000007</v>
          </cell>
          <cell r="P35">
            <v>78.56</v>
          </cell>
          <cell r="Q35">
            <v>79.69</v>
          </cell>
          <cell r="R35">
            <v>80.819999999999993</v>
          </cell>
          <cell r="S35">
            <v>81.94</v>
          </cell>
          <cell r="T35">
            <v>83.07</v>
          </cell>
          <cell r="U35">
            <v>84.2</v>
          </cell>
          <cell r="V35">
            <v>85.33</v>
          </cell>
          <cell r="W35">
            <v>86.46</v>
          </cell>
          <cell r="X35">
            <v>87.59</v>
          </cell>
          <cell r="Y35">
            <v>88.71</v>
          </cell>
          <cell r="AA35">
            <v>36.880000000000003</v>
          </cell>
          <cell r="AB35">
            <v>37.68</v>
          </cell>
          <cell r="AC35">
            <v>38.47</v>
          </cell>
          <cell r="AD35">
            <v>39.270000000000003</v>
          </cell>
          <cell r="AE35">
            <v>40.07</v>
          </cell>
          <cell r="AF35">
            <v>40.86</v>
          </cell>
          <cell r="AG35">
            <v>41.66</v>
          </cell>
          <cell r="AH35">
            <v>42.46</v>
          </cell>
          <cell r="AI35">
            <v>43.25</v>
          </cell>
          <cell r="AJ35">
            <v>44.05</v>
          </cell>
          <cell r="AK35">
            <v>44.85</v>
          </cell>
          <cell r="AL35">
            <v>45.64</v>
          </cell>
          <cell r="AM35">
            <v>46.44</v>
          </cell>
          <cell r="AN35">
            <v>47.24</v>
          </cell>
          <cell r="AO35">
            <v>48.03</v>
          </cell>
          <cell r="AP35">
            <v>48.83</v>
          </cell>
          <cell r="AQ35">
            <v>49.63</v>
          </cell>
          <cell r="AR35">
            <v>50.42</v>
          </cell>
          <cell r="AS35">
            <v>51.22</v>
          </cell>
          <cell r="AT35">
            <v>52.02</v>
          </cell>
          <cell r="AU35">
            <v>52.81</v>
          </cell>
          <cell r="AV35">
            <v>53.61</v>
          </cell>
          <cell r="AW35">
            <v>54.41</v>
          </cell>
          <cell r="AX35">
            <v>55.21</v>
          </cell>
          <cell r="AY35">
            <v>56</v>
          </cell>
        </row>
        <row r="36">
          <cell r="A36">
            <v>63.59</v>
          </cell>
          <cell r="B36">
            <v>64.760000000000005</v>
          </cell>
          <cell r="C36">
            <v>65.92</v>
          </cell>
          <cell r="D36">
            <v>67.09</v>
          </cell>
          <cell r="E36">
            <v>68.25</v>
          </cell>
          <cell r="F36">
            <v>69.42</v>
          </cell>
          <cell r="G36">
            <v>70.58</v>
          </cell>
          <cell r="H36">
            <v>71.75</v>
          </cell>
          <cell r="I36">
            <v>72.91</v>
          </cell>
          <cell r="J36">
            <v>74.08</v>
          </cell>
          <cell r="K36">
            <v>75.239999999999995</v>
          </cell>
          <cell r="L36">
            <v>76.41</v>
          </cell>
          <cell r="M36">
            <v>77.569999999999993</v>
          </cell>
          <cell r="N36">
            <v>78.739999999999995</v>
          </cell>
          <cell r="O36">
            <v>79.900000000000006</v>
          </cell>
          <cell r="P36">
            <v>81.069999999999993</v>
          </cell>
          <cell r="Q36">
            <v>82.23</v>
          </cell>
          <cell r="R36">
            <v>83.4</v>
          </cell>
          <cell r="S36">
            <v>84.56</v>
          </cell>
          <cell r="T36">
            <v>85.73</v>
          </cell>
          <cell r="U36">
            <v>86.89</v>
          </cell>
          <cell r="V36">
            <v>88.05</v>
          </cell>
          <cell r="W36">
            <v>89.22</v>
          </cell>
          <cell r="X36">
            <v>90.38</v>
          </cell>
          <cell r="Y36">
            <v>91.55</v>
          </cell>
          <cell r="AA36">
            <v>38.049999999999997</v>
          </cell>
          <cell r="AB36">
            <v>38.869999999999997</v>
          </cell>
          <cell r="AC36">
            <v>39.69</v>
          </cell>
          <cell r="AD36">
            <v>40.520000000000003</v>
          </cell>
          <cell r="AE36">
            <v>41.34</v>
          </cell>
          <cell r="AF36">
            <v>42.16</v>
          </cell>
          <cell r="AG36">
            <v>42.98</v>
          </cell>
          <cell r="AH36">
            <v>43.81</v>
          </cell>
          <cell r="AI36">
            <v>44.63</v>
          </cell>
          <cell r="AJ36">
            <v>45.45</v>
          </cell>
          <cell r="AK36">
            <v>46.27</v>
          </cell>
          <cell r="AL36">
            <v>47.1</v>
          </cell>
          <cell r="AM36">
            <v>47.92</v>
          </cell>
          <cell r="AN36">
            <v>48.74</v>
          </cell>
          <cell r="AO36">
            <v>49.56</v>
          </cell>
          <cell r="AP36">
            <v>50.39</v>
          </cell>
          <cell r="AQ36">
            <v>51.21</v>
          </cell>
          <cell r="AR36">
            <v>52.03</v>
          </cell>
          <cell r="AS36">
            <v>52.85</v>
          </cell>
          <cell r="AT36">
            <v>53.68</v>
          </cell>
          <cell r="AU36">
            <v>54.5</v>
          </cell>
          <cell r="AV36">
            <v>55.32</v>
          </cell>
          <cell r="AW36">
            <v>56.14</v>
          </cell>
          <cell r="AX36">
            <v>56.97</v>
          </cell>
          <cell r="AY36">
            <v>57.79</v>
          </cell>
        </row>
        <row r="37">
          <cell r="A37">
            <v>65.540000000000006</v>
          </cell>
          <cell r="B37">
            <v>66.739999999999995</v>
          </cell>
          <cell r="C37">
            <v>67.94</v>
          </cell>
          <cell r="D37">
            <v>69.150000000000006</v>
          </cell>
          <cell r="E37">
            <v>70.349999999999994</v>
          </cell>
          <cell r="F37">
            <v>71.55</v>
          </cell>
          <cell r="G37">
            <v>72.75</v>
          </cell>
          <cell r="H37">
            <v>73.95</v>
          </cell>
          <cell r="I37">
            <v>75.150000000000006</v>
          </cell>
          <cell r="J37">
            <v>76.349999999999994</v>
          </cell>
          <cell r="K37">
            <v>77.55</v>
          </cell>
          <cell r="L37">
            <v>78.760000000000005</v>
          </cell>
          <cell r="M37">
            <v>79.959999999999994</v>
          </cell>
          <cell r="N37">
            <v>81.16</v>
          </cell>
          <cell r="O37">
            <v>82.36</v>
          </cell>
          <cell r="P37">
            <v>83.56</v>
          </cell>
          <cell r="Q37">
            <v>84.76</v>
          </cell>
          <cell r="R37">
            <v>85.96</v>
          </cell>
          <cell r="S37">
            <v>87.16</v>
          </cell>
          <cell r="T37">
            <v>88.37</v>
          </cell>
          <cell r="U37">
            <v>89.57</v>
          </cell>
          <cell r="V37">
            <v>90.77</v>
          </cell>
          <cell r="W37">
            <v>91.97</v>
          </cell>
          <cell r="X37">
            <v>93.17</v>
          </cell>
          <cell r="Y37">
            <v>94.37</v>
          </cell>
          <cell r="AA37">
            <v>39.22</v>
          </cell>
          <cell r="AB37">
            <v>40.07</v>
          </cell>
          <cell r="AC37">
            <v>40.92</v>
          </cell>
          <cell r="AD37">
            <v>41.76</v>
          </cell>
          <cell r="AE37">
            <v>42.61</v>
          </cell>
          <cell r="AF37">
            <v>43.46</v>
          </cell>
          <cell r="AG37">
            <v>44.31</v>
          </cell>
          <cell r="AH37">
            <v>45.16</v>
          </cell>
          <cell r="AI37">
            <v>46</v>
          </cell>
          <cell r="AJ37">
            <v>46.85</v>
          </cell>
          <cell r="AK37">
            <v>47.7</v>
          </cell>
          <cell r="AL37">
            <v>48.55</v>
          </cell>
          <cell r="AM37">
            <v>49.4</v>
          </cell>
          <cell r="AN37">
            <v>50.24</v>
          </cell>
          <cell r="AO37">
            <v>51.09</v>
          </cell>
          <cell r="AP37">
            <v>51.94</v>
          </cell>
          <cell r="AQ37">
            <v>52.79</v>
          </cell>
          <cell r="AR37">
            <v>53.64</v>
          </cell>
          <cell r="AS37">
            <v>54.49</v>
          </cell>
          <cell r="AT37">
            <v>55.33</v>
          </cell>
          <cell r="AU37">
            <v>56.18</v>
          </cell>
          <cell r="AV37">
            <v>57.03</v>
          </cell>
          <cell r="AW37">
            <v>57.88</v>
          </cell>
          <cell r="AX37">
            <v>58.73</v>
          </cell>
          <cell r="AY37">
            <v>59.57</v>
          </cell>
        </row>
        <row r="38">
          <cell r="A38">
            <v>67.5</v>
          </cell>
          <cell r="B38">
            <v>68.73</v>
          </cell>
          <cell r="C38">
            <v>69.97</v>
          </cell>
          <cell r="D38">
            <v>71.209999999999994</v>
          </cell>
          <cell r="E38">
            <v>72.45</v>
          </cell>
          <cell r="F38">
            <v>73.680000000000007</v>
          </cell>
          <cell r="G38">
            <v>74.92</v>
          </cell>
          <cell r="H38">
            <v>76.16</v>
          </cell>
          <cell r="I38">
            <v>77.400000000000006</v>
          </cell>
          <cell r="J38">
            <v>78.63</v>
          </cell>
          <cell r="K38">
            <v>79.87</v>
          </cell>
          <cell r="L38">
            <v>81.11</v>
          </cell>
          <cell r="M38">
            <v>82.35</v>
          </cell>
          <cell r="N38">
            <v>83.58</v>
          </cell>
          <cell r="O38">
            <v>84.82</v>
          </cell>
          <cell r="P38">
            <v>86.06</v>
          </cell>
          <cell r="Q38">
            <v>87.3</v>
          </cell>
          <cell r="R38">
            <v>88.53</v>
          </cell>
          <cell r="S38">
            <v>89.77</v>
          </cell>
          <cell r="T38">
            <v>91.01</v>
          </cell>
          <cell r="U38">
            <v>92.25</v>
          </cell>
          <cell r="V38">
            <v>93.48</v>
          </cell>
          <cell r="W38">
            <v>94.72</v>
          </cell>
          <cell r="X38">
            <v>95.96</v>
          </cell>
          <cell r="Y38">
            <v>97.2</v>
          </cell>
          <cell r="AA38">
            <v>40.39</v>
          </cell>
          <cell r="AB38">
            <v>41.26</v>
          </cell>
          <cell r="AC38">
            <v>42.14</v>
          </cell>
          <cell r="AD38">
            <v>43.01</v>
          </cell>
          <cell r="AE38">
            <v>43.88</v>
          </cell>
          <cell r="AF38">
            <v>44.76</v>
          </cell>
          <cell r="AG38">
            <v>45.63</v>
          </cell>
          <cell r="AH38">
            <v>46.51</v>
          </cell>
          <cell r="AI38">
            <v>47.38</v>
          </cell>
          <cell r="AJ38">
            <v>48.25</v>
          </cell>
          <cell r="AK38">
            <v>49.13</v>
          </cell>
          <cell r="AL38">
            <v>50</v>
          </cell>
          <cell r="AM38">
            <v>50.87</v>
          </cell>
          <cell r="AN38">
            <v>51.75</v>
          </cell>
          <cell r="AO38">
            <v>52.62</v>
          </cell>
          <cell r="AP38">
            <v>53.5</v>
          </cell>
          <cell r="AQ38">
            <v>54.37</v>
          </cell>
          <cell r="AR38">
            <v>55.24</v>
          </cell>
          <cell r="AS38">
            <v>56.12</v>
          </cell>
          <cell r="AT38">
            <v>56.99</v>
          </cell>
          <cell r="AU38">
            <v>57.86</v>
          </cell>
          <cell r="AV38">
            <v>58.74</v>
          </cell>
          <cell r="AW38">
            <v>59.61</v>
          </cell>
          <cell r="AX38">
            <v>60.49</v>
          </cell>
          <cell r="AY38">
            <v>61.36</v>
          </cell>
        </row>
        <row r="39">
          <cell r="A39">
            <v>69.430000000000007</v>
          </cell>
          <cell r="B39">
            <v>70.7</v>
          </cell>
          <cell r="C39">
            <v>71.98</v>
          </cell>
          <cell r="D39">
            <v>73.25</v>
          </cell>
          <cell r="E39">
            <v>74.52</v>
          </cell>
          <cell r="F39">
            <v>75.8</v>
          </cell>
          <cell r="G39">
            <v>77.069999999999993</v>
          </cell>
          <cell r="H39">
            <v>78.349999999999994</v>
          </cell>
          <cell r="I39">
            <v>79.62</v>
          </cell>
          <cell r="J39">
            <v>80.89</v>
          </cell>
          <cell r="K39">
            <v>82.17</v>
          </cell>
          <cell r="L39">
            <v>83.44</v>
          </cell>
          <cell r="M39">
            <v>84.72</v>
          </cell>
          <cell r="N39">
            <v>85.99</v>
          </cell>
          <cell r="O39">
            <v>87.26</v>
          </cell>
          <cell r="P39">
            <v>88.54</v>
          </cell>
          <cell r="Q39">
            <v>89.81</v>
          </cell>
          <cell r="R39">
            <v>91.09</v>
          </cell>
          <cell r="S39">
            <v>92.36</v>
          </cell>
          <cell r="T39">
            <v>93.63</v>
          </cell>
          <cell r="U39">
            <v>94.91</v>
          </cell>
          <cell r="V39">
            <v>96.18</v>
          </cell>
          <cell r="W39">
            <v>97.46</v>
          </cell>
          <cell r="X39">
            <v>98.73</v>
          </cell>
          <cell r="Y39">
            <v>100</v>
          </cell>
          <cell r="AA39">
            <v>41.56</v>
          </cell>
          <cell r="AB39">
            <v>42.46</v>
          </cell>
          <cell r="AC39">
            <v>43.36</v>
          </cell>
          <cell r="AD39">
            <v>44.26</v>
          </cell>
          <cell r="AE39">
            <v>45.15</v>
          </cell>
          <cell r="AF39">
            <v>46.05</v>
          </cell>
          <cell r="AG39">
            <v>46.95</v>
          </cell>
          <cell r="AH39">
            <v>47.85</v>
          </cell>
          <cell r="AI39">
            <v>48.75</v>
          </cell>
          <cell r="AJ39">
            <v>49.65</v>
          </cell>
          <cell r="AK39">
            <v>50.55</v>
          </cell>
          <cell r="AL39">
            <v>51.45</v>
          </cell>
          <cell r="AM39">
            <v>52.35</v>
          </cell>
          <cell r="AN39">
            <v>53.25</v>
          </cell>
          <cell r="AO39">
            <v>54.15</v>
          </cell>
          <cell r="AP39">
            <v>55.05</v>
          </cell>
          <cell r="AQ39">
            <v>55.95</v>
          </cell>
          <cell r="AR39">
            <v>56.85</v>
          </cell>
          <cell r="AS39">
            <v>57.75</v>
          </cell>
          <cell r="AT39">
            <v>58.65</v>
          </cell>
          <cell r="AU39">
            <v>59.55</v>
          </cell>
          <cell r="AV39">
            <v>60.45</v>
          </cell>
          <cell r="AW39">
            <v>61.35</v>
          </cell>
          <cell r="AX39">
            <v>62.25</v>
          </cell>
          <cell r="AY39">
            <v>63.14</v>
          </cell>
        </row>
        <row r="40">
          <cell r="A40">
            <v>71.38</v>
          </cell>
          <cell r="B40">
            <v>72.69</v>
          </cell>
          <cell r="C40">
            <v>74</v>
          </cell>
          <cell r="D40">
            <v>75.31</v>
          </cell>
          <cell r="E40">
            <v>76.62</v>
          </cell>
          <cell r="F40">
            <v>77.930000000000007</v>
          </cell>
          <cell r="G40">
            <v>79.25</v>
          </cell>
          <cell r="H40">
            <v>80.56</v>
          </cell>
          <cell r="I40">
            <v>81.87</v>
          </cell>
          <cell r="J40">
            <v>83.18</v>
          </cell>
          <cell r="K40">
            <v>84.49</v>
          </cell>
          <cell r="L40">
            <v>85.8</v>
          </cell>
          <cell r="M40">
            <v>87.11</v>
          </cell>
          <cell r="N40">
            <v>88.42</v>
          </cell>
          <cell r="O40">
            <v>89.73</v>
          </cell>
          <cell r="P40">
            <v>91.04</v>
          </cell>
          <cell r="Q40">
            <v>92.35</v>
          </cell>
          <cell r="R40">
            <v>93.66</v>
          </cell>
          <cell r="S40">
            <v>94.97</v>
          </cell>
          <cell r="T40">
            <v>96.28</v>
          </cell>
          <cell r="U40">
            <v>97.59</v>
          </cell>
          <cell r="V40">
            <v>98.9</v>
          </cell>
          <cell r="W40">
            <v>100.21</v>
          </cell>
          <cell r="X40">
            <v>101.52</v>
          </cell>
          <cell r="Y40">
            <v>102.83</v>
          </cell>
          <cell r="AA40">
            <v>42.73</v>
          </cell>
          <cell r="AB40">
            <v>43.66</v>
          </cell>
          <cell r="AC40">
            <v>44.58</v>
          </cell>
          <cell r="AD40">
            <v>45.51</v>
          </cell>
          <cell r="AE40">
            <v>46.43</v>
          </cell>
          <cell r="AF40">
            <v>47.36</v>
          </cell>
          <cell r="AG40">
            <v>48.28</v>
          </cell>
          <cell r="AH40">
            <v>49.21</v>
          </cell>
          <cell r="AI40">
            <v>50.13</v>
          </cell>
          <cell r="AJ40">
            <v>51.06</v>
          </cell>
          <cell r="AK40">
            <v>51.98</v>
          </cell>
          <cell r="AL40">
            <v>52.91</v>
          </cell>
          <cell r="AM40">
            <v>53.83</v>
          </cell>
          <cell r="AN40">
            <v>54.76</v>
          </cell>
          <cell r="AO40">
            <v>55.68</v>
          </cell>
          <cell r="AP40">
            <v>56.61</v>
          </cell>
          <cell r="AQ40">
            <v>57.53</v>
          </cell>
          <cell r="AR40">
            <v>58.46</v>
          </cell>
          <cell r="AS40">
            <v>59.38</v>
          </cell>
          <cell r="AT40">
            <v>60.31</v>
          </cell>
          <cell r="AU40">
            <v>61.23</v>
          </cell>
          <cell r="AV40">
            <v>62.16</v>
          </cell>
          <cell r="AW40">
            <v>63.09</v>
          </cell>
          <cell r="AX40">
            <v>64.010000000000005</v>
          </cell>
          <cell r="AY40">
            <v>64.94</v>
          </cell>
        </row>
        <row r="41">
          <cell r="A41">
            <v>73.34</v>
          </cell>
          <cell r="B41">
            <v>74.680000000000007</v>
          </cell>
          <cell r="C41">
            <v>76.03</v>
          </cell>
          <cell r="D41">
            <v>77.38</v>
          </cell>
          <cell r="E41">
            <v>78.72</v>
          </cell>
          <cell r="F41">
            <v>80.069999999999993</v>
          </cell>
          <cell r="G41">
            <v>81.42</v>
          </cell>
          <cell r="H41">
            <v>82.77</v>
          </cell>
          <cell r="I41">
            <v>84.11</v>
          </cell>
          <cell r="J41">
            <v>85.46</v>
          </cell>
          <cell r="K41">
            <v>86.81</v>
          </cell>
          <cell r="L41">
            <v>88.15</v>
          </cell>
          <cell r="M41">
            <v>89.5</v>
          </cell>
          <cell r="N41">
            <v>90.85</v>
          </cell>
          <cell r="O41">
            <v>92.19</v>
          </cell>
          <cell r="P41">
            <v>93.54</v>
          </cell>
          <cell r="Q41">
            <v>94.89</v>
          </cell>
          <cell r="R41">
            <v>96.23</v>
          </cell>
          <cell r="S41">
            <v>97.58</v>
          </cell>
          <cell r="T41">
            <v>98.93</v>
          </cell>
          <cell r="U41">
            <v>100.27</v>
          </cell>
          <cell r="V41">
            <v>101.62</v>
          </cell>
          <cell r="W41">
            <v>102.97</v>
          </cell>
          <cell r="X41">
            <v>104.31</v>
          </cell>
          <cell r="Y41">
            <v>105.66</v>
          </cell>
          <cell r="AA41">
            <v>43.9</v>
          </cell>
          <cell r="AB41">
            <v>44.85</v>
          </cell>
          <cell r="AC41">
            <v>45.8</v>
          </cell>
          <cell r="AD41">
            <v>46.75</v>
          </cell>
          <cell r="AE41">
            <v>47.7</v>
          </cell>
          <cell r="AF41">
            <v>48.65</v>
          </cell>
          <cell r="AG41">
            <v>49.6</v>
          </cell>
          <cell r="AH41">
            <v>50.55</v>
          </cell>
          <cell r="AI41">
            <v>51.5</v>
          </cell>
          <cell r="AJ41">
            <v>52.45</v>
          </cell>
          <cell r="AK41">
            <v>53.41</v>
          </cell>
          <cell r="AL41">
            <v>54.36</v>
          </cell>
          <cell r="AM41">
            <v>55.31</v>
          </cell>
          <cell r="AN41">
            <v>56.26</v>
          </cell>
          <cell r="AO41">
            <v>57.21</v>
          </cell>
          <cell r="AP41">
            <v>58.16</v>
          </cell>
          <cell r="AQ41">
            <v>59.11</v>
          </cell>
          <cell r="AR41">
            <v>60.06</v>
          </cell>
          <cell r="AS41">
            <v>61.01</v>
          </cell>
          <cell r="AT41">
            <v>61.96</v>
          </cell>
          <cell r="AU41">
            <v>62.91</v>
          </cell>
          <cell r="AV41">
            <v>63.87</v>
          </cell>
          <cell r="AW41">
            <v>64.819999999999993</v>
          </cell>
          <cell r="AX41">
            <v>65.77</v>
          </cell>
          <cell r="AY41">
            <v>66.72</v>
          </cell>
        </row>
        <row r="42">
          <cell r="A42">
            <v>75.290000000000006</v>
          </cell>
          <cell r="B42">
            <v>76.67</v>
          </cell>
          <cell r="C42">
            <v>78.06</v>
          </cell>
          <cell r="D42">
            <v>79.44</v>
          </cell>
          <cell r="E42">
            <v>80.8</v>
          </cell>
          <cell r="F42">
            <v>82.21</v>
          </cell>
          <cell r="G42">
            <v>83.59</v>
          </cell>
          <cell r="H42">
            <v>84.97</v>
          </cell>
          <cell r="I42">
            <v>86.35</v>
          </cell>
          <cell r="J42">
            <v>87.74</v>
          </cell>
          <cell r="K42">
            <v>89.12</v>
          </cell>
          <cell r="L42">
            <v>90.5</v>
          </cell>
          <cell r="M42">
            <v>91.89</v>
          </cell>
          <cell r="N42">
            <v>93.27</v>
          </cell>
          <cell r="O42">
            <v>94.65</v>
          </cell>
          <cell r="P42">
            <v>96.04</v>
          </cell>
          <cell r="Q42">
            <v>97.42</v>
          </cell>
          <cell r="R42">
            <v>98.8</v>
          </cell>
          <cell r="S42">
            <v>100.19</v>
          </cell>
          <cell r="T42">
            <v>101.57</v>
          </cell>
          <cell r="U42">
            <v>102.95</v>
          </cell>
          <cell r="V42">
            <v>104.34</v>
          </cell>
          <cell r="W42">
            <v>105.72</v>
          </cell>
          <cell r="X42">
            <v>107.1</v>
          </cell>
          <cell r="Y42">
            <v>108.49</v>
          </cell>
          <cell r="AA42">
            <v>45.07</v>
          </cell>
          <cell r="AB42">
            <v>46.04</v>
          </cell>
          <cell r="AC42">
            <v>47.02</v>
          </cell>
          <cell r="AD42">
            <v>48</v>
          </cell>
          <cell r="AE42">
            <v>48.97</v>
          </cell>
          <cell r="AF42">
            <v>49.95</v>
          </cell>
          <cell r="AG42">
            <v>50.93</v>
          </cell>
          <cell r="AH42">
            <v>51.9</v>
          </cell>
          <cell r="AI42">
            <v>52.88</v>
          </cell>
          <cell r="AJ42">
            <v>53.86</v>
          </cell>
          <cell r="AK42">
            <v>54.83</v>
          </cell>
          <cell r="AL42">
            <v>55.81</v>
          </cell>
          <cell r="AM42">
            <v>56.79</v>
          </cell>
          <cell r="AN42">
            <v>57.76</v>
          </cell>
          <cell r="AO42">
            <v>58.74</v>
          </cell>
          <cell r="AP42">
            <v>59.72</v>
          </cell>
          <cell r="AQ42">
            <v>60.69</v>
          </cell>
          <cell r="AR42">
            <v>61.67</v>
          </cell>
          <cell r="AS42">
            <v>62.65</v>
          </cell>
          <cell r="AT42">
            <v>63.62</v>
          </cell>
          <cell r="AU42">
            <v>64.599999999999994</v>
          </cell>
          <cell r="AV42">
            <v>65.58</v>
          </cell>
          <cell r="AW42">
            <v>66.55</v>
          </cell>
          <cell r="AX42">
            <v>67.53</v>
          </cell>
          <cell r="AY42">
            <v>68.510000000000005</v>
          </cell>
        </row>
        <row r="43">
          <cell r="A43">
            <v>77.239999999999995</v>
          </cell>
          <cell r="B43">
            <v>78.66</v>
          </cell>
          <cell r="C43">
            <v>80.069999999999993</v>
          </cell>
          <cell r="D43">
            <v>81.489999999999995</v>
          </cell>
          <cell r="E43">
            <v>82.91</v>
          </cell>
          <cell r="F43">
            <v>84.33</v>
          </cell>
          <cell r="G43">
            <v>85.75</v>
          </cell>
          <cell r="H43">
            <v>87.17</v>
          </cell>
          <cell r="I43">
            <v>88.59</v>
          </cell>
          <cell r="J43">
            <v>90.01</v>
          </cell>
          <cell r="K43">
            <v>91.43</v>
          </cell>
          <cell r="L43">
            <v>92.85</v>
          </cell>
          <cell r="M43">
            <v>94.27</v>
          </cell>
          <cell r="N43">
            <v>95.69</v>
          </cell>
          <cell r="O43">
            <v>97.11</v>
          </cell>
          <cell r="P43">
            <v>98.53</v>
          </cell>
          <cell r="Q43">
            <v>99.95</v>
          </cell>
          <cell r="R43">
            <v>101.37</v>
          </cell>
          <cell r="S43">
            <v>102.79</v>
          </cell>
          <cell r="T43">
            <v>104.21</v>
          </cell>
          <cell r="U43">
            <v>105.63</v>
          </cell>
          <cell r="V43">
            <v>107.05</v>
          </cell>
          <cell r="W43">
            <v>108.47</v>
          </cell>
          <cell r="X43">
            <v>109.89</v>
          </cell>
          <cell r="Y43">
            <v>111.31</v>
          </cell>
          <cell r="AA43">
            <v>46.24</v>
          </cell>
          <cell r="AB43">
            <v>47.25</v>
          </cell>
          <cell r="AC43">
            <v>48.25</v>
          </cell>
          <cell r="AD43">
            <v>49.25</v>
          </cell>
          <cell r="AE43">
            <v>50.25</v>
          </cell>
          <cell r="AF43">
            <v>51.25</v>
          </cell>
          <cell r="AG43">
            <v>52.26</v>
          </cell>
          <cell r="AH43">
            <v>53.26</v>
          </cell>
          <cell r="AI43">
            <v>54.26</v>
          </cell>
          <cell r="AJ43">
            <v>55.26</v>
          </cell>
          <cell r="AK43">
            <v>56.27</v>
          </cell>
          <cell r="AL43">
            <v>57.27</v>
          </cell>
          <cell r="AM43">
            <v>58.27</v>
          </cell>
          <cell r="AN43">
            <v>59.27</v>
          </cell>
          <cell r="AO43">
            <v>60.28</v>
          </cell>
          <cell r="AP43">
            <v>61.28</v>
          </cell>
          <cell r="AQ43">
            <v>62.28</v>
          </cell>
          <cell r="AR43">
            <v>63.28</v>
          </cell>
          <cell r="AS43">
            <v>64.28</v>
          </cell>
          <cell r="AT43">
            <v>65.290000000000006</v>
          </cell>
          <cell r="AU43">
            <v>66.290000000000006</v>
          </cell>
          <cell r="AV43">
            <v>67.290000000000006</v>
          </cell>
          <cell r="AW43">
            <v>68.290000000000006</v>
          </cell>
          <cell r="AX43">
            <v>69.3</v>
          </cell>
          <cell r="AY43">
            <v>70.3</v>
          </cell>
        </row>
        <row r="44">
          <cell r="A44">
            <v>79.17</v>
          </cell>
          <cell r="B44">
            <v>80.63</v>
          </cell>
          <cell r="C44">
            <v>82.09</v>
          </cell>
          <cell r="D44">
            <v>83.54</v>
          </cell>
          <cell r="E44">
            <v>85</v>
          </cell>
          <cell r="F44">
            <v>86.45</v>
          </cell>
          <cell r="G44">
            <v>87.91</v>
          </cell>
          <cell r="H44">
            <v>89.37</v>
          </cell>
          <cell r="I44">
            <v>90.82</v>
          </cell>
          <cell r="J44">
            <v>92.28</v>
          </cell>
          <cell r="K44">
            <v>93.73</v>
          </cell>
          <cell r="L44">
            <v>95.19</v>
          </cell>
          <cell r="M44">
            <v>96.65</v>
          </cell>
          <cell r="N44">
            <v>98.1</v>
          </cell>
          <cell r="O44">
            <v>99.56</v>
          </cell>
          <cell r="P44">
            <v>101.01</v>
          </cell>
          <cell r="Q44">
            <v>102.47</v>
          </cell>
          <cell r="R44">
            <v>103.93</v>
          </cell>
          <cell r="S44">
            <v>105.38</v>
          </cell>
          <cell r="T44">
            <v>106.84</v>
          </cell>
          <cell r="U44">
            <v>108.29</v>
          </cell>
          <cell r="V44">
            <v>109.75</v>
          </cell>
          <cell r="W44">
            <v>111.21</v>
          </cell>
          <cell r="X44">
            <v>112.66</v>
          </cell>
          <cell r="Y44">
            <v>114.12</v>
          </cell>
          <cell r="AA44">
            <v>47.41</v>
          </cell>
          <cell r="AB44">
            <v>48.44</v>
          </cell>
          <cell r="AC44">
            <v>49.46</v>
          </cell>
          <cell r="AD44">
            <v>50.49</v>
          </cell>
          <cell r="AE44">
            <v>51.52</v>
          </cell>
          <cell r="AF44">
            <v>52.55</v>
          </cell>
          <cell r="AG44">
            <v>53.58</v>
          </cell>
          <cell r="AH44">
            <v>54.6</v>
          </cell>
          <cell r="AI44">
            <v>55.63</v>
          </cell>
          <cell r="AJ44">
            <v>56.66</v>
          </cell>
          <cell r="AK44">
            <v>57.69</v>
          </cell>
          <cell r="AL44">
            <v>58.72</v>
          </cell>
          <cell r="AM44">
            <v>59.74</v>
          </cell>
          <cell r="AN44">
            <v>60.77</v>
          </cell>
          <cell r="AO44">
            <v>61.8</v>
          </cell>
          <cell r="AP44">
            <v>62.83</v>
          </cell>
          <cell r="AQ44">
            <v>63.86</v>
          </cell>
          <cell r="AR44">
            <v>64.88</v>
          </cell>
          <cell r="AS44">
            <v>65.91</v>
          </cell>
          <cell r="AT44">
            <v>66.94</v>
          </cell>
          <cell r="AU44">
            <v>67.97</v>
          </cell>
          <cell r="AV44">
            <v>69</v>
          </cell>
          <cell r="AW44">
            <v>70.02</v>
          </cell>
          <cell r="AX44">
            <v>71.05</v>
          </cell>
          <cell r="AY44">
            <v>72.08</v>
          </cell>
        </row>
        <row r="45">
          <cell r="A45">
            <v>81.13</v>
          </cell>
          <cell r="B45">
            <v>82.63</v>
          </cell>
          <cell r="C45">
            <v>84.12</v>
          </cell>
          <cell r="D45">
            <v>85.61</v>
          </cell>
          <cell r="E45">
            <v>87.1</v>
          </cell>
          <cell r="F45">
            <v>88.6</v>
          </cell>
          <cell r="G45">
            <v>90.09</v>
          </cell>
          <cell r="H45">
            <v>91.58</v>
          </cell>
          <cell r="I45">
            <v>93.07</v>
          </cell>
          <cell r="J45">
            <v>94.57</v>
          </cell>
          <cell r="K45">
            <v>96.06</v>
          </cell>
          <cell r="L45">
            <v>97.55</v>
          </cell>
          <cell r="M45">
            <v>99.04</v>
          </cell>
          <cell r="N45">
            <v>100.54</v>
          </cell>
          <cell r="O45">
            <v>102.03</v>
          </cell>
          <cell r="P45">
            <v>103.52</v>
          </cell>
          <cell r="Q45">
            <v>105.01</v>
          </cell>
          <cell r="R45">
            <v>106.51</v>
          </cell>
          <cell r="S45">
            <v>108</v>
          </cell>
          <cell r="T45">
            <v>109.49</v>
          </cell>
          <cell r="U45">
            <v>110.98</v>
          </cell>
          <cell r="V45">
            <v>112.47</v>
          </cell>
          <cell r="W45">
            <v>113.97</v>
          </cell>
          <cell r="X45">
            <v>115.46</v>
          </cell>
          <cell r="Y45">
            <v>116.95</v>
          </cell>
          <cell r="AA45">
            <v>48.58</v>
          </cell>
          <cell r="AB45">
            <v>49.63</v>
          </cell>
          <cell r="AC45">
            <v>50.68</v>
          </cell>
          <cell r="AD45">
            <v>51.74</v>
          </cell>
          <cell r="AE45">
            <v>52.79</v>
          </cell>
          <cell r="AF45">
            <v>53.85</v>
          </cell>
          <cell r="AG45">
            <v>54.9</v>
          </cell>
          <cell r="AH45">
            <v>55.95</v>
          </cell>
          <cell r="AI45">
            <v>57.01</v>
          </cell>
          <cell r="AJ45">
            <v>58.06</v>
          </cell>
          <cell r="AK45">
            <v>59.11</v>
          </cell>
          <cell r="AL45">
            <v>60.17</v>
          </cell>
          <cell r="AM45">
            <v>61.22</v>
          </cell>
          <cell r="AN45">
            <v>62.28</v>
          </cell>
          <cell r="AO45">
            <v>63.33</v>
          </cell>
          <cell r="AP45">
            <v>64.38</v>
          </cell>
          <cell r="AQ45">
            <v>65.44</v>
          </cell>
          <cell r="AR45">
            <v>66.489999999999995</v>
          </cell>
          <cell r="AS45">
            <v>67.540000000000006</v>
          </cell>
          <cell r="AT45">
            <v>68.599999999999994</v>
          </cell>
          <cell r="AU45">
            <v>69.650000000000006</v>
          </cell>
          <cell r="AV45">
            <v>70.709999999999994</v>
          </cell>
          <cell r="AW45">
            <v>71.760000000000005</v>
          </cell>
          <cell r="AX45">
            <v>72.81</v>
          </cell>
          <cell r="AY45">
            <v>73.87</v>
          </cell>
        </row>
        <row r="46">
          <cell r="A46">
            <v>83.08</v>
          </cell>
          <cell r="B46">
            <v>84.61</v>
          </cell>
          <cell r="C46">
            <v>86.14</v>
          </cell>
          <cell r="D46">
            <v>87.67</v>
          </cell>
          <cell r="E46">
            <v>89.2</v>
          </cell>
          <cell r="F46">
            <v>90.73</v>
          </cell>
          <cell r="G46">
            <v>92.26</v>
          </cell>
          <cell r="H46">
            <v>93.79</v>
          </cell>
          <cell r="I46">
            <v>95.31</v>
          </cell>
          <cell r="J46">
            <v>96.84</v>
          </cell>
          <cell r="K46">
            <v>98.37</v>
          </cell>
          <cell r="L46">
            <v>99.9</v>
          </cell>
          <cell r="M46">
            <v>101.43</v>
          </cell>
          <cell r="N46">
            <v>102.96</v>
          </cell>
          <cell r="O46">
            <v>104.49</v>
          </cell>
          <cell r="P46">
            <v>106.02</v>
          </cell>
          <cell r="Q46">
            <v>107.54</v>
          </cell>
          <cell r="R46">
            <v>109.07</v>
          </cell>
          <cell r="S46">
            <v>110.6</v>
          </cell>
          <cell r="T46">
            <v>112.13</v>
          </cell>
          <cell r="U46">
            <v>113.66</v>
          </cell>
          <cell r="V46">
            <v>115.19</v>
          </cell>
          <cell r="W46">
            <v>116.72</v>
          </cell>
          <cell r="X46">
            <v>118.25</v>
          </cell>
          <cell r="Y46">
            <v>119.78</v>
          </cell>
          <cell r="AA46">
            <v>49.75</v>
          </cell>
          <cell r="AB46">
            <v>50.83</v>
          </cell>
          <cell r="AC46">
            <v>51.91</v>
          </cell>
          <cell r="AD46">
            <v>52.99</v>
          </cell>
          <cell r="AE46">
            <v>54.07</v>
          </cell>
          <cell r="AF46">
            <v>55.15</v>
          </cell>
          <cell r="AG46">
            <v>56.23</v>
          </cell>
          <cell r="AH46">
            <v>57.31</v>
          </cell>
          <cell r="AI46">
            <v>58.39</v>
          </cell>
          <cell r="AJ46">
            <v>59.47</v>
          </cell>
          <cell r="AK46">
            <v>60.55</v>
          </cell>
          <cell r="AL46">
            <v>61.63</v>
          </cell>
          <cell r="AM46">
            <v>62.71</v>
          </cell>
          <cell r="AN46">
            <v>63.78</v>
          </cell>
          <cell r="AO46">
            <v>64.86</v>
          </cell>
          <cell r="AP46">
            <v>65.94</v>
          </cell>
          <cell r="AQ46">
            <v>67.02</v>
          </cell>
          <cell r="AR46">
            <v>68.099999999999994</v>
          </cell>
          <cell r="AS46">
            <v>69.180000000000007</v>
          </cell>
          <cell r="AT46">
            <v>70.260000000000005</v>
          </cell>
          <cell r="AU46">
            <v>71.34</v>
          </cell>
          <cell r="AV46">
            <v>72.42</v>
          </cell>
          <cell r="AW46">
            <v>73.5</v>
          </cell>
          <cell r="AX46">
            <v>74.58</v>
          </cell>
          <cell r="AY46">
            <v>75.66</v>
          </cell>
        </row>
        <row r="47">
          <cell r="A47">
            <v>85.02</v>
          </cell>
          <cell r="B47">
            <v>86.59</v>
          </cell>
          <cell r="C47">
            <v>88.15</v>
          </cell>
          <cell r="D47">
            <v>89.72</v>
          </cell>
          <cell r="E47">
            <v>91.28</v>
          </cell>
          <cell r="F47">
            <v>92.85</v>
          </cell>
          <cell r="G47">
            <v>94.41</v>
          </cell>
          <cell r="H47">
            <v>95.98</v>
          </cell>
          <cell r="I47">
            <v>97.54</v>
          </cell>
          <cell r="J47">
            <v>99.11</v>
          </cell>
          <cell r="K47">
            <v>100.67</v>
          </cell>
          <cell r="L47">
            <v>102.24</v>
          </cell>
          <cell r="M47">
            <v>103.8</v>
          </cell>
          <cell r="N47">
            <v>105.37</v>
          </cell>
          <cell r="O47">
            <v>106.93</v>
          </cell>
          <cell r="P47">
            <v>108.5</v>
          </cell>
          <cell r="Q47">
            <v>110.06</v>
          </cell>
          <cell r="R47">
            <v>111.63</v>
          </cell>
          <cell r="S47">
            <v>113.19</v>
          </cell>
          <cell r="T47">
            <v>114.76</v>
          </cell>
          <cell r="U47">
            <v>116.32</v>
          </cell>
          <cell r="V47">
            <v>117.89</v>
          </cell>
          <cell r="W47">
            <v>119.46</v>
          </cell>
          <cell r="X47">
            <v>121.02</v>
          </cell>
          <cell r="Y47">
            <v>122.59</v>
          </cell>
          <cell r="AA47">
            <v>50.91</v>
          </cell>
          <cell r="AB47">
            <v>52.02</v>
          </cell>
          <cell r="AC47">
            <v>53.12</v>
          </cell>
          <cell r="AD47">
            <v>54.23</v>
          </cell>
          <cell r="AE47">
            <v>55.33</v>
          </cell>
          <cell r="AF47">
            <v>56.44</v>
          </cell>
          <cell r="AG47">
            <v>57.54</v>
          </cell>
          <cell r="AH47">
            <v>58.65</v>
          </cell>
          <cell r="AI47">
            <v>59.75</v>
          </cell>
          <cell r="AJ47">
            <v>60.86</v>
          </cell>
          <cell r="AK47">
            <v>61.96</v>
          </cell>
          <cell r="AL47">
            <v>63.07</v>
          </cell>
          <cell r="AM47">
            <v>64.17</v>
          </cell>
          <cell r="AN47">
            <v>65.28</v>
          </cell>
          <cell r="AO47">
            <v>66.38</v>
          </cell>
          <cell r="AP47">
            <v>67.489999999999995</v>
          </cell>
          <cell r="AQ47">
            <v>68.59</v>
          </cell>
          <cell r="AR47">
            <v>69.7</v>
          </cell>
          <cell r="AS47">
            <v>70.81</v>
          </cell>
          <cell r="AT47">
            <v>71.91</v>
          </cell>
          <cell r="AU47">
            <v>73.02</v>
          </cell>
          <cell r="AV47">
            <v>74.12</v>
          </cell>
          <cell r="AW47">
            <v>75.23</v>
          </cell>
          <cell r="AX47">
            <v>76.33</v>
          </cell>
          <cell r="AY47">
            <v>77.44</v>
          </cell>
        </row>
        <row r="48">
          <cell r="A48">
            <v>86.98</v>
          </cell>
          <cell r="B48">
            <v>88.58</v>
          </cell>
          <cell r="C48">
            <v>90.18</v>
          </cell>
          <cell r="D48">
            <v>91.78</v>
          </cell>
          <cell r="E48">
            <v>93.38</v>
          </cell>
          <cell r="F48">
            <v>94.98</v>
          </cell>
          <cell r="G48">
            <v>96.59</v>
          </cell>
          <cell r="H48">
            <v>98.19</v>
          </cell>
          <cell r="I48">
            <v>99.79</v>
          </cell>
          <cell r="J48">
            <v>101.39</v>
          </cell>
          <cell r="K48">
            <v>102.99</v>
          </cell>
          <cell r="L48">
            <v>104.59</v>
          </cell>
          <cell r="M48">
            <v>106.2</v>
          </cell>
          <cell r="N48">
            <v>107.8</v>
          </cell>
          <cell r="O48">
            <v>109.4</v>
          </cell>
          <cell r="P48">
            <v>111</v>
          </cell>
          <cell r="Q48">
            <v>112.6</v>
          </cell>
          <cell r="R48">
            <v>114.2</v>
          </cell>
          <cell r="S48">
            <v>115.81</v>
          </cell>
          <cell r="T48">
            <v>117.41</v>
          </cell>
          <cell r="U48">
            <v>119.01</v>
          </cell>
          <cell r="V48">
            <v>120.61</v>
          </cell>
          <cell r="W48">
            <v>122.21</v>
          </cell>
          <cell r="X48">
            <v>123.81</v>
          </cell>
          <cell r="Y48">
            <v>125.41</v>
          </cell>
          <cell r="AA48">
            <v>52.09</v>
          </cell>
          <cell r="AB48">
            <v>53.22</v>
          </cell>
          <cell r="AC48">
            <v>54.35</v>
          </cell>
          <cell r="AD48">
            <v>55.48</v>
          </cell>
          <cell r="AE48">
            <v>56.61</v>
          </cell>
          <cell r="AF48">
            <v>57.74</v>
          </cell>
          <cell r="AG48">
            <v>58.87</v>
          </cell>
          <cell r="AH48">
            <v>60</v>
          </cell>
          <cell r="AI48">
            <v>61.13</v>
          </cell>
          <cell r="AJ48">
            <v>62.27</v>
          </cell>
          <cell r="AK48">
            <v>63.4</v>
          </cell>
          <cell r="AL48">
            <v>64.53</v>
          </cell>
          <cell r="AM48">
            <v>65.66</v>
          </cell>
          <cell r="AN48">
            <v>66.790000000000006</v>
          </cell>
          <cell r="AO48">
            <v>67.92</v>
          </cell>
          <cell r="AP48">
            <v>69.05</v>
          </cell>
          <cell r="AQ48">
            <v>70.180000000000007</v>
          </cell>
          <cell r="AR48">
            <v>71.31</v>
          </cell>
          <cell r="AS48">
            <v>72.44</v>
          </cell>
          <cell r="AT48">
            <v>73.569999999999993</v>
          </cell>
          <cell r="AU48">
            <v>74.7</v>
          </cell>
          <cell r="AV48">
            <v>75.84</v>
          </cell>
          <cell r="AW48">
            <v>76.97</v>
          </cell>
          <cell r="AX48">
            <v>78.099999999999994</v>
          </cell>
          <cell r="AY48">
            <v>79.23</v>
          </cell>
        </row>
        <row r="49">
          <cell r="A49">
            <v>88.92</v>
          </cell>
          <cell r="B49">
            <v>90.55</v>
          </cell>
          <cell r="C49">
            <v>92.19</v>
          </cell>
          <cell r="D49">
            <v>93.83</v>
          </cell>
          <cell r="E49">
            <v>95.47</v>
          </cell>
          <cell r="F49">
            <v>97.11</v>
          </cell>
          <cell r="G49">
            <v>98.74</v>
          </cell>
          <cell r="H49">
            <v>100.38</v>
          </cell>
          <cell r="I49">
            <v>102.02</v>
          </cell>
          <cell r="J49">
            <v>103.66</v>
          </cell>
          <cell r="K49">
            <v>105.3</v>
          </cell>
          <cell r="L49">
            <v>106.93</v>
          </cell>
          <cell r="M49">
            <v>108.57</v>
          </cell>
          <cell r="N49">
            <v>110.21</v>
          </cell>
          <cell r="O49">
            <v>111.85</v>
          </cell>
          <cell r="P49">
            <v>113.49</v>
          </cell>
          <cell r="Q49">
            <v>115.12</v>
          </cell>
          <cell r="R49">
            <v>116.76</v>
          </cell>
          <cell r="S49">
            <v>118.4</v>
          </cell>
          <cell r="T49">
            <v>120.04</v>
          </cell>
          <cell r="U49">
            <v>121.68</v>
          </cell>
          <cell r="V49">
            <v>123.31</v>
          </cell>
          <cell r="W49">
            <v>124.95</v>
          </cell>
          <cell r="X49">
            <v>126.59</v>
          </cell>
          <cell r="Y49">
            <v>128.22999999999999</v>
          </cell>
          <cell r="AA49">
            <v>53.26</v>
          </cell>
          <cell r="AB49">
            <v>54.41</v>
          </cell>
          <cell r="AC49">
            <v>55.57</v>
          </cell>
          <cell r="AD49">
            <v>56.73</v>
          </cell>
          <cell r="AE49">
            <v>57.88</v>
          </cell>
          <cell r="AF49">
            <v>59.04</v>
          </cell>
          <cell r="AG49">
            <v>60.2</v>
          </cell>
          <cell r="AH49">
            <v>61.35</v>
          </cell>
          <cell r="AI49">
            <v>62.51</v>
          </cell>
          <cell r="AJ49">
            <v>63.67</v>
          </cell>
          <cell r="AK49">
            <v>64.819999999999993</v>
          </cell>
          <cell r="AL49">
            <v>65.98</v>
          </cell>
          <cell r="AM49">
            <v>67.14</v>
          </cell>
          <cell r="AN49">
            <v>68.290000000000006</v>
          </cell>
          <cell r="AO49">
            <v>69.45</v>
          </cell>
          <cell r="AP49">
            <v>70.61</v>
          </cell>
          <cell r="AQ49">
            <v>71.760000000000005</v>
          </cell>
          <cell r="AR49">
            <v>72.92</v>
          </cell>
          <cell r="AS49">
            <v>74.08</v>
          </cell>
          <cell r="AT49">
            <v>75.23</v>
          </cell>
          <cell r="AU49">
            <v>76.39</v>
          </cell>
          <cell r="AV49">
            <v>77.540000000000006</v>
          </cell>
          <cell r="AW49">
            <v>78.7</v>
          </cell>
          <cell r="AX49">
            <v>79.86</v>
          </cell>
          <cell r="AY49">
            <v>81.010000000000005</v>
          </cell>
        </row>
        <row r="50">
          <cell r="A50">
            <v>90.87</v>
          </cell>
          <cell r="B50">
            <v>92.55</v>
          </cell>
          <cell r="C50">
            <v>94.22</v>
          </cell>
          <cell r="D50">
            <v>95.9</v>
          </cell>
          <cell r="E50">
            <v>97.57</v>
          </cell>
          <cell r="F50">
            <v>99.24</v>
          </cell>
          <cell r="G50">
            <v>100.92</v>
          </cell>
          <cell r="H50">
            <v>102.59</v>
          </cell>
          <cell r="I50">
            <v>104.27</v>
          </cell>
          <cell r="J50">
            <v>105.94</v>
          </cell>
          <cell r="K50">
            <v>107.62</v>
          </cell>
          <cell r="L50">
            <v>109.29</v>
          </cell>
          <cell r="M50">
            <v>110.97</v>
          </cell>
          <cell r="N50">
            <v>112.64</v>
          </cell>
          <cell r="O50">
            <v>114.31</v>
          </cell>
          <cell r="P50">
            <v>115.99</v>
          </cell>
          <cell r="Q50">
            <v>117.66</v>
          </cell>
          <cell r="R50">
            <v>119.34</v>
          </cell>
          <cell r="S50">
            <v>121.01</v>
          </cell>
          <cell r="T50">
            <v>122.69</v>
          </cell>
          <cell r="U50">
            <v>124.36</v>
          </cell>
          <cell r="V50">
            <v>126.04</v>
          </cell>
          <cell r="W50">
            <v>127.71</v>
          </cell>
          <cell r="X50">
            <v>129.38</v>
          </cell>
          <cell r="Y50">
            <v>131.06</v>
          </cell>
          <cell r="AA50">
            <v>54.43</v>
          </cell>
          <cell r="AB50">
            <v>55.61</v>
          </cell>
          <cell r="AC50">
            <v>56.8</v>
          </cell>
          <cell r="AD50">
            <v>57.98</v>
          </cell>
          <cell r="AE50">
            <v>59.16</v>
          </cell>
          <cell r="AF50">
            <v>60.34</v>
          </cell>
          <cell r="AG50">
            <v>61.53</v>
          </cell>
          <cell r="AH50">
            <v>62.71</v>
          </cell>
          <cell r="AI50">
            <v>63.89</v>
          </cell>
          <cell r="AJ50">
            <v>65.069999999999993</v>
          </cell>
          <cell r="AK50">
            <v>66.25</v>
          </cell>
          <cell r="AL50">
            <v>67.44</v>
          </cell>
          <cell r="AM50">
            <v>68.62</v>
          </cell>
          <cell r="AN50">
            <v>69.8</v>
          </cell>
          <cell r="AO50">
            <v>70.98</v>
          </cell>
          <cell r="AP50">
            <v>72.17</v>
          </cell>
          <cell r="AQ50">
            <v>73.349999999999994</v>
          </cell>
          <cell r="AR50">
            <v>74.53</v>
          </cell>
          <cell r="AS50">
            <v>75.709999999999994</v>
          </cell>
          <cell r="AT50">
            <v>76.89</v>
          </cell>
          <cell r="AU50">
            <v>78.08</v>
          </cell>
          <cell r="AV50">
            <v>79.260000000000005</v>
          </cell>
          <cell r="AW50">
            <v>80.44</v>
          </cell>
          <cell r="AX50">
            <v>81.62</v>
          </cell>
          <cell r="AY50">
            <v>82.81</v>
          </cell>
        </row>
        <row r="51">
          <cell r="A51">
            <v>92.81</v>
          </cell>
          <cell r="B51">
            <v>94.52</v>
          </cell>
          <cell r="C51">
            <v>96.23</v>
          </cell>
          <cell r="D51">
            <v>97.94</v>
          </cell>
          <cell r="E51">
            <v>99.65</v>
          </cell>
          <cell r="F51">
            <v>101.36</v>
          </cell>
          <cell r="G51">
            <v>103.07</v>
          </cell>
          <cell r="H51">
            <v>104.79</v>
          </cell>
          <cell r="I51">
            <v>106.5</v>
          </cell>
          <cell r="J51">
            <v>108.21</v>
          </cell>
          <cell r="K51">
            <v>109.92</v>
          </cell>
          <cell r="L51">
            <v>111.63</v>
          </cell>
          <cell r="M51">
            <v>113.34</v>
          </cell>
          <cell r="N51">
            <v>115.05</v>
          </cell>
          <cell r="O51">
            <v>116.76</v>
          </cell>
          <cell r="P51">
            <v>118.47</v>
          </cell>
          <cell r="Q51">
            <v>120.18</v>
          </cell>
          <cell r="R51">
            <v>121.89</v>
          </cell>
          <cell r="S51">
            <v>123.6</v>
          </cell>
          <cell r="T51">
            <v>125.32</v>
          </cell>
          <cell r="U51">
            <v>127.03</v>
          </cell>
          <cell r="V51">
            <v>128.74</v>
          </cell>
          <cell r="W51">
            <v>130.44999999999999</v>
          </cell>
          <cell r="X51">
            <v>132.16</v>
          </cell>
          <cell r="Y51">
            <v>133.87</v>
          </cell>
          <cell r="AA51">
            <v>55.6</v>
          </cell>
          <cell r="AB51">
            <v>56.81</v>
          </cell>
          <cell r="AC51">
            <v>58.02</v>
          </cell>
          <cell r="AD51">
            <v>59.22</v>
          </cell>
          <cell r="AE51">
            <v>60.43</v>
          </cell>
          <cell r="AF51">
            <v>61.64</v>
          </cell>
          <cell r="AG51">
            <v>62.85</v>
          </cell>
          <cell r="AH51">
            <v>64.06</v>
          </cell>
          <cell r="AI51">
            <v>65.260000000000005</v>
          </cell>
          <cell r="AJ51">
            <v>66.47</v>
          </cell>
          <cell r="AK51">
            <v>67.680000000000007</v>
          </cell>
          <cell r="AL51">
            <v>68.89</v>
          </cell>
          <cell r="AM51">
            <v>70.099999999999994</v>
          </cell>
          <cell r="AN51">
            <v>71.3</v>
          </cell>
          <cell r="AO51">
            <v>72.510000000000005</v>
          </cell>
          <cell r="AP51">
            <v>73.72</v>
          </cell>
          <cell r="AQ51">
            <v>74.930000000000007</v>
          </cell>
          <cell r="AR51">
            <v>76.13</v>
          </cell>
          <cell r="AS51">
            <v>77.34</v>
          </cell>
          <cell r="AT51">
            <v>78.55</v>
          </cell>
          <cell r="AU51">
            <v>79.760000000000005</v>
          </cell>
          <cell r="AV51">
            <v>80.97</v>
          </cell>
          <cell r="AW51">
            <v>82.17</v>
          </cell>
          <cell r="AX51">
            <v>83.38</v>
          </cell>
          <cell r="AY51">
            <v>84.59</v>
          </cell>
        </row>
        <row r="52">
          <cell r="A52">
            <v>94.76</v>
          </cell>
          <cell r="B52">
            <v>96.51</v>
          </cell>
          <cell r="C52">
            <v>98.26</v>
          </cell>
          <cell r="D52">
            <v>100.01</v>
          </cell>
          <cell r="E52">
            <v>101.75</v>
          </cell>
          <cell r="F52">
            <v>103.5</v>
          </cell>
          <cell r="G52">
            <v>105.25</v>
          </cell>
          <cell r="H52">
            <v>107</v>
          </cell>
          <cell r="I52">
            <v>108.74</v>
          </cell>
          <cell r="J52">
            <v>110.49</v>
          </cell>
          <cell r="K52">
            <v>112.24</v>
          </cell>
          <cell r="L52">
            <v>113.98</v>
          </cell>
          <cell r="M52">
            <v>115.73</v>
          </cell>
          <cell r="N52">
            <v>117.48</v>
          </cell>
          <cell r="O52">
            <v>119.23</v>
          </cell>
          <cell r="P52">
            <v>120.97</v>
          </cell>
          <cell r="Q52">
            <v>122.72</v>
          </cell>
          <cell r="R52">
            <v>124.47</v>
          </cell>
          <cell r="S52">
            <v>126.21</v>
          </cell>
          <cell r="T52">
            <v>127.96</v>
          </cell>
          <cell r="U52">
            <v>129.71</v>
          </cell>
          <cell r="V52">
            <v>131.46</v>
          </cell>
          <cell r="W52">
            <v>133.19999999999999</v>
          </cell>
          <cell r="X52">
            <v>134.94999999999999</v>
          </cell>
          <cell r="Y52">
            <v>136.69999999999999</v>
          </cell>
          <cell r="AA52">
            <v>56.76</v>
          </cell>
          <cell r="AB52">
            <v>57.99</v>
          </cell>
          <cell r="AC52">
            <v>59.23</v>
          </cell>
          <cell r="AD52">
            <v>60.46</v>
          </cell>
          <cell r="AE52">
            <v>61.7</v>
          </cell>
          <cell r="AF52">
            <v>62.93</v>
          </cell>
          <cell r="AG52">
            <v>64.16</v>
          </cell>
          <cell r="AH52">
            <v>65.400000000000006</v>
          </cell>
          <cell r="AI52">
            <v>66.63</v>
          </cell>
          <cell r="AJ52">
            <v>67.86</v>
          </cell>
          <cell r="AK52">
            <v>69.099999999999994</v>
          </cell>
          <cell r="AL52">
            <v>70.33</v>
          </cell>
          <cell r="AM52">
            <v>71.56</v>
          </cell>
          <cell r="AN52">
            <v>72.8</v>
          </cell>
          <cell r="AO52">
            <v>74.03</v>
          </cell>
          <cell r="AP52">
            <v>75.27</v>
          </cell>
          <cell r="AQ52">
            <v>76.5</v>
          </cell>
          <cell r="AR52">
            <v>77.73</v>
          </cell>
          <cell r="AS52">
            <v>78.97</v>
          </cell>
          <cell r="AT52">
            <v>80.2</v>
          </cell>
          <cell r="AU52">
            <v>81.430000000000007</v>
          </cell>
          <cell r="AV52">
            <v>82.67</v>
          </cell>
          <cell r="AW52">
            <v>83.9</v>
          </cell>
          <cell r="AX52">
            <v>85.13</v>
          </cell>
          <cell r="AY52">
            <v>86.37</v>
          </cell>
        </row>
        <row r="53">
          <cell r="A53">
            <v>96.7</v>
          </cell>
          <cell r="B53">
            <v>98.48</v>
          </cell>
          <cell r="C53">
            <v>100.26</v>
          </cell>
          <cell r="D53">
            <v>102.05</v>
          </cell>
          <cell r="E53">
            <v>103.83</v>
          </cell>
          <cell r="F53">
            <v>105.61</v>
          </cell>
          <cell r="G53">
            <v>107.4</v>
          </cell>
          <cell r="H53">
            <v>109.18</v>
          </cell>
          <cell r="I53">
            <v>110.96</v>
          </cell>
          <cell r="J53">
            <v>112.75</v>
          </cell>
          <cell r="K53">
            <v>114.53</v>
          </cell>
          <cell r="L53">
            <v>116.31</v>
          </cell>
          <cell r="M53">
            <v>118.1</v>
          </cell>
          <cell r="N53">
            <v>119.88</v>
          </cell>
          <cell r="O53">
            <v>121.67</v>
          </cell>
          <cell r="P53">
            <v>123.45</v>
          </cell>
          <cell r="Q53">
            <v>125.23</v>
          </cell>
          <cell r="R53">
            <v>127.02</v>
          </cell>
          <cell r="S53">
            <v>128.80000000000001</v>
          </cell>
          <cell r="T53">
            <v>130.58000000000001</v>
          </cell>
          <cell r="U53">
            <v>132.37</v>
          </cell>
          <cell r="V53">
            <v>134.15</v>
          </cell>
          <cell r="W53">
            <v>135.93</v>
          </cell>
          <cell r="X53">
            <v>137.72</v>
          </cell>
          <cell r="Y53">
            <v>139.5</v>
          </cell>
          <cell r="AA53">
            <v>57.94</v>
          </cell>
          <cell r="AB53">
            <v>59.2</v>
          </cell>
          <cell r="AC53">
            <v>60.46</v>
          </cell>
          <cell r="AD53">
            <v>61.72</v>
          </cell>
          <cell r="AE53">
            <v>62.97</v>
          </cell>
          <cell r="AF53">
            <v>64.23</v>
          </cell>
          <cell r="AG53">
            <v>65.489999999999995</v>
          </cell>
          <cell r="AH53">
            <v>66.75</v>
          </cell>
          <cell r="AI53">
            <v>68.010000000000005</v>
          </cell>
          <cell r="AJ53">
            <v>69.27</v>
          </cell>
          <cell r="AK53">
            <v>70.53</v>
          </cell>
          <cell r="AL53">
            <v>71.790000000000006</v>
          </cell>
          <cell r="AM53">
            <v>73.5</v>
          </cell>
          <cell r="AN53">
            <v>74.31</v>
          </cell>
          <cell r="AO53">
            <v>75.569999999999993</v>
          </cell>
          <cell r="AP53">
            <v>76.83</v>
          </cell>
          <cell r="AQ53">
            <v>78.09</v>
          </cell>
          <cell r="AR53">
            <v>79.349999999999994</v>
          </cell>
          <cell r="AS53">
            <v>80.599999999999994</v>
          </cell>
          <cell r="AT53">
            <v>81.86</v>
          </cell>
          <cell r="AU53">
            <v>83.12</v>
          </cell>
          <cell r="AV53">
            <v>84.38</v>
          </cell>
          <cell r="AW53">
            <v>85.64</v>
          </cell>
          <cell r="AX53">
            <v>86.9</v>
          </cell>
          <cell r="AY53">
            <v>88.16</v>
          </cell>
        </row>
        <row r="54">
          <cell r="A54">
            <v>98.64</v>
          </cell>
          <cell r="B54">
            <v>100.46</v>
          </cell>
          <cell r="C54">
            <v>102.28</v>
          </cell>
          <cell r="D54">
            <v>104.1</v>
          </cell>
          <cell r="E54">
            <v>105.92</v>
          </cell>
          <cell r="F54">
            <v>107.74</v>
          </cell>
          <cell r="G54">
            <v>109.56</v>
          </cell>
          <cell r="H54">
            <v>111.38</v>
          </cell>
          <cell r="I54">
            <v>113.2</v>
          </cell>
          <cell r="J54">
            <v>115.02</v>
          </cell>
          <cell r="K54">
            <v>116.84</v>
          </cell>
          <cell r="L54">
            <v>118.66</v>
          </cell>
          <cell r="M54">
            <v>120.48</v>
          </cell>
          <cell r="N54">
            <v>122.3</v>
          </cell>
          <cell r="O54">
            <v>124.12</v>
          </cell>
          <cell r="P54">
            <v>125.94</v>
          </cell>
          <cell r="Q54">
            <v>127.76</v>
          </cell>
          <cell r="R54">
            <v>129.58000000000001</v>
          </cell>
          <cell r="S54">
            <v>131.4</v>
          </cell>
          <cell r="T54">
            <v>133.22</v>
          </cell>
          <cell r="U54">
            <v>135.04</v>
          </cell>
          <cell r="V54">
            <v>136.86000000000001</v>
          </cell>
          <cell r="W54">
            <v>138.68</v>
          </cell>
          <cell r="X54">
            <v>140.5</v>
          </cell>
          <cell r="Y54">
            <v>142.32</v>
          </cell>
          <cell r="AA54">
            <v>59.11</v>
          </cell>
          <cell r="AB54">
            <v>60.39</v>
          </cell>
          <cell r="AC54">
            <v>61.68</v>
          </cell>
          <cell r="AD54">
            <v>62.96</v>
          </cell>
          <cell r="AE54">
            <v>64.25</v>
          </cell>
          <cell r="AF54">
            <v>65.53</v>
          </cell>
          <cell r="AG54">
            <v>66.819999999999993</v>
          </cell>
          <cell r="AH54">
            <v>68.099999999999994</v>
          </cell>
          <cell r="AI54">
            <v>69.39</v>
          </cell>
          <cell r="AJ54">
            <v>70.67</v>
          </cell>
          <cell r="AK54">
            <v>71.959999999999994</v>
          </cell>
          <cell r="AL54">
            <v>73.239999999999995</v>
          </cell>
          <cell r="AM54">
            <v>74.53</v>
          </cell>
          <cell r="AN54">
            <v>75.81</v>
          </cell>
          <cell r="AO54">
            <v>77.099999999999994</v>
          </cell>
          <cell r="AP54">
            <v>78.38</v>
          </cell>
          <cell r="AQ54">
            <v>79.67</v>
          </cell>
          <cell r="AR54">
            <v>80.95</v>
          </cell>
          <cell r="AS54">
            <v>82.24</v>
          </cell>
          <cell r="AT54">
            <v>83.52</v>
          </cell>
          <cell r="AU54">
            <v>84.81</v>
          </cell>
          <cell r="AV54">
            <v>86.09</v>
          </cell>
          <cell r="AW54">
            <v>87.38</v>
          </cell>
          <cell r="AX54">
            <v>88.66</v>
          </cell>
          <cell r="AY54">
            <v>89.95</v>
          </cell>
        </row>
        <row r="55">
          <cell r="A55">
            <v>100.61</v>
          </cell>
          <cell r="B55">
            <v>102.46</v>
          </cell>
          <cell r="C55">
            <v>104.32</v>
          </cell>
          <cell r="D55">
            <v>106.17</v>
          </cell>
          <cell r="E55">
            <v>108.03</v>
          </cell>
          <cell r="F55">
            <v>109.89</v>
          </cell>
          <cell r="G55">
            <v>111.74</v>
          </cell>
          <cell r="H55">
            <v>113.6</v>
          </cell>
          <cell r="I55">
            <v>115.46</v>
          </cell>
          <cell r="J55">
            <v>117.31</v>
          </cell>
          <cell r="K55">
            <v>119.17</v>
          </cell>
          <cell r="L55">
            <v>121.03</v>
          </cell>
          <cell r="M55">
            <v>122.88</v>
          </cell>
          <cell r="N55">
            <v>124.74</v>
          </cell>
          <cell r="O55">
            <v>126.59</v>
          </cell>
          <cell r="P55">
            <v>128.44999999999999</v>
          </cell>
          <cell r="Q55">
            <v>130.31</v>
          </cell>
          <cell r="R55">
            <v>132.16</v>
          </cell>
          <cell r="S55">
            <v>134.02000000000001</v>
          </cell>
          <cell r="T55">
            <v>135.88</v>
          </cell>
          <cell r="U55">
            <v>137.72999999999999</v>
          </cell>
          <cell r="V55">
            <v>139.59</v>
          </cell>
          <cell r="W55">
            <v>141.44999999999999</v>
          </cell>
          <cell r="X55">
            <v>149.30000000000001</v>
          </cell>
          <cell r="Y55">
            <v>145.16</v>
          </cell>
          <cell r="AA55">
            <v>60.28</v>
          </cell>
          <cell r="AB55">
            <v>61.59</v>
          </cell>
          <cell r="AC55">
            <v>62.9</v>
          </cell>
          <cell r="AD55">
            <v>64.209999999999994</v>
          </cell>
          <cell r="AE55">
            <v>65.52</v>
          </cell>
          <cell r="AF55">
            <v>66.83</v>
          </cell>
          <cell r="AG55">
            <v>68.14</v>
          </cell>
          <cell r="AH55">
            <v>69.45</v>
          </cell>
          <cell r="AI55">
            <v>70.760000000000005</v>
          </cell>
          <cell r="AJ55">
            <v>72.08</v>
          </cell>
          <cell r="AK55">
            <v>73.39</v>
          </cell>
          <cell r="AL55">
            <v>74.7</v>
          </cell>
          <cell r="AM55">
            <v>76.010000000000005</v>
          </cell>
          <cell r="AN55">
            <v>77.319999999999993</v>
          </cell>
          <cell r="AO55">
            <v>78.63</v>
          </cell>
          <cell r="AP55">
            <v>79.94</v>
          </cell>
          <cell r="AQ55">
            <v>81.25</v>
          </cell>
          <cell r="AR55">
            <v>82.56</v>
          </cell>
          <cell r="AS55">
            <v>83.87</v>
          </cell>
          <cell r="AT55">
            <v>85.18</v>
          </cell>
          <cell r="AU55">
            <v>86.49</v>
          </cell>
          <cell r="AV55">
            <v>87.8</v>
          </cell>
          <cell r="AW55">
            <v>89.11</v>
          </cell>
          <cell r="AX55">
            <v>90.43</v>
          </cell>
          <cell r="AY55">
            <v>91.74</v>
          </cell>
        </row>
        <row r="56">
          <cell r="A56">
            <v>102.54</v>
          </cell>
          <cell r="B56">
            <v>104.43</v>
          </cell>
          <cell r="C56">
            <v>106.32</v>
          </cell>
          <cell r="D56">
            <v>108.22</v>
          </cell>
          <cell r="E56">
            <v>110.11</v>
          </cell>
          <cell r="F56">
            <v>112</v>
          </cell>
          <cell r="G56">
            <v>113.9</v>
          </cell>
          <cell r="H56">
            <v>115.79</v>
          </cell>
          <cell r="I56">
            <v>117.68</v>
          </cell>
          <cell r="J56">
            <v>119.57</v>
          </cell>
          <cell r="K56">
            <v>121.47</v>
          </cell>
          <cell r="L56">
            <v>123.36</v>
          </cell>
          <cell r="M56">
            <v>125.25</v>
          </cell>
          <cell r="N56">
            <v>127.15</v>
          </cell>
          <cell r="O56" t="str">
            <v>129..04</v>
          </cell>
          <cell r="P56">
            <v>130.93</v>
          </cell>
          <cell r="Q56">
            <v>132.82</v>
          </cell>
          <cell r="R56">
            <v>134.72</v>
          </cell>
          <cell r="S56">
            <v>136.61000000000001</v>
          </cell>
          <cell r="T56">
            <v>138.5</v>
          </cell>
          <cell r="U56">
            <v>140.38999999999999</v>
          </cell>
          <cell r="V56">
            <v>142.29</v>
          </cell>
          <cell r="W56">
            <v>144.18</v>
          </cell>
          <cell r="X56">
            <v>146.07</v>
          </cell>
          <cell r="Y56">
            <v>147.97</v>
          </cell>
          <cell r="AA56">
            <v>61.44</v>
          </cell>
          <cell r="AB56">
            <v>62.78</v>
          </cell>
          <cell r="AC56">
            <v>64.12</v>
          </cell>
          <cell r="AD56">
            <v>65.45</v>
          </cell>
          <cell r="AE56">
            <v>66.790000000000006</v>
          </cell>
          <cell r="AF56">
            <v>68.12</v>
          </cell>
          <cell r="AG56">
            <v>69.459999999999994</v>
          </cell>
          <cell r="AH56">
            <v>70.8</v>
          </cell>
          <cell r="AI56">
            <v>72.13</v>
          </cell>
          <cell r="AJ56">
            <v>73.47</v>
          </cell>
          <cell r="AK56">
            <v>74.81</v>
          </cell>
          <cell r="AL56">
            <v>76.14</v>
          </cell>
          <cell r="AM56">
            <v>77.48</v>
          </cell>
          <cell r="AN56">
            <v>78.819999999999993</v>
          </cell>
          <cell r="AO56">
            <v>80.150000000000006</v>
          </cell>
          <cell r="AP56">
            <v>81.489999999999995</v>
          </cell>
          <cell r="AQ56">
            <v>82.82</v>
          </cell>
          <cell r="AR56">
            <v>84.16</v>
          </cell>
          <cell r="AS56">
            <v>85.5</v>
          </cell>
          <cell r="AT56">
            <v>86.83</v>
          </cell>
          <cell r="AU56">
            <v>88.17</v>
          </cell>
          <cell r="AV56">
            <v>89.51</v>
          </cell>
          <cell r="AW56">
            <v>90.84</v>
          </cell>
          <cell r="AX56">
            <v>92.18</v>
          </cell>
          <cell r="AY56">
            <v>93.52</v>
          </cell>
        </row>
        <row r="57">
          <cell r="A57">
            <v>104.49</v>
          </cell>
          <cell r="B57">
            <v>106.42</v>
          </cell>
          <cell r="C57">
            <v>108.35</v>
          </cell>
          <cell r="D57">
            <v>110.28</v>
          </cell>
          <cell r="E57">
            <v>112.21</v>
          </cell>
          <cell r="F57">
            <v>114.13</v>
          </cell>
          <cell r="G57">
            <v>116.06</v>
          </cell>
          <cell r="H57">
            <v>117.99</v>
          </cell>
          <cell r="I57">
            <v>119.92</v>
          </cell>
          <cell r="J57">
            <v>121.85</v>
          </cell>
          <cell r="K57">
            <v>123.78</v>
          </cell>
          <cell r="L57">
            <v>125.71</v>
          </cell>
          <cell r="M57">
            <v>127.64</v>
          </cell>
          <cell r="N57">
            <v>129.57</v>
          </cell>
          <cell r="O57">
            <v>131.5</v>
          </cell>
          <cell r="P57">
            <v>133.43</v>
          </cell>
          <cell r="Q57">
            <v>135.36000000000001</v>
          </cell>
          <cell r="R57">
            <v>137.28</v>
          </cell>
          <cell r="S57">
            <v>139.21</v>
          </cell>
          <cell r="T57">
            <v>141.13999999999999</v>
          </cell>
          <cell r="U57">
            <v>143.07</v>
          </cell>
          <cell r="V57">
            <v>145</v>
          </cell>
          <cell r="W57">
            <v>146.93</v>
          </cell>
          <cell r="X57">
            <v>148.86000000000001</v>
          </cell>
          <cell r="Y57">
            <v>150.79</v>
          </cell>
          <cell r="AA57">
            <v>62.61</v>
          </cell>
          <cell r="AB57">
            <v>63.97</v>
          </cell>
          <cell r="AC57">
            <v>65.33</v>
          </cell>
          <cell r="AD57">
            <v>66.7</v>
          </cell>
          <cell r="AE57">
            <v>68.06</v>
          </cell>
          <cell r="AF57">
            <v>69.42</v>
          </cell>
          <cell r="AG57">
            <v>70.78</v>
          </cell>
          <cell r="AH57">
            <v>72.14</v>
          </cell>
          <cell r="AI57">
            <v>73.510000000000005</v>
          </cell>
          <cell r="AJ57">
            <v>74.87</v>
          </cell>
          <cell r="AK57">
            <v>76.23</v>
          </cell>
          <cell r="AL57">
            <v>77.59</v>
          </cell>
          <cell r="AM57">
            <v>78.95</v>
          </cell>
          <cell r="AN57">
            <v>80.319999999999993</v>
          </cell>
          <cell r="AO57">
            <v>81.680000000000007</v>
          </cell>
          <cell r="AP57">
            <v>83.04</v>
          </cell>
          <cell r="AQ57">
            <v>84.4</v>
          </cell>
          <cell r="AR57">
            <v>85.77</v>
          </cell>
          <cell r="AS57">
            <v>87.13</v>
          </cell>
          <cell r="AT57">
            <v>88.49</v>
          </cell>
          <cell r="AU57">
            <v>89.85</v>
          </cell>
          <cell r="AV57">
            <v>91.21</v>
          </cell>
          <cell r="AW57">
            <v>92.58</v>
          </cell>
          <cell r="AX57">
            <v>93.94</v>
          </cell>
          <cell r="AY57">
            <v>95.3</v>
          </cell>
        </row>
        <row r="58">
          <cell r="A58">
            <v>106.45</v>
          </cell>
          <cell r="B58">
            <v>108.42</v>
          </cell>
          <cell r="C58">
            <v>110.39</v>
          </cell>
          <cell r="D58">
            <v>112.35</v>
          </cell>
          <cell r="E58">
            <v>114.32</v>
          </cell>
          <cell r="F58">
            <v>116.28</v>
          </cell>
          <cell r="G58">
            <v>118.25</v>
          </cell>
          <cell r="H58">
            <v>120.21</v>
          </cell>
          <cell r="I58">
            <v>122.18</v>
          </cell>
          <cell r="J58">
            <v>124.14</v>
          </cell>
          <cell r="K58">
            <v>126.11</v>
          </cell>
          <cell r="L58">
            <v>128.08000000000001</v>
          </cell>
          <cell r="M58">
            <v>130.04</v>
          </cell>
          <cell r="N58">
            <v>132.01</v>
          </cell>
          <cell r="O58">
            <v>133.97</v>
          </cell>
          <cell r="P58">
            <v>135.94</v>
          </cell>
          <cell r="Q58">
            <v>137.9</v>
          </cell>
          <cell r="R58">
            <v>139.87</v>
          </cell>
          <cell r="S58">
            <v>141.83000000000001</v>
          </cell>
          <cell r="T58">
            <v>143.80000000000001</v>
          </cell>
          <cell r="U58">
            <v>145.77000000000001</v>
          </cell>
          <cell r="V58">
            <v>147.72999999999999</v>
          </cell>
          <cell r="W58">
            <v>149.69999999999999</v>
          </cell>
          <cell r="X58">
            <v>151.66</v>
          </cell>
          <cell r="Y58">
            <v>153.63</v>
          </cell>
          <cell r="AA58">
            <v>63.78</v>
          </cell>
          <cell r="AB58">
            <v>65.17</v>
          </cell>
          <cell r="AC58">
            <v>66.56</v>
          </cell>
          <cell r="AD58">
            <v>67.94</v>
          </cell>
          <cell r="AE58">
            <v>69.33</v>
          </cell>
          <cell r="AF58">
            <v>70.72</v>
          </cell>
          <cell r="AG58">
            <v>72.11</v>
          </cell>
          <cell r="AH58">
            <v>73.5</v>
          </cell>
          <cell r="AI58">
            <v>74.88</v>
          </cell>
          <cell r="AJ58">
            <v>76.27</v>
          </cell>
          <cell r="AK58">
            <v>77.66</v>
          </cell>
          <cell r="AL58">
            <v>79.05</v>
          </cell>
          <cell r="AM58">
            <v>80.430000000000007</v>
          </cell>
          <cell r="AN58">
            <v>81.819999999999993</v>
          </cell>
          <cell r="AO58">
            <v>83.21</v>
          </cell>
          <cell r="AP58">
            <v>84.6</v>
          </cell>
          <cell r="AQ58">
            <v>85.99</v>
          </cell>
          <cell r="AR58">
            <v>87.37</v>
          </cell>
          <cell r="AS58">
            <v>88.76</v>
          </cell>
          <cell r="AT58">
            <v>90.15</v>
          </cell>
          <cell r="AU58">
            <v>91.54</v>
          </cell>
          <cell r="AV58">
            <v>92.92</v>
          </cell>
          <cell r="AW58">
            <v>94.31</v>
          </cell>
          <cell r="AX58">
            <v>95.7</v>
          </cell>
          <cell r="AY58">
            <v>97.09</v>
          </cell>
        </row>
        <row r="59">
          <cell r="A59">
            <v>108.38</v>
          </cell>
          <cell r="B59">
            <v>110.39</v>
          </cell>
          <cell r="C59">
            <v>112.39</v>
          </cell>
          <cell r="D59">
            <v>114.39</v>
          </cell>
          <cell r="E59">
            <v>116.39</v>
          </cell>
          <cell r="F59">
            <v>118.39</v>
          </cell>
          <cell r="G59">
            <v>120.4</v>
          </cell>
          <cell r="H59">
            <v>122.4</v>
          </cell>
          <cell r="I59">
            <v>124.4</v>
          </cell>
          <cell r="J59">
            <v>126.4</v>
          </cell>
          <cell r="K59">
            <v>128.4</v>
          </cell>
          <cell r="L59">
            <v>130.41</v>
          </cell>
          <cell r="M59">
            <v>132.41</v>
          </cell>
          <cell r="N59">
            <v>134.41</v>
          </cell>
          <cell r="O59">
            <v>136.41</v>
          </cell>
          <cell r="P59">
            <v>138.41</v>
          </cell>
          <cell r="Q59">
            <v>140.41999999999999</v>
          </cell>
          <cell r="R59">
            <v>142.41999999999999</v>
          </cell>
          <cell r="S59">
            <v>144.41999999999999</v>
          </cell>
          <cell r="T59">
            <v>146.41999999999999</v>
          </cell>
          <cell r="U59">
            <v>148.41999999999999</v>
          </cell>
          <cell r="V59">
            <v>150.43</v>
          </cell>
          <cell r="W59">
            <v>152.43</v>
          </cell>
          <cell r="X59">
            <v>154.43</v>
          </cell>
          <cell r="Y59">
            <v>156.43</v>
          </cell>
          <cell r="AA59">
            <v>64.959999999999994</v>
          </cell>
          <cell r="AB59">
            <v>66.37</v>
          </cell>
          <cell r="AC59">
            <v>67.78</v>
          </cell>
          <cell r="AD59">
            <v>69.2</v>
          </cell>
          <cell r="AE59">
            <v>70.61</v>
          </cell>
          <cell r="AF59">
            <v>72.02</v>
          </cell>
          <cell r="AG59">
            <v>73.44</v>
          </cell>
          <cell r="AH59">
            <v>74.849999999999994</v>
          </cell>
          <cell r="AI59">
            <v>76.260000000000005</v>
          </cell>
          <cell r="AJ59">
            <v>77.680000000000007</v>
          </cell>
          <cell r="AK59">
            <v>79.09</v>
          </cell>
          <cell r="AL59">
            <v>80.5</v>
          </cell>
          <cell r="AM59">
            <v>81.92</v>
          </cell>
          <cell r="AN59">
            <v>83.33</v>
          </cell>
          <cell r="AO59">
            <v>84.74</v>
          </cell>
          <cell r="AP59">
            <v>86.16</v>
          </cell>
          <cell r="AQ59">
            <v>87.57</v>
          </cell>
          <cell r="AR59">
            <v>88.99</v>
          </cell>
          <cell r="AS59">
            <v>90.4</v>
          </cell>
          <cell r="AT59">
            <v>91.81</v>
          </cell>
          <cell r="AU59">
            <v>93.23</v>
          </cell>
          <cell r="AV59">
            <v>94.64</v>
          </cell>
          <cell r="AW59">
            <v>96.05</v>
          </cell>
          <cell r="AX59">
            <v>97.47</v>
          </cell>
          <cell r="AY59">
            <v>98.88</v>
          </cell>
        </row>
        <row r="60">
          <cell r="A60">
            <v>110.33</v>
          </cell>
          <cell r="B60">
            <v>112.37</v>
          </cell>
          <cell r="C60">
            <v>114.4</v>
          </cell>
          <cell r="D60">
            <v>116.44</v>
          </cell>
          <cell r="E60">
            <v>118.48</v>
          </cell>
          <cell r="F60">
            <v>120.52</v>
          </cell>
          <cell r="G60">
            <v>122.56</v>
          </cell>
          <cell r="H60">
            <v>124.6</v>
          </cell>
          <cell r="I60">
            <v>126.63</v>
          </cell>
          <cell r="J60">
            <v>128.66999999999999</v>
          </cell>
          <cell r="K60">
            <v>130.71</v>
          </cell>
          <cell r="L60">
            <v>132.75</v>
          </cell>
          <cell r="M60">
            <v>134.79</v>
          </cell>
          <cell r="N60">
            <v>136.83000000000001</v>
          </cell>
          <cell r="O60">
            <v>138.86000000000001</v>
          </cell>
          <cell r="P60">
            <v>140.9</v>
          </cell>
          <cell r="Q60">
            <v>142.94</v>
          </cell>
          <cell r="R60">
            <v>144.97999999999999</v>
          </cell>
          <cell r="S60">
            <v>147.02000000000001</v>
          </cell>
          <cell r="T60">
            <v>149.06</v>
          </cell>
          <cell r="U60">
            <v>151.1</v>
          </cell>
          <cell r="V60">
            <v>153.13</v>
          </cell>
          <cell r="W60">
            <v>155.16999999999999</v>
          </cell>
          <cell r="X60">
            <v>157.21</v>
          </cell>
          <cell r="Y60">
            <v>159.25</v>
          </cell>
          <cell r="AA60">
            <v>66.12</v>
          </cell>
          <cell r="AB60">
            <v>67.56</v>
          </cell>
          <cell r="AC60">
            <v>69</v>
          </cell>
          <cell r="AD60">
            <v>70.44</v>
          </cell>
          <cell r="AE60">
            <v>71.88</v>
          </cell>
          <cell r="AF60">
            <v>73.319999999999993</v>
          </cell>
          <cell r="AG60">
            <v>74.75</v>
          </cell>
          <cell r="AH60">
            <v>76.19</v>
          </cell>
          <cell r="AI60">
            <v>77.63</v>
          </cell>
          <cell r="AJ60">
            <v>79.069999999999993</v>
          </cell>
          <cell r="AK60">
            <v>80.510000000000005</v>
          </cell>
          <cell r="AL60">
            <v>81.95</v>
          </cell>
          <cell r="AM60">
            <v>83.39</v>
          </cell>
          <cell r="AN60">
            <v>84.83</v>
          </cell>
          <cell r="AO60">
            <v>86.27</v>
          </cell>
          <cell r="AP60">
            <v>87.71</v>
          </cell>
          <cell r="AQ60">
            <v>89.15</v>
          </cell>
          <cell r="AR60">
            <v>90.59</v>
          </cell>
          <cell r="AS60">
            <v>92.03</v>
          </cell>
          <cell r="AT60">
            <v>93.46</v>
          </cell>
          <cell r="AU60">
            <v>94.9</v>
          </cell>
          <cell r="AV60">
            <v>96.34</v>
          </cell>
          <cell r="AW60">
            <v>97.78</v>
          </cell>
          <cell r="AX60">
            <v>99.22</v>
          </cell>
          <cell r="AY60">
            <v>100.66</v>
          </cell>
        </row>
        <row r="61">
          <cell r="A61">
            <v>112.29</v>
          </cell>
          <cell r="B61">
            <v>114.36</v>
          </cell>
          <cell r="C61">
            <v>116.44</v>
          </cell>
          <cell r="D61">
            <v>118.51</v>
          </cell>
          <cell r="E61">
            <v>120.59</v>
          </cell>
          <cell r="F61">
            <v>122.66</v>
          </cell>
          <cell r="G61">
            <v>124.73</v>
          </cell>
          <cell r="H61">
            <v>126.81</v>
          </cell>
          <cell r="I61">
            <v>128.88</v>
          </cell>
          <cell r="J61">
            <v>130.96</v>
          </cell>
          <cell r="K61">
            <v>133.03</v>
          </cell>
          <cell r="L61">
            <v>135.11000000000001</v>
          </cell>
          <cell r="M61">
            <v>137.18</v>
          </cell>
          <cell r="N61">
            <v>139.26</v>
          </cell>
          <cell r="O61">
            <v>141.33000000000001</v>
          </cell>
          <cell r="P61">
            <v>143.41</v>
          </cell>
          <cell r="Q61">
            <v>145.47999999999999</v>
          </cell>
          <cell r="R61">
            <v>147.56</v>
          </cell>
          <cell r="S61">
            <v>149.63</v>
          </cell>
          <cell r="T61">
            <v>151.71</v>
          </cell>
          <cell r="U61">
            <v>153.78</v>
          </cell>
          <cell r="V61">
            <v>155.86000000000001</v>
          </cell>
          <cell r="W61">
            <v>157.93</v>
          </cell>
          <cell r="X61">
            <v>160.01</v>
          </cell>
          <cell r="Y61">
            <v>162.08000000000001</v>
          </cell>
          <cell r="AA61">
            <v>67.290000000000006</v>
          </cell>
          <cell r="AB61">
            <v>68.75</v>
          </cell>
          <cell r="AC61">
            <v>70.22</v>
          </cell>
          <cell r="AD61">
            <v>71.680000000000007</v>
          </cell>
          <cell r="AE61">
            <v>73.150000000000006</v>
          </cell>
          <cell r="AF61">
            <v>74.61</v>
          </cell>
          <cell r="AG61">
            <v>76.08</v>
          </cell>
          <cell r="AH61">
            <v>77.540000000000006</v>
          </cell>
          <cell r="AI61">
            <v>79.010000000000005</v>
          </cell>
          <cell r="AJ61">
            <v>80.47</v>
          </cell>
          <cell r="AK61">
            <v>81.94</v>
          </cell>
          <cell r="AL61">
            <v>83.4</v>
          </cell>
          <cell r="AM61">
            <v>84.87</v>
          </cell>
          <cell r="AN61">
            <v>86.33</v>
          </cell>
          <cell r="AO61">
            <v>87.8</v>
          </cell>
          <cell r="AP61">
            <v>89.26</v>
          </cell>
          <cell r="AQ61">
            <v>90.73</v>
          </cell>
          <cell r="AR61">
            <v>92.19</v>
          </cell>
          <cell r="AS61">
            <v>93.65</v>
          </cell>
          <cell r="AT61">
            <v>95.12</v>
          </cell>
          <cell r="AU61">
            <v>96.58</v>
          </cell>
          <cell r="AV61">
            <v>98.05</v>
          </cell>
          <cell r="AW61">
            <v>99.51</v>
          </cell>
          <cell r="AX61">
            <v>100.98</v>
          </cell>
          <cell r="AY61">
            <v>102.44</v>
          </cell>
        </row>
        <row r="62">
          <cell r="A62">
            <v>114.26</v>
          </cell>
          <cell r="B62">
            <v>116.37</v>
          </cell>
          <cell r="C62">
            <v>118.48</v>
          </cell>
          <cell r="D62">
            <v>120.59</v>
          </cell>
          <cell r="E62">
            <v>122.74</v>
          </cell>
          <cell r="F62">
            <v>124.82</v>
          </cell>
          <cell r="G62">
            <v>126.93</v>
          </cell>
          <cell r="H62">
            <v>129.04</v>
          </cell>
          <cell r="I62">
            <v>131.15</v>
          </cell>
          <cell r="J62">
            <v>133.26</v>
          </cell>
          <cell r="K62">
            <v>135.37</v>
          </cell>
          <cell r="L62">
            <v>137.47999999999999</v>
          </cell>
          <cell r="M62">
            <v>139.6</v>
          </cell>
          <cell r="N62">
            <v>141.71</v>
          </cell>
          <cell r="O62">
            <v>143.82</v>
          </cell>
          <cell r="P62">
            <v>145.93</v>
          </cell>
          <cell r="Q62">
            <v>148.04</v>
          </cell>
          <cell r="R62">
            <v>150.15</v>
          </cell>
          <cell r="S62">
            <v>152.26</v>
          </cell>
          <cell r="T62">
            <v>154.37</v>
          </cell>
          <cell r="U62">
            <v>156.49</v>
          </cell>
          <cell r="V62">
            <v>158.6</v>
          </cell>
          <cell r="W62">
            <v>160.71</v>
          </cell>
          <cell r="X62">
            <v>162.82</v>
          </cell>
          <cell r="Y62">
            <v>164.93</v>
          </cell>
          <cell r="AA62">
            <v>68.459999999999994</v>
          </cell>
          <cell r="AB62">
            <v>69.95</v>
          </cell>
          <cell r="AC62">
            <v>71.44</v>
          </cell>
          <cell r="AD62">
            <v>72.930000000000007</v>
          </cell>
          <cell r="AE62">
            <v>74.42</v>
          </cell>
          <cell r="AF62">
            <v>75.91</v>
          </cell>
          <cell r="AG62">
            <v>77.400000000000006</v>
          </cell>
          <cell r="AH62">
            <v>78.89</v>
          </cell>
          <cell r="AI62">
            <v>80.38</v>
          </cell>
          <cell r="AJ62">
            <v>81.87</v>
          </cell>
          <cell r="AK62">
            <v>83.36</v>
          </cell>
          <cell r="AL62">
            <v>84.85</v>
          </cell>
          <cell r="AM62">
            <v>86.34</v>
          </cell>
          <cell r="AN62">
            <v>87.84</v>
          </cell>
          <cell r="AO62">
            <v>89.33</v>
          </cell>
          <cell r="AP62">
            <v>90.82</v>
          </cell>
          <cell r="AQ62">
            <v>92.31</v>
          </cell>
          <cell r="AR62">
            <v>93.8</v>
          </cell>
          <cell r="AS62">
            <v>95.29</v>
          </cell>
          <cell r="AT62">
            <v>96.78</v>
          </cell>
          <cell r="AU62">
            <v>98.27</v>
          </cell>
          <cell r="AV62">
            <v>99.76</v>
          </cell>
          <cell r="AW62">
            <v>101.25</v>
          </cell>
          <cell r="AX62">
            <v>102.74</v>
          </cell>
          <cell r="AY62">
            <v>104.23</v>
          </cell>
        </row>
        <row r="63">
          <cell r="A63">
            <v>116.19</v>
          </cell>
          <cell r="B63">
            <v>118.34</v>
          </cell>
          <cell r="C63">
            <v>120.49</v>
          </cell>
          <cell r="D63">
            <v>122.63</v>
          </cell>
          <cell r="E63">
            <v>124.78</v>
          </cell>
          <cell r="F63">
            <v>126.93</v>
          </cell>
          <cell r="G63">
            <v>129.08000000000001</v>
          </cell>
          <cell r="H63">
            <v>131.22</v>
          </cell>
          <cell r="I63">
            <v>133.37</v>
          </cell>
          <cell r="J63">
            <v>135.52000000000001</v>
          </cell>
          <cell r="K63">
            <v>137.66999999999999</v>
          </cell>
          <cell r="L63">
            <v>139.82</v>
          </cell>
          <cell r="M63">
            <v>141.96</v>
          </cell>
          <cell r="N63">
            <v>144.11000000000001</v>
          </cell>
          <cell r="O63">
            <v>146.26</v>
          </cell>
          <cell r="P63">
            <v>148.41</v>
          </cell>
          <cell r="Q63">
            <v>150.55000000000001</v>
          </cell>
          <cell r="R63">
            <v>152.69999999999999</v>
          </cell>
          <cell r="S63">
            <v>154.85</v>
          </cell>
          <cell r="T63">
            <v>157</v>
          </cell>
          <cell r="U63">
            <v>159.13999999999999</v>
          </cell>
          <cell r="V63">
            <v>161.29</v>
          </cell>
          <cell r="W63">
            <v>163.44</v>
          </cell>
          <cell r="X63">
            <v>165.59</v>
          </cell>
          <cell r="Y63">
            <v>167.73</v>
          </cell>
          <cell r="AA63">
            <v>69.63</v>
          </cell>
          <cell r="AB63">
            <v>71.150000000000006</v>
          </cell>
          <cell r="AC63">
            <v>72.66</v>
          </cell>
          <cell r="AD63">
            <v>74.180000000000007</v>
          </cell>
          <cell r="AE63">
            <v>75.7</v>
          </cell>
          <cell r="AF63">
            <v>77.209999999999994</v>
          </cell>
          <cell r="AG63">
            <v>78.73</v>
          </cell>
          <cell r="AH63">
            <v>80.25</v>
          </cell>
          <cell r="AI63">
            <v>81.760000000000005</v>
          </cell>
          <cell r="AJ63">
            <v>83.28</v>
          </cell>
          <cell r="AK63">
            <v>84.79</v>
          </cell>
          <cell r="AL63">
            <v>86.31</v>
          </cell>
          <cell r="AM63">
            <v>87.83</v>
          </cell>
          <cell r="AN63">
            <v>89.34</v>
          </cell>
          <cell r="AO63">
            <v>90.86</v>
          </cell>
          <cell r="AP63">
            <v>92.38</v>
          </cell>
          <cell r="AQ63">
            <v>93.89</v>
          </cell>
          <cell r="AR63">
            <v>95.41</v>
          </cell>
          <cell r="AS63">
            <v>96.93</v>
          </cell>
          <cell r="AT63">
            <v>98.44</v>
          </cell>
          <cell r="AU63">
            <v>99.96</v>
          </cell>
          <cell r="AV63">
            <v>101.47</v>
          </cell>
          <cell r="AW63">
            <v>102.99</v>
          </cell>
          <cell r="AX63">
            <v>104.51</v>
          </cell>
          <cell r="AY63">
            <v>106.02</v>
          </cell>
        </row>
        <row r="64">
          <cell r="A64">
            <v>118.14</v>
          </cell>
          <cell r="B64">
            <v>120.32</v>
          </cell>
          <cell r="C64">
            <v>122.5</v>
          </cell>
          <cell r="D64">
            <v>124.69</v>
          </cell>
          <cell r="E64">
            <v>126.87</v>
          </cell>
          <cell r="F64">
            <v>129.06</v>
          </cell>
          <cell r="G64">
            <v>131.24</v>
          </cell>
          <cell r="H64">
            <v>133.41999999999999</v>
          </cell>
          <cell r="I64">
            <v>135.61000000000001</v>
          </cell>
          <cell r="J64">
            <v>137.79</v>
          </cell>
          <cell r="K64">
            <v>139.97999999999999</v>
          </cell>
          <cell r="L64">
            <v>142.16</v>
          </cell>
          <cell r="M64">
            <v>144.34</v>
          </cell>
          <cell r="N64">
            <v>146.53</v>
          </cell>
          <cell r="O64">
            <v>148.71</v>
          </cell>
          <cell r="P64">
            <v>150.9</v>
          </cell>
          <cell r="Q64">
            <v>153.08000000000001</v>
          </cell>
          <cell r="R64">
            <v>155.26</v>
          </cell>
          <cell r="S64">
            <v>157.44999999999999</v>
          </cell>
          <cell r="T64">
            <v>159.63</v>
          </cell>
          <cell r="U64">
            <v>161.82</v>
          </cell>
          <cell r="V64">
            <v>164</v>
          </cell>
          <cell r="W64">
            <v>166.18</v>
          </cell>
          <cell r="X64">
            <v>168.37</v>
          </cell>
          <cell r="Y64">
            <v>170.55</v>
          </cell>
          <cell r="AA64">
            <v>70.81</v>
          </cell>
          <cell r="AB64">
            <v>72.349999999999994</v>
          </cell>
          <cell r="AC64">
            <v>73.89</v>
          </cell>
          <cell r="AD64">
            <v>75.44</v>
          </cell>
          <cell r="AE64">
            <v>76.98</v>
          </cell>
          <cell r="AF64">
            <v>78.52</v>
          </cell>
          <cell r="AG64">
            <v>80.06</v>
          </cell>
          <cell r="AH64">
            <v>81.599999999999994</v>
          </cell>
          <cell r="AI64">
            <v>83.15</v>
          </cell>
          <cell r="AJ64">
            <v>84.69</v>
          </cell>
          <cell r="AK64">
            <v>86.23</v>
          </cell>
          <cell r="AL64">
            <v>87.77</v>
          </cell>
          <cell r="AM64">
            <v>89.31</v>
          </cell>
          <cell r="AN64">
            <v>90.86</v>
          </cell>
          <cell r="AO64">
            <v>92.4</v>
          </cell>
          <cell r="AP64">
            <v>93.94</v>
          </cell>
          <cell r="AQ64">
            <v>95.48</v>
          </cell>
          <cell r="AR64">
            <v>97.02</v>
          </cell>
          <cell r="AS64">
            <v>98.57</v>
          </cell>
          <cell r="AT64">
            <v>100.11</v>
          </cell>
          <cell r="AU64">
            <v>101.65</v>
          </cell>
          <cell r="AV64">
            <v>103.19</v>
          </cell>
          <cell r="AW64">
            <v>104.73</v>
          </cell>
          <cell r="AX64">
            <v>106.28</v>
          </cell>
          <cell r="AY64">
            <v>107.82</v>
          </cell>
        </row>
        <row r="65">
          <cell r="A65">
            <v>120.09</v>
          </cell>
          <cell r="B65">
            <v>122.31</v>
          </cell>
          <cell r="C65">
            <v>124.53</v>
          </cell>
          <cell r="D65">
            <v>126.75</v>
          </cell>
          <cell r="E65">
            <v>128.97999999999999</v>
          </cell>
          <cell r="F65">
            <v>131.19999999999999</v>
          </cell>
          <cell r="G65">
            <v>133.41999999999999</v>
          </cell>
          <cell r="H65">
            <v>135.63999999999999</v>
          </cell>
          <cell r="I65">
            <v>137.86000000000001</v>
          </cell>
          <cell r="J65">
            <v>140.08000000000001</v>
          </cell>
          <cell r="K65">
            <v>142.30000000000001</v>
          </cell>
          <cell r="L65">
            <v>144.52000000000001</v>
          </cell>
          <cell r="M65">
            <v>146.74</v>
          </cell>
          <cell r="N65">
            <v>148.96</v>
          </cell>
          <cell r="O65">
            <v>151.18</v>
          </cell>
          <cell r="P65">
            <v>153.4</v>
          </cell>
          <cell r="Q65">
            <v>155.62</v>
          </cell>
          <cell r="R65">
            <v>157.84</v>
          </cell>
          <cell r="S65">
            <v>160.06</v>
          </cell>
          <cell r="T65">
            <v>162.28</v>
          </cell>
          <cell r="U65">
            <v>164.5</v>
          </cell>
          <cell r="V65">
            <v>166.72</v>
          </cell>
          <cell r="W65">
            <v>168.94</v>
          </cell>
          <cell r="X65">
            <v>171.16</v>
          </cell>
          <cell r="Y65">
            <v>173.38</v>
          </cell>
          <cell r="AA65">
            <v>71.97</v>
          </cell>
          <cell r="AB65">
            <v>73.540000000000006</v>
          </cell>
          <cell r="AC65">
            <v>75.11</v>
          </cell>
          <cell r="AD65">
            <v>76.680000000000007</v>
          </cell>
          <cell r="AE65">
            <v>78.25</v>
          </cell>
          <cell r="AF65">
            <v>79.81</v>
          </cell>
          <cell r="AG65">
            <v>81.38</v>
          </cell>
          <cell r="AH65">
            <v>82.95</v>
          </cell>
          <cell r="AI65">
            <v>84.52</v>
          </cell>
          <cell r="AJ65">
            <v>86.08</v>
          </cell>
          <cell r="AK65">
            <v>87.65</v>
          </cell>
          <cell r="AL65">
            <v>89.22</v>
          </cell>
          <cell r="AM65">
            <v>90.79</v>
          </cell>
          <cell r="AN65">
            <v>92.35</v>
          </cell>
          <cell r="AO65">
            <v>93.92</v>
          </cell>
          <cell r="AP65">
            <v>95.49</v>
          </cell>
          <cell r="AQ65">
            <v>97.06</v>
          </cell>
          <cell r="AR65">
            <v>98.63</v>
          </cell>
          <cell r="AS65">
            <v>100.19</v>
          </cell>
          <cell r="AT65">
            <v>101.76</v>
          </cell>
          <cell r="AU65">
            <v>103.33</v>
          </cell>
          <cell r="AV65">
            <v>104.9</v>
          </cell>
          <cell r="AW65">
            <v>106.46</v>
          </cell>
          <cell r="AX65">
            <v>108.03</v>
          </cell>
          <cell r="AY65">
            <v>109.6</v>
          </cell>
        </row>
        <row r="66">
          <cell r="A66">
            <v>122.07</v>
          </cell>
          <cell r="B66">
            <v>124.32</v>
          </cell>
          <cell r="C66">
            <v>126.58</v>
          </cell>
          <cell r="D66">
            <v>128.84</v>
          </cell>
          <cell r="E66">
            <v>131.09</v>
          </cell>
          <cell r="F66">
            <v>133.35</v>
          </cell>
          <cell r="G66">
            <v>135.61000000000001</v>
          </cell>
          <cell r="H66">
            <v>137.86000000000001</v>
          </cell>
          <cell r="I66">
            <v>140.12</v>
          </cell>
          <cell r="J66">
            <v>142.38</v>
          </cell>
          <cell r="K66">
            <v>144.63</v>
          </cell>
          <cell r="L66">
            <v>146.88999999999999</v>
          </cell>
          <cell r="M66">
            <v>149.15</v>
          </cell>
          <cell r="N66">
            <v>151.41</v>
          </cell>
          <cell r="O66">
            <v>153.66</v>
          </cell>
          <cell r="P66">
            <v>155.91999999999999</v>
          </cell>
          <cell r="Q66">
            <v>158.18</v>
          </cell>
          <cell r="R66">
            <v>160.43</v>
          </cell>
          <cell r="S66">
            <v>162.69</v>
          </cell>
          <cell r="T66">
            <v>164.95</v>
          </cell>
          <cell r="U66">
            <v>167.2</v>
          </cell>
          <cell r="V66">
            <v>169.46</v>
          </cell>
          <cell r="W66">
            <v>171.72</v>
          </cell>
          <cell r="X66">
            <v>173.97</v>
          </cell>
          <cell r="Y66">
            <v>176.23</v>
          </cell>
          <cell r="AA66">
            <v>73.14</v>
          </cell>
          <cell r="AB66">
            <v>74.739999999999995</v>
          </cell>
          <cell r="AC66">
            <v>76.33</v>
          </cell>
          <cell r="AD66">
            <v>77.92</v>
          </cell>
          <cell r="AE66">
            <v>79.52</v>
          </cell>
          <cell r="AF66">
            <v>81.11</v>
          </cell>
          <cell r="AG66">
            <v>82.7</v>
          </cell>
          <cell r="AH66">
            <v>84.3</v>
          </cell>
          <cell r="AI66">
            <v>85.89</v>
          </cell>
          <cell r="AJ66">
            <v>87.48</v>
          </cell>
          <cell r="AK66">
            <v>89.08</v>
          </cell>
          <cell r="AL66">
            <v>90.67</v>
          </cell>
          <cell r="AM66">
            <v>92.26</v>
          </cell>
          <cell r="AN66">
            <v>93.86</v>
          </cell>
          <cell r="AO66">
            <v>95.45</v>
          </cell>
          <cell r="AP66">
            <v>97.04</v>
          </cell>
          <cell r="AQ66">
            <v>98.64</v>
          </cell>
          <cell r="AR66">
            <v>100.23</v>
          </cell>
          <cell r="AS66">
            <v>101.82</v>
          </cell>
          <cell r="AT66">
            <v>103.42</v>
          </cell>
          <cell r="AU66">
            <v>105.01</v>
          </cell>
          <cell r="AV66">
            <v>106.6</v>
          </cell>
          <cell r="AW66">
            <v>108.2</v>
          </cell>
          <cell r="AX66">
            <v>109.79</v>
          </cell>
          <cell r="AY66">
            <v>111.38</v>
          </cell>
        </row>
        <row r="67">
          <cell r="A67">
            <v>123.99</v>
          </cell>
          <cell r="B67">
            <v>126.28</v>
          </cell>
          <cell r="C67">
            <v>128.57</v>
          </cell>
          <cell r="D67">
            <v>130.87</v>
          </cell>
          <cell r="E67">
            <v>133.16</v>
          </cell>
          <cell r="F67">
            <v>135.44999999999999</v>
          </cell>
          <cell r="G67">
            <v>137.75</v>
          </cell>
          <cell r="H67">
            <v>140.04</v>
          </cell>
          <cell r="I67">
            <v>142.33000000000001</v>
          </cell>
          <cell r="J67">
            <v>144.62</v>
          </cell>
          <cell r="K67">
            <v>146.91999999999999</v>
          </cell>
          <cell r="L67">
            <v>149.21</v>
          </cell>
          <cell r="M67">
            <v>151.5</v>
          </cell>
          <cell r="N67">
            <v>153.80000000000001</v>
          </cell>
          <cell r="O67">
            <v>156.09</v>
          </cell>
          <cell r="P67">
            <v>158.38</v>
          </cell>
          <cell r="Q67">
            <v>160.68</v>
          </cell>
          <cell r="R67">
            <v>162.97</v>
          </cell>
          <cell r="S67">
            <v>165.26</v>
          </cell>
          <cell r="T67">
            <v>167.56</v>
          </cell>
          <cell r="U67">
            <v>169.85</v>
          </cell>
          <cell r="V67">
            <v>172.14</v>
          </cell>
          <cell r="W67">
            <v>174.44</v>
          </cell>
          <cell r="X67">
            <v>176.73</v>
          </cell>
          <cell r="Y67">
            <v>179.02</v>
          </cell>
          <cell r="AA67">
            <v>74.31</v>
          </cell>
          <cell r="AB67">
            <v>75.930000000000007</v>
          </cell>
          <cell r="AC67">
            <v>77.55</v>
          </cell>
          <cell r="AD67">
            <v>79.17</v>
          </cell>
          <cell r="AE67">
            <v>80.790000000000006</v>
          </cell>
          <cell r="AF67">
            <v>82.41</v>
          </cell>
          <cell r="AG67">
            <v>84.03</v>
          </cell>
          <cell r="AH67">
            <v>85.65</v>
          </cell>
          <cell r="AI67">
            <v>87.27</v>
          </cell>
          <cell r="AJ67">
            <v>88.88</v>
          </cell>
          <cell r="AK67">
            <v>90.5</v>
          </cell>
          <cell r="AL67">
            <v>92.12</v>
          </cell>
          <cell r="AM67">
            <v>93.74</v>
          </cell>
          <cell r="AN67">
            <v>95.36</v>
          </cell>
          <cell r="AO67">
            <v>96.98</v>
          </cell>
          <cell r="AP67">
            <v>98.6</v>
          </cell>
          <cell r="AQ67">
            <v>100.22</v>
          </cell>
          <cell r="AR67">
            <v>101.84</v>
          </cell>
          <cell r="AS67">
            <v>103.46</v>
          </cell>
          <cell r="AT67">
            <v>105.08</v>
          </cell>
          <cell r="AU67">
            <v>106.69</v>
          </cell>
          <cell r="AV67">
            <v>108.31</v>
          </cell>
          <cell r="AW67">
            <v>109.93</v>
          </cell>
          <cell r="AX67">
            <v>111.55</v>
          </cell>
          <cell r="AY67">
            <v>113.17</v>
          </cell>
        </row>
        <row r="68">
          <cell r="A68">
            <v>125.92</v>
          </cell>
          <cell r="B68">
            <v>128.25</v>
          </cell>
          <cell r="C68">
            <v>130.58000000000001</v>
          </cell>
          <cell r="D68">
            <v>132.91</v>
          </cell>
          <cell r="E68">
            <v>135.24</v>
          </cell>
          <cell r="F68">
            <v>137.56</v>
          </cell>
          <cell r="G68">
            <v>139.88999999999999</v>
          </cell>
          <cell r="H68">
            <v>142.22</v>
          </cell>
          <cell r="I68">
            <v>144.55000000000001</v>
          </cell>
          <cell r="J68">
            <v>146.88</v>
          </cell>
          <cell r="K68">
            <v>149.21</v>
          </cell>
          <cell r="L68">
            <v>151.54</v>
          </cell>
          <cell r="M68">
            <v>153.87</v>
          </cell>
          <cell r="N68">
            <v>156.19999999999999</v>
          </cell>
          <cell r="O68">
            <v>158.53</v>
          </cell>
          <cell r="P68">
            <v>160.86000000000001</v>
          </cell>
          <cell r="Q68">
            <v>163.19</v>
          </cell>
          <cell r="R68">
            <v>165.52</v>
          </cell>
          <cell r="S68">
            <v>167.85</v>
          </cell>
          <cell r="T68">
            <v>170.18</v>
          </cell>
          <cell r="U68">
            <v>172.51</v>
          </cell>
          <cell r="V68">
            <v>174.84</v>
          </cell>
          <cell r="W68">
            <v>177.17</v>
          </cell>
          <cell r="X68">
            <v>179.5</v>
          </cell>
          <cell r="Y68">
            <v>181.83</v>
          </cell>
          <cell r="AA68">
            <v>75.489999999999995</v>
          </cell>
          <cell r="AB68">
            <v>77.13</v>
          </cell>
          <cell r="AC68">
            <v>78.78</v>
          </cell>
          <cell r="AD68">
            <v>80.42</v>
          </cell>
          <cell r="AE68">
            <v>82.07</v>
          </cell>
          <cell r="AF68">
            <v>83.71</v>
          </cell>
          <cell r="AG68">
            <v>85.36</v>
          </cell>
          <cell r="AH68">
            <v>87</v>
          </cell>
          <cell r="AI68">
            <v>88.65</v>
          </cell>
          <cell r="AJ68">
            <v>90.29</v>
          </cell>
          <cell r="AK68">
            <v>91.94</v>
          </cell>
          <cell r="AL68">
            <v>93.58</v>
          </cell>
          <cell r="AM68">
            <v>95.22</v>
          </cell>
          <cell r="AN68">
            <v>96.87</v>
          </cell>
          <cell r="AO68">
            <v>98.51</v>
          </cell>
          <cell r="AP68">
            <v>100.16</v>
          </cell>
          <cell r="AQ68">
            <v>101.8</v>
          </cell>
          <cell r="AR68">
            <v>103.45</v>
          </cell>
          <cell r="AS68">
            <v>105.09</v>
          </cell>
          <cell r="AT68">
            <v>106.74</v>
          </cell>
          <cell r="AU68">
            <v>108.38</v>
          </cell>
          <cell r="AV68">
            <v>110.03</v>
          </cell>
          <cell r="AW68">
            <v>111.67</v>
          </cell>
          <cell r="AX68">
            <v>113.32</v>
          </cell>
          <cell r="AY68">
            <v>114.96</v>
          </cell>
        </row>
        <row r="69">
          <cell r="A69">
            <v>127.86</v>
          </cell>
          <cell r="B69">
            <v>130.22999999999999</v>
          </cell>
          <cell r="C69">
            <v>132.59</v>
          </cell>
          <cell r="D69">
            <v>134.96</v>
          </cell>
          <cell r="E69">
            <v>137.32</v>
          </cell>
          <cell r="F69">
            <v>139.69</v>
          </cell>
          <cell r="G69">
            <v>142.06</v>
          </cell>
          <cell r="H69">
            <v>144.41999999999999</v>
          </cell>
          <cell r="I69">
            <v>146.79</v>
          </cell>
          <cell r="J69">
            <v>149.15</v>
          </cell>
          <cell r="K69">
            <v>151.52000000000001</v>
          </cell>
          <cell r="L69">
            <v>153.88999999999999</v>
          </cell>
          <cell r="M69">
            <v>156.25</v>
          </cell>
          <cell r="N69">
            <v>158.62</v>
          </cell>
          <cell r="O69">
            <v>160.97999999999999</v>
          </cell>
          <cell r="P69">
            <v>163.35</v>
          </cell>
          <cell r="Q69">
            <v>165.72</v>
          </cell>
          <cell r="R69">
            <v>168.08</v>
          </cell>
          <cell r="S69">
            <v>170.45</v>
          </cell>
          <cell r="T69">
            <v>172.81</v>
          </cell>
          <cell r="U69">
            <v>175.18</v>
          </cell>
          <cell r="V69">
            <v>177.55</v>
          </cell>
          <cell r="W69">
            <v>179.91</v>
          </cell>
          <cell r="X69">
            <v>182.28</v>
          </cell>
          <cell r="Y69">
            <v>184.64</v>
          </cell>
          <cell r="AA69">
            <v>76.64</v>
          </cell>
          <cell r="AB69">
            <v>78.31</v>
          </cell>
          <cell r="AC69">
            <v>79.989999999999995</v>
          </cell>
          <cell r="AD69">
            <v>81.66</v>
          </cell>
          <cell r="AE69">
            <v>83.33</v>
          </cell>
          <cell r="AF69">
            <v>85</v>
          </cell>
          <cell r="AG69">
            <v>86.67</v>
          </cell>
          <cell r="AH69">
            <v>88.34</v>
          </cell>
          <cell r="AI69">
            <v>90.01</v>
          </cell>
          <cell r="AJ69">
            <v>91.68</v>
          </cell>
          <cell r="AK69">
            <v>93.35</v>
          </cell>
          <cell r="AL69">
            <v>95.02</v>
          </cell>
          <cell r="AM69">
            <v>96.69</v>
          </cell>
          <cell r="AN69">
            <v>98.36</v>
          </cell>
          <cell r="AO69">
            <v>100.03</v>
          </cell>
          <cell r="AP69">
            <v>101.7</v>
          </cell>
          <cell r="AQ69">
            <v>103.37</v>
          </cell>
          <cell r="AR69">
            <v>105.04</v>
          </cell>
          <cell r="AS69">
            <v>106.71</v>
          </cell>
          <cell r="AT69">
            <v>108.38</v>
          </cell>
          <cell r="AU69">
            <v>110.05</v>
          </cell>
          <cell r="AV69">
            <v>111.72</v>
          </cell>
          <cell r="AW69">
            <v>113.4</v>
          </cell>
          <cell r="AX69">
            <v>115.07</v>
          </cell>
          <cell r="AY69">
            <v>116.74</v>
          </cell>
        </row>
        <row r="70">
          <cell r="A70">
            <v>129.82</v>
          </cell>
          <cell r="B70">
            <v>132.22</v>
          </cell>
          <cell r="C70">
            <v>134.62</v>
          </cell>
          <cell r="D70">
            <v>137.02000000000001</v>
          </cell>
          <cell r="E70">
            <v>139.43</v>
          </cell>
          <cell r="F70">
            <v>141.83000000000001</v>
          </cell>
          <cell r="G70">
            <v>144.22999999999999</v>
          </cell>
          <cell r="H70">
            <v>146.63</v>
          </cell>
          <cell r="I70">
            <v>149.04</v>
          </cell>
          <cell r="J70">
            <v>151.44</v>
          </cell>
          <cell r="K70">
            <v>153.84</v>
          </cell>
          <cell r="L70">
            <v>156.24</v>
          </cell>
          <cell r="M70">
            <v>158.65</v>
          </cell>
          <cell r="N70">
            <v>161.05000000000001</v>
          </cell>
          <cell r="O70">
            <v>163.44999999999999</v>
          </cell>
          <cell r="P70">
            <v>165.85</v>
          </cell>
          <cell r="Q70">
            <v>168.26</v>
          </cell>
          <cell r="R70">
            <v>170.66</v>
          </cell>
          <cell r="S70">
            <v>173.06</v>
          </cell>
          <cell r="T70">
            <v>175.46</v>
          </cell>
          <cell r="U70">
            <v>177.87</v>
          </cell>
          <cell r="V70">
            <v>180.27</v>
          </cell>
          <cell r="W70">
            <v>182.67</v>
          </cell>
          <cell r="X70">
            <v>185.07</v>
          </cell>
          <cell r="Y70">
            <v>187.47</v>
          </cell>
          <cell r="AA70">
            <v>77.83</v>
          </cell>
          <cell r="AB70">
            <v>79.52</v>
          </cell>
          <cell r="AC70">
            <v>81.22</v>
          </cell>
          <cell r="AD70">
            <v>82.91</v>
          </cell>
          <cell r="AE70">
            <v>84.61</v>
          </cell>
          <cell r="AF70">
            <v>86.31</v>
          </cell>
          <cell r="AG70">
            <v>88</v>
          </cell>
          <cell r="AH70">
            <v>89.7</v>
          </cell>
          <cell r="AI70">
            <v>91.4</v>
          </cell>
          <cell r="AJ70">
            <v>93.09</v>
          </cell>
          <cell r="AK70">
            <v>94.79</v>
          </cell>
          <cell r="AL70">
            <v>96.48</v>
          </cell>
          <cell r="AM70">
            <v>98.18</v>
          </cell>
          <cell r="AN70">
            <v>99.88</v>
          </cell>
          <cell r="AO70">
            <v>101.57</v>
          </cell>
          <cell r="AP70">
            <v>103.27</v>
          </cell>
          <cell r="AQ70">
            <v>104.96</v>
          </cell>
          <cell r="AR70">
            <v>106.66</v>
          </cell>
          <cell r="AS70">
            <v>108.36</v>
          </cell>
          <cell r="AT70">
            <v>110.05</v>
          </cell>
          <cell r="AU70">
            <v>111.75</v>
          </cell>
          <cell r="AV70">
            <v>113.45</v>
          </cell>
          <cell r="AW70">
            <v>115.14</v>
          </cell>
          <cell r="AX70">
            <v>116.84</v>
          </cell>
          <cell r="AY70">
            <v>118.53</v>
          </cell>
        </row>
        <row r="71">
          <cell r="A71">
            <v>131.79</v>
          </cell>
          <cell r="B71">
            <v>134.22999999999999</v>
          </cell>
          <cell r="C71">
            <v>136.66999999999999</v>
          </cell>
          <cell r="D71">
            <v>139.1</v>
          </cell>
          <cell r="E71">
            <v>141.54</v>
          </cell>
          <cell r="F71">
            <v>143.97999999999999</v>
          </cell>
          <cell r="G71">
            <v>146.41999999999999</v>
          </cell>
          <cell r="H71">
            <v>148.86000000000001</v>
          </cell>
          <cell r="I71">
            <v>151.30000000000001</v>
          </cell>
          <cell r="J71">
            <v>153.74</v>
          </cell>
          <cell r="K71">
            <v>156.18</v>
          </cell>
          <cell r="L71">
            <v>158.61000000000001</v>
          </cell>
          <cell r="M71">
            <v>161.05000000000001</v>
          </cell>
          <cell r="N71">
            <v>163.49</v>
          </cell>
          <cell r="O71">
            <v>165.93</v>
          </cell>
          <cell r="P71">
            <v>168.37</v>
          </cell>
          <cell r="Q71">
            <v>170.81</v>
          </cell>
          <cell r="R71">
            <v>173.25</v>
          </cell>
          <cell r="S71">
            <v>175.69</v>
          </cell>
          <cell r="T71">
            <v>178.12</v>
          </cell>
          <cell r="U71">
            <v>180.56</v>
          </cell>
          <cell r="V71">
            <v>183</v>
          </cell>
          <cell r="W71">
            <v>185.44</v>
          </cell>
          <cell r="X71">
            <v>187.88</v>
          </cell>
          <cell r="Y71">
            <v>190.32</v>
          </cell>
          <cell r="AA71">
            <v>78.989999999999995</v>
          </cell>
          <cell r="AB71">
            <v>80.709999999999994</v>
          </cell>
          <cell r="AC71">
            <v>82.43</v>
          </cell>
          <cell r="AD71">
            <v>84.15</v>
          </cell>
          <cell r="AE71">
            <v>85.88</v>
          </cell>
          <cell r="AF71">
            <v>87.6</v>
          </cell>
          <cell r="AG71">
            <v>89.32</v>
          </cell>
          <cell r="AH71">
            <v>91.04</v>
          </cell>
          <cell r="AI71">
            <v>92.76</v>
          </cell>
          <cell r="AJ71">
            <v>94.49</v>
          </cell>
          <cell r="AK71">
            <v>96.21</v>
          </cell>
          <cell r="AL71">
            <v>97.93</v>
          </cell>
          <cell r="AM71">
            <v>99.65</v>
          </cell>
          <cell r="AN71">
            <v>101.37</v>
          </cell>
          <cell r="AO71">
            <v>103.01</v>
          </cell>
          <cell r="AP71">
            <v>104.82</v>
          </cell>
          <cell r="AQ71">
            <v>106.54</v>
          </cell>
          <cell r="AR71">
            <v>108.26</v>
          </cell>
          <cell r="AS71">
            <v>109.98</v>
          </cell>
          <cell r="AT71">
            <v>111.7</v>
          </cell>
          <cell r="AU71">
            <v>113.43</v>
          </cell>
          <cell r="AV71">
            <v>115.15</v>
          </cell>
          <cell r="AW71">
            <v>116.87</v>
          </cell>
          <cell r="AX71">
            <v>118.59</v>
          </cell>
          <cell r="AY71">
            <v>120.31</v>
          </cell>
        </row>
        <row r="72">
          <cell r="A72">
            <v>133.69</v>
          </cell>
          <cell r="B72">
            <v>136.16999999999999</v>
          </cell>
          <cell r="C72">
            <v>138.63999999999999</v>
          </cell>
          <cell r="D72">
            <v>141.12</v>
          </cell>
          <cell r="E72">
            <v>143.59</v>
          </cell>
          <cell r="F72">
            <v>146.07</v>
          </cell>
          <cell r="G72">
            <v>148.54</v>
          </cell>
          <cell r="H72">
            <v>151.02000000000001</v>
          </cell>
          <cell r="I72">
            <v>153.49</v>
          </cell>
          <cell r="J72">
            <v>155.97</v>
          </cell>
          <cell r="K72">
            <v>158.44</v>
          </cell>
          <cell r="L72">
            <v>160.91999999999999</v>
          </cell>
          <cell r="M72">
            <v>163.38999999999999</v>
          </cell>
          <cell r="N72">
            <v>165.87</v>
          </cell>
          <cell r="O72">
            <v>168.34</v>
          </cell>
          <cell r="P72">
            <v>170.82</v>
          </cell>
          <cell r="Q72">
            <v>173.29</v>
          </cell>
          <cell r="R72">
            <v>175.77</v>
          </cell>
          <cell r="S72">
            <v>178.25</v>
          </cell>
          <cell r="T72">
            <v>180.72</v>
          </cell>
          <cell r="U72">
            <v>183.2</v>
          </cell>
          <cell r="V72">
            <v>185.67</v>
          </cell>
          <cell r="W72">
            <v>188.15</v>
          </cell>
          <cell r="X72">
            <v>190.62</v>
          </cell>
          <cell r="Y72">
            <v>193.1</v>
          </cell>
          <cell r="AA72">
            <v>80.16</v>
          </cell>
          <cell r="AB72">
            <v>81.900000000000006</v>
          </cell>
          <cell r="AC72">
            <v>83.65</v>
          </cell>
          <cell r="AD72">
            <v>85.4</v>
          </cell>
          <cell r="AE72">
            <v>87.15</v>
          </cell>
          <cell r="AF72">
            <v>88.89</v>
          </cell>
          <cell r="AG72">
            <v>90.64</v>
          </cell>
          <cell r="AH72">
            <v>92.39</v>
          </cell>
          <cell r="AI72">
            <v>94.14</v>
          </cell>
          <cell r="AJ72">
            <v>95.88</v>
          </cell>
          <cell r="AK72">
            <v>97.63</v>
          </cell>
          <cell r="AL72">
            <v>99.38</v>
          </cell>
          <cell r="AM72">
            <v>101.13</v>
          </cell>
          <cell r="AN72">
            <v>102.87</v>
          </cell>
          <cell r="AO72">
            <v>104.62</v>
          </cell>
          <cell r="AP72">
            <v>106.37</v>
          </cell>
          <cell r="AQ72">
            <v>108.12</v>
          </cell>
          <cell r="AR72">
            <v>109.86</v>
          </cell>
          <cell r="AS72">
            <v>111.61</v>
          </cell>
          <cell r="AT72">
            <v>113.36</v>
          </cell>
          <cell r="AU72">
            <v>115.11</v>
          </cell>
          <cell r="AV72">
            <v>116.85</v>
          </cell>
          <cell r="AW72">
            <v>118.6</v>
          </cell>
          <cell r="AX72">
            <v>120.35</v>
          </cell>
          <cell r="AY72">
            <v>122.1</v>
          </cell>
        </row>
        <row r="73">
          <cell r="A73">
            <v>135.69</v>
          </cell>
          <cell r="B73">
            <v>138.19999999999999</v>
          </cell>
          <cell r="C73">
            <v>140.71</v>
          </cell>
          <cell r="D73">
            <v>143.22</v>
          </cell>
          <cell r="E73">
            <v>145.74</v>
          </cell>
          <cell r="F73">
            <v>148.25</v>
          </cell>
          <cell r="G73">
            <v>150.76</v>
          </cell>
          <cell r="H73">
            <v>153.27000000000001</v>
          </cell>
          <cell r="I73">
            <v>155.78</v>
          </cell>
          <cell r="J73">
            <v>158.29</v>
          </cell>
          <cell r="K73">
            <v>160.81</v>
          </cell>
          <cell r="L73">
            <v>163.32</v>
          </cell>
          <cell r="M73">
            <v>165.83</v>
          </cell>
          <cell r="N73">
            <v>168.34</v>
          </cell>
          <cell r="O73">
            <v>170.85</v>
          </cell>
          <cell r="P73">
            <v>173.36</v>
          </cell>
          <cell r="Q73">
            <v>175.87</v>
          </cell>
          <cell r="R73">
            <v>178.39</v>
          </cell>
          <cell r="S73">
            <v>180.9</v>
          </cell>
          <cell r="T73">
            <v>183.41</v>
          </cell>
          <cell r="U73">
            <v>185.92</v>
          </cell>
          <cell r="V73">
            <v>188.43</v>
          </cell>
          <cell r="W73">
            <v>190.94</v>
          </cell>
          <cell r="X73">
            <v>193.46</v>
          </cell>
          <cell r="Y73">
            <v>195.97</v>
          </cell>
          <cell r="AA73">
            <v>81.319999999999993</v>
          </cell>
          <cell r="AB73">
            <v>83.1</v>
          </cell>
          <cell r="AC73">
            <v>84.87</v>
          </cell>
          <cell r="AD73">
            <v>86.64</v>
          </cell>
          <cell r="AE73">
            <v>88.42</v>
          </cell>
          <cell r="AF73">
            <v>90.19</v>
          </cell>
          <cell r="AG73">
            <v>91.96</v>
          </cell>
          <cell r="AH73">
            <v>93.74</v>
          </cell>
          <cell r="AI73">
            <v>95.51</v>
          </cell>
          <cell r="AJ73">
            <v>97.28</v>
          </cell>
          <cell r="AK73">
            <v>99.06</v>
          </cell>
          <cell r="AL73">
            <v>100.83</v>
          </cell>
          <cell r="AM73">
            <v>102.6</v>
          </cell>
          <cell r="AN73">
            <v>104.38</v>
          </cell>
          <cell r="AO73">
            <v>106.15</v>
          </cell>
          <cell r="AP73">
            <v>107.92</v>
          </cell>
          <cell r="AQ73">
            <v>109.7</v>
          </cell>
          <cell r="AR73">
            <v>111.47</v>
          </cell>
          <cell r="AS73">
            <v>113.24</v>
          </cell>
          <cell r="AT73">
            <v>115.02</v>
          </cell>
          <cell r="AU73">
            <v>116.79</v>
          </cell>
          <cell r="AV73">
            <v>118.56</v>
          </cell>
          <cell r="AW73">
            <v>120.34</v>
          </cell>
          <cell r="AX73">
            <v>122.11</v>
          </cell>
          <cell r="AY73">
            <v>123.88</v>
          </cell>
        </row>
        <row r="74">
          <cell r="A74">
            <v>137.62</v>
          </cell>
          <cell r="B74">
            <v>140.16</v>
          </cell>
          <cell r="C74">
            <v>142.71</v>
          </cell>
          <cell r="D74">
            <v>145.26</v>
          </cell>
          <cell r="E74">
            <v>147.81</v>
          </cell>
          <cell r="F74">
            <v>150.36000000000001</v>
          </cell>
          <cell r="G74">
            <v>152.9</v>
          </cell>
          <cell r="H74">
            <v>155.44999999999999</v>
          </cell>
          <cell r="I74">
            <v>158</v>
          </cell>
          <cell r="J74">
            <v>160.55000000000001</v>
          </cell>
          <cell r="K74">
            <v>163.1</v>
          </cell>
          <cell r="L74">
            <v>165.64</v>
          </cell>
          <cell r="M74">
            <v>168.19</v>
          </cell>
          <cell r="N74">
            <v>170.74</v>
          </cell>
          <cell r="O74">
            <v>173.29</v>
          </cell>
          <cell r="P74">
            <v>175.84</v>
          </cell>
          <cell r="Q74">
            <v>178.38</v>
          </cell>
          <cell r="R74">
            <v>180.93</v>
          </cell>
          <cell r="S74">
            <v>183.48</v>
          </cell>
          <cell r="T74">
            <v>186.03</v>
          </cell>
          <cell r="U74">
            <v>188.58</v>
          </cell>
          <cell r="V74">
            <v>191.12</v>
          </cell>
          <cell r="W74">
            <v>193.67</v>
          </cell>
          <cell r="X74">
            <v>196.22</v>
          </cell>
          <cell r="Y74">
            <v>198.77</v>
          </cell>
          <cell r="AA74">
            <v>82.5</v>
          </cell>
          <cell r="AB74">
            <v>84.3</v>
          </cell>
          <cell r="AC74">
            <v>86.09</v>
          </cell>
          <cell r="AD74">
            <v>87.89</v>
          </cell>
          <cell r="AE74">
            <v>89.69</v>
          </cell>
          <cell r="AF74">
            <v>91.49</v>
          </cell>
          <cell r="AG74">
            <v>93.29</v>
          </cell>
          <cell r="AH74">
            <v>95.09</v>
          </cell>
          <cell r="AI74">
            <v>96.89</v>
          </cell>
          <cell r="AJ74">
            <v>98.69</v>
          </cell>
          <cell r="AK74">
            <v>100.49</v>
          </cell>
          <cell r="AL74">
            <v>102.29</v>
          </cell>
          <cell r="AM74">
            <v>104.08</v>
          </cell>
          <cell r="AN74">
            <v>105.88</v>
          </cell>
          <cell r="AO74">
            <v>107.68</v>
          </cell>
          <cell r="AP74">
            <v>109.48</v>
          </cell>
          <cell r="AQ74">
            <v>111.28</v>
          </cell>
          <cell r="AR74">
            <v>113.08</v>
          </cell>
          <cell r="AS74">
            <v>114.88</v>
          </cell>
          <cell r="AT74">
            <v>116.68</v>
          </cell>
          <cell r="AU74">
            <v>118.48</v>
          </cell>
          <cell r="AV74">
            <v>120.28</v>
          </cell>
          <cell r="AW74">
            <v>122.07</v>
          </cell>
          <cell r="AX74">
            <v>123.87</v>
          </cell>
          <cell r="AY74">
            <v>125.67</v>
          </cell>
        </row>
        <row r="75">
          <cell r="A75">
            <v>139.56</v>
          </cell>
          <cell r="B75">
            <v>142.13999999999999</v>
          </cell>
          <cell r="C75">
            <v>144.72</v>
          </cell>
          <cell r="D75">
            <v>147.31</v>
          </cell>
          <cell r="E75">
            <v>149.88999999999999</v>
          </cell>
          <cell r="F75">
            <v>152.47999999999999</v>
          </cell>
          <cell r="G75">
            <v>155.06</v>
          </cell>
          <cell r="H75">
            <v>157.65</v>
          </cell>
          <cell r="I75">
            <v>160.22999999999999</v>
          </cell>
          <cell r="J75">
            <v>162.82</v>
          </cell>
          <cell r="K75">
            <v>165.4</v>
          </cell>
          <cell r="L75">
            <v>167.98</v>
          </cell>
          <cell r="M75">
            <v>170.57</v>
          </cell>
          <cell r="N75">
            <v>173.15</v>
          </cell>
          <cell r="O75">
            <v>175.74</v>
          </cell>
          <cell r="P75">
            <v>178.32</v>
          </cell>
          <cell r="Q75">
            <v>180.91</v>
          </cell>
          <cell r="R75">
            <v>183.49</v>
          </cell>
          <cell r="S75">
            <v>186.07</v>
          </cell>
          <cell r="T75">
            <v>188.66</v>
          </cell>
          <cell r="U75">
            <v>191.24</v>
          </cell>
          <cell r="V75">
            <v>193.83</v>
          </cell>
          <cell r="W75">
            <v>196.41</v>
          </cell>
          <cell r="X75">
            <v>199</v>
          </cell>
          <cell r="Y75">
            <v>201.58</v>
          </cell>
          <cell r="AA75">
            <v>83.67</v>
          </cell>
          <cell r="AB75">
            <v>85.5</v>
          </cell>
          <cell r="AC75">
            <v>87.32</v>
          </cell>
          <cell r="AD75">
            <v>89.15</v>
          </cell>
          <cell r="AE75">
            <v>90.97</v>
          </cell>
          <cell r="AF75">
            <v>92.8</v>
          </cell>
          <cell r="AG75">
            <v>94.62</v>
          </cell>
          <cell r="AH75">
            <v>96.44</v>
          </cell>
          <cell r="AI75">
            <v>98.27</v>
          </cell>
          <cell r="AJ75">
            <v>100.09</v>
          </cell>
          <cell r="AK75">
            <v>101.92</v>
          </cell>
          <cell r="AL75">
            <v>103.74</v>
          </cell>
          <cell r="AM75">
            <v>105.57</v>
          </cell>
          <cell r="AN75">
            <v>107.39</v>
          </cell>
          <cell r="AO75">
            <v>109.22</v>
          </cell>
          <cell r="AP75">
            <v>111.04</v>
          </cell>
          <cell r="AQ75">
            <v>112.87</v>
          </cell>
          <cell r="AR75">
            <v>114.69</v>
          </cell>
          <cell r="AS75">
            <v>116.52</v>
          </cell>
          <cell r="AT75">
            <v>118.34</v>
          </cell>
          <cell r="AU75">
            <v>120.17</v>
          </cell>
          <cell r="AV75">
            <v>121.99</v>
          </cell>
          <cell r="AW75">
            <v>123.82</v>
          </cell>
          <cell r="AX75">
            <v>125.64</v>
          </cell>
          <cell r="AY75">
            <v>127.46</v>
          </cell>
        </row>
        <row r="76">
          <cell r="A76">
            <v>141.51</v>
          </cell>
          <cell r="B76">
            <v>144.13</v>
          </cell>
          <cell r="C76">
            <v>146.75</v>
          </cell>
          <cell r="D76">
            <v>149.37</v>
          </cell>
          <cell r="E76">
            <v>151.99</v>
          </cell>
          <cell r="F76">
            <v>154.61000000000001</v>
          </cell>
          <cell r="G76">
            <v>157.22999999999999</v>
          </cell>
          <cell r="H76">
            <v>159.85</v>
          </cell>
          <cell r="I76">
            <v>162.47</v>
          </cell>
          <cell r="J76">
            <v>165.09</v>
          </cell>
          <cell r="K76">
            <v>167.71</v>
          </cell>
          <cell r="L76">
            <v>170.33</v>
          </cell>
          <cell r="M76">
            <v>172.96</v>
          </cell>
          <cell r="N76">
            <v>175.58</v>
          </cell>
          <cell r="O76">
            <v>178.2</v>
          </cell>
          <cell r="P76">
            <v>180.82</v>
          </cell>
          <cell r="Q76">
            <v>183.44</v>
          </cell>
          <cell r="R76">
            <v>186.06</v>
          </cell>
          <cell r="S76">
            <v>188.68</v>
          </cell>
          <cell r="T76">
            <v>191.3</v>
          </cell>
          <cell r="U76">
            <v>193.92</v>
          </cell>
          <cell r="V76">
            <v>196.54</v>
          </cell>
          <cell r="W76">
            <v>199.16</v>
          </cell>
          <cell r="X76">
            <v>201.78</v>
          </cell>
          <cell r="Y76">
            <v>204.41</v>
          </cell>
          <cell r="AA76">
            <v>84.85</v>
          </cell>
          <cell r="AB76">
            <v>86.7</v>
          </cell>
          <cell r="AC76">
            <v>88.55</v>
          </cell>
          <cell r="AD76">
            <v>90.4</v>
          </cell>
          <cell r="AE76">
            <v>92.25</v>
          </cell>
          <cell r="AF76">
            <v>94.1</v>
          </cell>
          <cell r="AG76">
            <v>95.95</v>
          </cell>
          <cell r="AH76">
            <v>97.8</v>
          </cell>
          <cell r="AI76">
            <v>99.65</v>
          </cell>
          <cell r="AJ76">
            <v>101.5</v>
          </cell>
          <cell r="AK76">
            <v>103.35</v>
          </cell>
          <cell r="AL76">
            <v>105.21</v>
          </cell>
          <cell r="AM76">
            <v>107.06</v>
          </cell>
          <cell r="AN76">
            <v>108.91</v>
          </cell>
          <cell r="AO76">
            <v>110.76</v>
          </cell>
          <cell r="AP76">
            <v>112.61</v>
          </cell>
          <cell r="AQ76">
            <v>114.46</v>
          </cell>
          <cell r="AR76">
            <v>116.31</v>
          </cell>
          <cell r="AS76">
            <v>118.16</v>
          </cell>
          <cell r="AT76">
            <v>120.01</v>
          </cell>
          <cell r="AU76">
            <v>121.86</v>
          </cell>
          <cell r="AV76">
            <v>123.71</v>
          </cell>
          <cell r="AW76">
            <v>125.56</v>
          </cell>
          <cell r="AX76">
            <v>127.41</v>
          </cell>
          <cell r="AY76">
            <v>129.26</v>
          </cell>
        </row>
        <row r="77">
          <cell r="A77">
            <v>143.47</v>
          </cell>
          <cell r="B77">
            <v>146.13</v>
          </cell>
          <cell r="C77">
            <v>148.78</v>
          </cell>
          <cell r="D77">
            <v>151.44</v>
          </cell>
          <cell r="E77">
            <v>154.1</v>
          </cell>
          <cell r="F77">
            <v>156.75</v>
          </cell>
          <cell r="G77">
            <v>159.41</v>
          </cell>
          <cell r="H77">
            <v>162.07</v>
          </cell>
          <cell r="I77">
            <v>164.73</v>
          </cell>
          <cell r="J77">
            <v>167.38</v>
          </cell>
          <cell r="K77">
            <v>170.04</v>
          </cell>
          <cell r="L77">
            <v>172.7</v>
          </cell>
          <cell r="M77">
            <v>175.36</v>
          </cell>
          <cell r="N77">
            <v>178.01</v>
          </cell>
          <cell r="O77">
            <v>180.67</v>
          </cell>
          <cell r="P77">
            <v>183.33</v>
          </cell>
          <cell r="Q77">
            <v>185.98</v>
          </cell>
          <cell r="R77">
            <v>188.64</v>
          </cell>
          <cell r="S77">
            <v>191.3</v>
          </cell>
          <cell r="T77">
            <v>193.96</v>
          </cell>
          <cell r="U77">
            <v>196.61</v>
          </cell>
          <cell r="V77">
            <v>199.27</v>
          </cell>
          <cell r="W77">
            <v>201.93</v>
          </cell>
          <cell r="X77">
            <v>204.58</v>
          </cell>
          <cell r="Y77">
            <v>207.24</v>
          </cell>
          <cell r="AA77">
            <v>86.01</v>
          </cell>
          <cell r="AB77">
            <v>87.88</v>
          </cell>
          <cell r="AC77">
            <v>89.76</v>
          </cell>
          <cell r="AD77">
            <v>91.64</v>
          </cell>
          <cell r="AE77">
            <v>93.51</v>
          </cell>
          <cell r="AF77">
            <v>95.39</v>
          </cell>
          <cell r="AG77">
            <v>97.26</v>
          </cell>
          <cell r="AH77">
            <v>99.14</v>
          </cell>
          <cell r="AI77">
            <v>101.02</v>
          </cell>
          <cell r="AJ77">
            <v>102.89</v>
          </cell>
          <cell r="AK77">
            <v>104.77</v>
          </cell>
          <cell r="AL77">
            <v>106.64</v>
          </cell>
          <cell r="AM77">
            <v>108.52</v>
          </cell>
          <cell r="AN77">
            <v>110.4</v>
          </cell>
          <cell r="AO77">
            <v>112.27</v>
          </cell>
          <cell r="AP77">
            <v>114.15</v>
          </cell>
          <cell r="AQ77">
            <v>116.03</v>
          </cell>
          <cell r="AR77">
            <v>117.9</v>
          </cell>
          <cell r="AS77">
            <v>119.78</v>
          </cell>
          <cell r="AT77">
            <v>121.65</v>
          </cell>
          <cell r="AU77">
            <v>123.53</v>
          </cell>
          <cell r="AV77">
            <v>125.41</v>
          </cell>
          <cell r="AW77">
            <v>127.28</v>
          </cell>
          <cell r="AX77">
            <v>129.16</v>
          </cell>
          <cell r="AY77">
            <v>131.03</v>
          </cell>
        </row>
        <row r="78">
          <cell r="A78">
            <v>145.44</v>
          </cell>
          <cell r="B78">
            <v>148.13999999999999</v>
          </cell>
          <cell r="C78">
            <v>150.83000000000001</v>
          </cell>
          <cell r="D78">
            <v>153.53</v>
          </cell>
          <cell r="E78">
            <v>156.22</v>
          </cell>
          <cell r="F78">
            <v>158.91</v>
          </cell>
          <cell r="G78">
            <v>161.61000000000001</v>
          </cell>
          <cell r="H78">
            <v>164.3</v>
          </cell>
          <cell r="I78">
            <v>166.99</v>
          </cell>
          <cell r="J78">
            <v>169.69</v>
          </cell>
          <cell r="K78">
            <v>172.38</v>
          </cell>
          <cell r="L78">
            <v>175.07</v>
          </cell>
          <cell r="M78">
            <v>177.77</v>
          </cell>
          <cell r="N78">
            <v>180.46</v>
          </cell>
          <cell r="O78">
            <v>183.15</v>
          </cell>
          <cell r="P78">
            <v>185.85</v>
          </cell>
          <cell r="Q78">
            <v>188.54</v>
          </cell>
          <cell r="R78">
            <v>191.24</v>
          </cell>
          <cell r="S78">
            <v>193.93</v>
          </cell>
          <cell r="T78">
            <v>196.62</v>
          </cell>
          <cell r="U78">
            <v>199.32</v>
          </cell>
          <cell r="V78">
            <v>202.01</v>
          </cell>
          <cell r="W78">
            <v>204.7</v>
          </cell>
          <cell r="X78">
            <v>207.4</v>
          </cell>
          <cell r="Y78">
            <v>210.09</v>
          </cell>
          <cell r="AA78">
            <v>87.19</v>
          </cell>
          <cell r="AB78">
            <v>89.09</v>
          </cell>
          <cell r="AC78">
            <v>91</v>
          </cell>
          <cell r="AD78">
            <v>92.9</v>
          </cell>
          <cell r="AE78">
            <v>94.8</v>
          </cell>
          <cell r="AF78">
            <v>96.7</v>
          </cell>
          <cell r="AG78">
            <v>98.6</v>
          </cell>
          <cell r="AH78">
            <v>100.51</v>
          </cell>
          <cell r="AI78">
            <v>102.41</v>
          </cell>
          <cell r="AJ78">
            <v>104.31</v>
          </cell>
          <cell r="AK78">
            <v>106.21</v>
          </cell>
          <cell r="AL78">
            <v>108.11</v>
          </cell>
          <cell r="AM78">
            <v>110.01</v>
          </cell>
          <cell r="AN78">
            <v>111.92</v>
          </cell>
          <cell r="AO78">
            <v>113.82</v>
          </cell>
          <cell r="AP78">
            <v>115.72</v>
          </cell>
          <cell r="AQ78">
            <v>117.62</v>
          </cell>
          <cell r="AR78">
            <v>119.52</v>
          </cell>
          <cell r="AS78">
            <v>121.43</v>
          </cell>
          <cell r="AT78">
            <v>123.33</v>
          </cell>
          <cell r="AU78">
            <v>125.23</v>
          </cell>
          <cell r="AV78">
            <v>127.13</v>
          </cell>
          <cell r="AW78">
            <v>129.03</v>
          </cell>
          <cell r="AX78">
            <v>130.93</v>
          </cell>
          <cell r="AY78">
            <v>132.84</v>
          </cell>
        </row>
        <row r="79">
          <cell r="A79">
            <v>147.34</v>
          </cell>
          <cell r="B79">
            <v>150.07</v>
          </cell>
          <cell r="C79">
            <v>152.80000000000001</v>
          </cell>
          <cell r="D79">
            <v>155.53</v>
          </cell>
          <cell r="E79">
            <v>158.26</v>
          </cell>
          <cell r="F79">
            <v>160.99</v>
          </cell>
          <cell r="G79">
            <v>163.72</v>
          </cell>
          <cell r="H79">
            <v>166.45</v>
          </cell>
          <cell r="I79">
            <v>169.18</v>
          </cell>
          <cell r="J79">
            <v>171.91</v>
          </cell>
          <cell r="K79">
            <v>174.64</v>
          </cell>
          <cell r="L79">
            <v>177.37</v>
          </cell>
          <cell r="M79">
            <v>180.1</v>
          </cell>
          <cell r="N79">
            <v>182.83</v>
          </cell>
          <cell r="O79">
            <v>185.56</v>
          </cell>
          <cell r="P79">
            <v>188.29</v>
          </cell>
          <cell r="Q79">
            <v>191.02</v>
          </cell>
          <cell r="R79">
            <v>193.75</v>
          </cell>
          <cell r="S79">
            <v>196.48</v>
          </cell>
          <cell r="T79">
            <v>199.21</v>
          </cell>
          <cell r="U79">
            <v>201.94</v>
          </cell>
          <cell r="V79">
            <v>204.67</v>
          </cell>
          <cell r="W79">
            <v>207.4</v>
          </cell>
          <cell r="X79">
            <v>210.13</v>
          </cell>
          <cell r="Y79">
            <v>212.86</v>
          </cell>
          <cell r="AA79">
            <v>88.35</v>
          </cell>
          <cell r="AB79">
            <v>90.28</v>
          </cell>
          <cell r="AC79">
            <v>92.21</v>
          </cell>
          <cell r="AD79">
            <v>94.14</v>
          </cell>
          <cell r="AE79">
            <v>96.06</v>
          </cell>
          <cell r="AF79">
            <v>97.99</v>
          </cell>
          <cell r="AG79">
            <v>99.92</v>
          </cell>
          <cell r="AH79">
            <v>101.85</v>
          </cell>
          <cell r="AI79">
            <v>103.77</v>
          </cell>
          <cell r="AJ79">
            <v>105.7</v>
          </cell>
          <cell r="AK79">
            <v>107.63</v>
          </cell>
          <cell r="AL79">
            <v>109.56</v>
          </cell>
          <cell r="AM79">
            <v>111.48</v>
          </cell>
          <cell r="AN79">
            <v>113.41</v>
          </cell>
          <cell r="AO79">
            <v>115.34</v>
          </cell>
          <cell r="AP79">
            <v>117.27</v>
          </cell>
          <cell r="AQ79">
            <v>119.19</v>
          </cell>
          <cell r="AR79">
            <v>121.12</v>
          </cell>
          <cell r="AS79">
            <v>123.05</v>
          </cell>
          <cell r="AT79">
            <v>124.98</v>
          </cell>
          <cell r="AU79">
            <v>126.9</v>
          </cell>
          <cell r="AV79">
            <v>128.83000000000001</v>
          </cell>
          <cell r="AW79">
            <v>130.76</v>
          </cell>
          <cell r="AX79">
            <v>132.69</v>
          </cell>
          <cell r="AY79">
            <v>134.61000000000001</v>
          </cell>
        </row>
        <row r="80">
          <cell r="A80">
            <v>149.34</v>
          </cell>
          <cell r="B80">
            <v>152.1</v>
          </cell>
          <cell r="C80">
            <v>154.87</v>
          </cell>
          <cell r="D80">
            <v>157.63999999999999</v>
          </cell>
          <cell r="E80">
            <v>160.4</v>
          </cell>
          <cell r="F80">
            <v>163.16999999999999</v>
          </cell>
          <cell r="G80">
            <v>165.93</v>
          </cell>
          <cell r="H80">
            <v>168.7</v>
          </cell>
          <cell r="I80">
            <v>171.47</v>
          </cell>
          <cell r="J80">
            <v>174.23</v>
          </cell>
          <cell r="K80">
            <v>177</v>
          </cell>
          <cell r="L80">
            <v>179.77</v>
          </cell>
          <cell r="M80">
            <v>182.53</v>
          </cell>
          <cell r="N80">
            <v>185.3</v>
          </cell>
          <cell r="O80">
            <v>188.07</v>
          </cell>
          <cell r="P80">
            <v>190.83</v>
          </cell>
          <cell r="Q80">
            <v>193.6</v>
          </cell>
          <cell r="R80">
            <v>196.36</v>
          </cell>
          <cell r="S80">
            <v>199.13</v>
          </cell>
          <cell r="T80">
            <v>201.9</v>
          </cell>
          <cell r="U80">
            <v>204.66</v>
          </cell>
          <cell r="V80">
            <v>207.43</v>
          </cell>
          <cell r="W80">
            <v>210.2</v>
          </cell>
          <cell r="X80">
            <v>212.96</v>
          </cell>
          <cell r="Y80">
            <v>215.73</v>
          </cell>
          <cell r="AA80">
            <v>89.52</v>
          </cell>
          <cell r="AB80">
            <v>91.47</v>
          </cell>
          <cell r="AC80">
            <v>93.43</v>
          </cell>
          <cell r="AD80">
            <v>95.38</v>
          </cell>
          <cell r="AE80">
            <v>97.33</v>
          </cell>
          <cell r="AF80">
            <v>99.29</v>
          </cell>
          <cell r="AG80">
            <v>101.24</v>
          </cell>
          <cell r="AH80">
            <v>103.19</v>
          </cell>
          <cell r="AI80">
            <v>105.15</v>
          </cell>
          <cell r="AJ80">
            <v>107.1</v>
          </cell>
          <cell r="AK80">
            <v>109.05</v>
          </cell>
          <cell r="AL80">
            <v>111</v>
          </cell>
          <cell r="AM80">
            <v>112.96</v>
          </cell>
          <cell r="AN80">
            <v>114.91</v>
          </cell>
          <cell r="AO80">
            <v>116.86</v>
          </cell>
          <cell r="AP80">
            <v>118.82</v>
          </cell>
          <cell r="AQ80">
            <v>120.77</v>
          </cell>
          <cell r="AR80">
            <v>122.72</v>
          </cell>
          <cell r="AS80">
            <v>124.68</v>
          </cell>
          <cell r="AT80">
            <v>126.63</v>
          </cell>
          <cell r="AU80">
            <v>128.58000000000001</v>
          </cell>
          <cell r="AV80">
            <v>130.54</v>
          </cell>
          <cell r="AW80">
            <v>132.49</v>
          </cell>
          <cell r="AX80">
            <v>134.44</v>
          </cell>
          <cell r="AY80">
            <v>136.4</v>
          </cell>
        </row>
        <row r="81">
          <cell r="A81">
            <v>151.25</v>
          </cell>
          <cell r="B81">
            <v>154.05000000000001</v>
          </cell>
          <cell r="C81">
            <v>156.85</v>
          </cell>
          <cell r="D81">
            <v>159.66</v>
          </cell>
          <cell r="E81">
            <v>162.46</v>
          </cell>
          <cell r="F81">
            <v>165.26</v>
          </cell>
          <cell r="G81">
            <v>168.06</v>
          </cell>
          <cell r="H81">
            <v>170.87</v>
          </cell>
          <cell r="I81">
            <v>173.67</v>
          </cell>
          <cell r="J81">
            <v>176.47</v>
          </cell>
          <cell r="K81">
            <v>179.28</v>
          </cell>
          <cell r="L81">
            <v>182.08</v>
          </cell>
          <cell r="M81">
            <v>184.88</v>
          </cell>
          <cell r="N81">
            <v>187.68</v>
          </cell>
          <cell r="O81">
            <v>190.49</v>
          </cell>
          <cell r="P81">
            <v>193.29</v>
          </cell>
          <cell r="Q81">
            <v>196.09</v>
          </cell>
          <cell r="R81">
            <v>198.9</v>
          </cell>
          <cell r="S81">
            <v>201.7</v>
          </cell>
          <cell r="T81">
            <v>204.5</v>
          </cell>
          <cell r="U81">
            <v>207.3</v>
          </cell>
          <cell r="V81">
            <v>210.11</v>
          </cell>
          <cell r="W81">
            <v>212.91</v>
          </cell>
          <cell r="X81">
            <v>215.71</v>
          </cell>
          <cell r="Y81">
            <v>218.51</v>
          </cell>
          <cell r="AA81">
            <v>90.69</v>
          </cell>
          <cell r="AB81">
            <v>92.67</v>
          </cell>
          <cell r="AC81">
            <v>94.64</v>
          </cell>
          <cell r="AD81">
            <v>96.62</v>
          </cell>
          <cell r="AE81">
            <v>98.6</v>
          </cell>
          <cell r="AF81">
            <v>100.58</v>
          </cell>
          <cell r="AG81">
            <v>102.56</v>
          </cell>
          <cell r="AH81">
            <v>104.54</v>
          </cell>
          <cell r="AI81">
            <v>106.52</v>
          </cell>
          <cell r="AJ81">
            <v>108.5</v>
          </cell>
          <cell r="AK81">
            <v>110.48</v>
          </cell>
          <cell r="AL81">
            <v>112.45</v>
          </cell>
          <cell r="AM81">
            <v>114.43</v>
          </cell>
          <cell r="AN81">
            <v>116.41</v>
          </cell>
          <cell r="AO81">
            <v>118.39</v>
          </cell>
          <cell r="AP81">
            <v>120.37</v>
          </cell>
          <cell r="AQ81">
            <v>122.35</v>
          </cell>
          <cell r="AR81">
            <v>124.33</v>
          </cell>
          <cell r="AS81">
            <v>126.31</v>
          </cell>
          <cell r="AT81">
            <v>128.29</v>
          </cell>
          <cell r="AU81">
            <v>130.26</v>
          </cell>
          <cell r="AV81">
            <v>132.24</v>
          </cell>
          <cell r="AW81">
            <v>134.22</v>
          </cell>
          <cell r="AX81">
            <v>136.19999999999999</v>
          </cell>
          <cell r="AY81">
            <v>138.18</v>
          </cell>
        </row>
        <row r="82">
          <cell r="A82">
            <v>153.16999999999999</v>
          </cell>
          <cell r="B82">
            <v>156.01</v>
          </cell>
          <cell r="C82">
            <v>158.85</v>
          </cell>
          <cell r="D82">
            <v>161.69</v>
          </cell>
          <cell r="E82">
            <v>164.53</v>
          </cell>
          <cell r="F82">
            <v>167.36</v>
          </cell>
          <cell r="G82">
            <v>170.2</v>
          </cell>
          <cell r="H82">
            <v>173.04</v>
          </cell>
          <cell r="I82">
            <v>175.88</v>
          </cell>
          <cell r="J82">
            <v>178.72</v>
          </cell>
          <cell r="K82">
            <v>181.56</v>
          </cell>
          <cell r="L82">
            <v>184.4</v>
          </cell>
          <cell r="M82">
            <v>187.24</v>
          </cell>
          <cell r="N82">
            <v>190.08</v>
          </cell>
          <cell r="O82">
            <v>192.92</v>
          </cell>
          <cell r="P82">
            <v>195.76</v>
          </cell>
          <cell r="Q82">
            <v>198.6</v>
          </cell>
          <cell r="R82">
            <v>201.44</v>
          </cell>
          <cell r="S82">
            <v>204.27</v>
          </cell>
          <cell r="T82">
            <v>207.11</v>
          </cell>
          <cell r="U82">
            <v>209.95</v>
          </cell>
          <cell r="V82">
            <v>212.79</v>
          </cell>
          <cell r="W82">
            <v>215.63</v>
          </cell>
          <cell r="X82">
            <v>218.47</v>
          </cell>
          <cell r="Y82">
            <v>221.31</v>
          </cell>
          <cell r="AA82">
            <v>91.86</v>
          </cell>
          <cell r="AB82">
            <v>93.86</v>
          </cell>
          <cell r="AC82">
            <v>95.87</v>
          </cell>
          <cell r="AD82">
            <v>97.87</v>
          </cell>
          <cell r="AE82">
            <v>99.88</v>
          </cell>
          <cell r="AF82">
            <v>101.88</v>
          </cell>
          <cell r="AG82">
            <v>103.88</v>
          </cell>
          <cell r="AH82">
            <v>105.89</v>
          </cell>
          <cell r="AI82">
            <v>107.89</v>
          </cell>
          <cell r="AJ82">
            <v>109.9</v>
          </cell>
          <cell r="AK82">
            <v>111.9</v>
          </cell>
          <cell r="AL82">
            <v>113.91</v>
          </cell>
          <cell r="AM82">
            <v>115.91</v>
          </cell>
          <cell r="AN82">
            <v>117.92</v>
          </cell>
          <cell r="AO82">
            <v>119.92</v>
          </cell>
          <cell r="AP82">
            <v>121.93</v>
          </cell>
          <cell r="AQ82">
            <v>123.93</v>
          </cell>
          <cell r="AR82">
            <v>125.94</v>
          </cell>
          <cell r="AS82">
            <v>127.94</v>
          </cell>
          <cell r="AT82">
            <v>129.94</v>
          </cell>
          <cell r="AU82">
            <v>131.94999999999999</v>
          </cell>
          <cell r="AV82">
            <v>133.94999999999999</v>
          </cell>
          <cell r="AW82">
            <v>135.96</v>
          </cell>
          <cell r="AX82">
            <v>137.96</v>
          </cell>
          <cell r="AY82">
            <v>139.97</v>
          </cell>
        </row>
        <row r="83">
          <cell r="A83">
            <v>155.21</v>
          </cell>
          <cell r="B83">
            <v>158.08000000000001</v>
          </cell>
          <cell r="C83">
            <v>160.96</v>
          </cell>
          <cell r="D83">
            <v>163.83000000000001</v>
          </cell>
          <cell r="E83">
            <v>166.71</v>
          </cell>
          <cell r="F83">
            <v>169.59</v>
          </cell>
          <cell r="G83">
            <v>172.46</v>
          </cell>
          <cell r="H83">
            <v>175.34</v>
          </cell>
          <cell r="I83">
            <v>178.21</v>
          </cell>
          <cell r="J83">
            <v>181.09</v>
          </cell>
          <cell r="K83">
            <v>183.96</v>
          </cell>
          <cell r="L83">
            <v>186.84</v>
          </cell>
          <cell r="M83">
            <v>189.71</v>
          </cell>
          <cell r="N83">
            <v>192.59</v>
          </cell>
          <cell r="O83">
            <v>195.47</v>
          </cell>
          <cell r="P83">
            <v>198.34</v>
          </cell>
          <cell r="Q83">
            <v>201.22</v>
          </cell>
          <cell r="R83">
            <v>204.09</v>
          </cell>
          <cell r="S83">
            <v>206.97</v>
          </cell>
          <cell r="T83">
            <v>209.84</v>
          </cell>
          <cell r="U83">
            <v>212.72</v>
          </cell>
          <cell r="V83">
            <v>215.6</v>
          </cell>
          <cell r="W83">
            <v>218.47</v>
          </cell>
          <cell r="X83">
            <v>221.35</v>
          </cell>
          <cell r="Y83">
            <v>224.22</v>
          </cell>
          <cell r="AA83">
            <v>93.03</v>
          </cell>
          <cell r="AB83">
            <v>95.06</v>
          </cell>
          <cell r="AC83">
            <v>97.09</v>
          </cell>
          <cell r="AD83">
            <v>99.12</v>
          </cell>
          <cell r="AE83">
            <v>101.15</v>
          </cell>
          <cell r="AF83">
            <v>103.18</v>
          </cell>
          <cell r="AG83">
            <v>105.21</v>
          </cell>
          <cell r="AH83">
            <v>107.24</v>
          </cell>
          <cell r="AI83">
            <v>109.27</v>
          </cell>
          <cell r="AJ83">
            <v>111.3</v>
          </cell>
          <cell r="AK83">
            <v>113.33</v>
          </cell>
          <cell r="AL83">
            <v>115.36</v>
          </cell>
          <cell r="AM83">
            <v>117.39</v>
          </cell>
          <cell r="AN83">
            <v>119.42</v>
          </cell>
          <cell r="AO83">
            <v>121.45</v>
          </cell>
          <cell r="AP83">
            <v>123.48</v>
          </cell>
          <cell r="AQ83">
            <v>125.51</v>
          </cell>
          <cell r="AR83">
            <v>127.54</v>
          </cell>
          <cell r="AS83">
            <v>129.58000000000001</v>
          </cell>
          <cell r="AT83">
            <v>131.61000000000001</v>
          </cell>
          <cell r="AU83">
            <v>133.63999999999999</v>
          </cell>
          <cell r="AV83">
            <v>135.66999999999999</v>
          </cell>
          <cell r="AW83">
            <v>137.69999999999999</v>
          </cell>
          <cell r="AX83">
            <v>139.72999999999999</v>
          </cell>
          <cell r="AY83">
            <v>141.76</v>
          </cell>
        </row>
        <row r="84">
          <cell r="A84">
            <v>157.15</v>
          </cell>
          <cell r="B84">
            <v>160.06</v>
          </cell>
          <cell r="C84">
            <v>162.97999999999999</v>
          </cell>
          <cell r="D84">
            <v>165.89</v>
          </cell>
          <cell r="E84">
            <v>168.8</v>
          </cell>
          <cell r="F84">
            <v>171.71</v>
          </cell>
          <cell r="G84">
            <v>174.62</v>
          </cell>
          <cell r="H84">
            <v>177.54</v>
          </cell>
          <cell r="I84">
            <v>180.45</v>
          </cell>
          <cell r="J84">
            <v>183.36</v>
          </cell>
          <cell r="K84">
            <v>186.27</v>
          </cell>
          <cell r="L84">
            <v>189.18</v>
          </cell>
          <cell r="M84">
            <v>192.1</v>
          </cell>
          <cell r="N84">
            <v>195.01</v>
          </cell>
          <cell r="O84">
            <v>197.92</v>
          </cell>
          <cell r="P84">
            <v>200.83</v>
          </cell>
          <cell r="Q84">
            <v>203.74</v>
          </cell>
          <cell r="R84">
            <v>206.66</v>
          </cell>
          <cell r="S84">
            <v>209.57</v>
          </cell>
          <cell r="T84">
            <v>212.48</v>
          </cell>
          <cell r="U84">
            <v>215.39</v>
          </cell>
          <cell r="V84">
            <v>218.3</v>
          </cell>
          <cell r="W84">
            <v>221.22</v>
          </cell>
          <cell r="X84">
            <v>224.13</v>
          </cell>
          <cell r="Y84">
            <v>227.04</v>
          </cell>
          <cell r="AA84">
            <v>94.21</v>
          </cell>
          <cell r="AB84">
            <v>96.26</v>
          </cell>
          <cell r="AC84">
            <v>98.32</v>
          </cell>
          <cell r="AD84">
            <v>100.37</v>
          </cell>
          <cell r="AE84">
            <v>102.43</v>
          </cell>
          <cell r="AF84">
            <v>104.49</v>
          </cell>
          <cell r="AG84">
            <v>106.54</v>
          </cell>
          <cell r="AH84">
            <v>108.6</v>
          </cell>
          <cell r="AI84">
            <v>110.65</v>
          </cell>
          <cell r="AJ84">
            <v>112.71</v>
          </cell>
          <cell r="AK84">
            <v>114.77</v>
          </cell>
          <cell r="AL84">
            <v>116.82</v>
          </cell>
          <cell r="AM84">
            <v>118.88</v>
          </cell>
          <cell r="AN84">
            <v>120.93</v>
          </cell>
          <cell r="AO84">
            <v>122.99</v>
          </cell>
          <cell r="AP84">
            <v>125.05</v>
          </cell>
          <cell r="AQ84">
            <v>127.1</v>
          </cell>
          <cell r="AR84">
            <v>129.16</v>
          </cell>
          <cell r="AS84">
            <v>131.21</v>
          </cell>
          <cell r="AT84">
            <v>133.27000000000001</v>
          </cell>
          <cell r="AU84">
            <v>135.33000000000001</v>
          </cell>
          <cell r="AV84">
            <v>137.38</v>
          </cell>
          <cell r="AW84">
            <v>139.44</v>
          </cell>
          <cell r="AX84">
            <v>141.49</v>
          </cell>
          <cell r="AY84">
            <v>143.55000000000001</v>
          </cell>
        </row>
        <row r="85">
          <cell r="A85">
            <v>159.11000000000001</v>
          </cell>
          <cell r="B85">
            <v>162.05000000000001</v>
          </cell>
          <cell r="C85">
            <v>165</v>
          </cell>
          <cell r="D85">
            <v>167.95</v>
          </cell>
          <cell r="E85">
            <v>170.9</v>
          </cell>
          <cell r="F85">
            <v>173.85</v>
          </cell>
          <cell r="G85">
            <v>176.8</v>
          </cell>
          <cell r="H85">
            <v>179.74</v>
          </cell>
          <cell r="I85">
            <v>182.69</v>
          </cell>
          <cell r="J85">
            <v>185.64</v>
          </cell>
          <cell r="K85">
            <v>188.59</v>
          </cell>
          <cell r="L85">
            <v>191.54</v>
          </cell>
          <cell r="M85">
            <v>194.49</v>
          </cell>
          <cell r="N85">
            <v>197.44</v>
          </cell>
          <cell r="O85">
            <v>200.38</v>
          </cell>
          <cell r="P85">
            <v>203.33</v>
          </cell>
          <cell r="Q85">
            <v>206.28</v>
          </cell>
          <cell r="R85">
            <v>209.23</v>
          </cell>
          <cell r="S85">
            <v>212.18</v>
          </cell>
          <cell r="T85">
            <v>215.13</v>
          </cell>
          <cell r="U85">
            <v>218.07</v>
          </cell>
          <cell r="V85">
            <v>221.02</v>
          </cell>
          <cell r="W85">
            <v>223.97</v>
          </cell>
          <cell r="X85">
            <v>226.92</v>
          </cell>
          <cell r="Y85">
            <v>229.87</v>
          </cell>
          <cell r="AA85">
            <v>95.38</v>
          </cell>
          <cell r="AB85">
            <v>97.47</v>
          </cell>
          <cell r="AC85">
            <v>99.55</v>
          </cell>
          <cell r="AD85">
            <v>101.63</v>
          </cell>
          <cell r="AE85">
            <v>103.71</v>
          </cell>
          <cell r="AF85">
            <v>105.79</v>
          </cell>
          <cell r="AG85">
            <v>107.87</v>
          </cell>
          <cell r="AH85">
            <v>109.96</v>
          </cell>
          <cell r="AI85">
            <v>112.04</v>
          </cell>
          <cell r="AJ85">
            <v>114.12</v>
          </cell>
          <cell r="AK85">
            <v>116.2</v>
          </cell>
          <cell r="AL85">
            <v>118.28</v>
          </cell>
          <cell r="AM85">
            <v>120.36</v>
          </cell>
          <cell r="AN85">
            <v>122.45</v>
          </cell>
          <cell r="AO85">
            <v>124.53</v>
          </cell>
          <cell r="AP85">
            <v>126.61</v>
          </cell>
          <cell r="AQ85">
            <v>128.69</v>
          </cell>
          <cell r="AR85">
            <v>130.77000000000001</v>
          </cell>
          <cell r="AS85">
            <v>132.85</v>
          </cell>
          <cell r="AT85">
            <v>134.94</v>
          </cell>
          <cell r="AU85">
            <v>137.02000000000001</v>
          </cell>
          <cell r="AV85">
            <v>139.1</v>
          </cell>
          <cell r="AW85">
            <v>141.18</v>
          </cell>
          <cell r="AX85">
            <v>143.26</v>
          </cell>
          <cell r="AY85">
            <v>145.34</v>
          </cell>
        </row>
        <row r="86">
          <cell r="A86">
            <v>160.96</v>
          </cell>
          <cell r="B86">
            <v>163.94</v>
          </cell>
          <cell r="C86">
            <v>166.93</v>
          </cell>
          <cell r="D86">
            <v>169.91</v>
          </cell>
          <cell r="E86">
            <v>172.9</v>
          </cell>
          <cell r="F86">
            <v>175.88</v>
          </cell>
          <cell r="G86">
            <v>178.86</v>
          </cell>
          <cell r="H86">
            <v>181.85</v>
          </cell>
          <cell r="I86">
            <v>184.83</v>
          </cell>
          <cell r="J86">
            <v>187.82</v>
          </cell>
          <cell r="K86">
            <v>190.8</v>
          </cell>
          <cell r="L86">
            <v>193.79</v>
          </cell>
          <cell r="M86">
            <v>196.77</v>
          </cell>
          <cell r="N86">
            <v>199.76</v>
          </cell>
          <cell r="O86">
            <v>202.74</v>
          </cell>
          <cell r="P86">
            <v>205.73</v>
          </cell>
          <cell r="Q86">
            <v>208.71</v>
          </cell>
          <cell r="R86">
            <v>211.7</v>
          </cell>
          <cell r="S86">
            <v>214.68</v>
          </cell>
          <cell r="T86">
            <v>217.67</v>
          </cell>
          <cell r="U86">
            <v>220.65</v>
          </cell>
          <cell r="V86">
            <v>223.64</v>
          </cell>
          <cell r="W86">
            <v>226.62</v>
          </cell>
          <cell r="X86">
            <v>229.61</v>
          </cell>
          <cell r="Y86">
            <v>232.59</v>
          </cell>
          <cell r="AA86">
            <v>96.53</v>
          </cell>
          <cell r="AB86">
            <v>98.64</v>
          </cell>
          <cell r="AC86">
            <v>100.75</v>
          </cell>
          <cell r="AD86">
            <v>102.86</v>
          </cell>
          <cell r="AE86">
            <v>104.96</v>
          </cell>
          <cell r="AF86">
            <v>107.07</v>
          </cell>
          <cell r="AG86">
            <v>109.18</v>
          </cell>
          <cell r="AH86">
            <v>111.29</v>
          </cell>
          <cell r="AI86">
            <v>113.39</v>
          </cell>
          <cell r="AJ86">
            <v>115.5</v>
          </cell>
          <cell r="AK86">
            <v>117.61</v>
          </cell>
          <cell r="AL86">
            <v>119.72</v>
          </cell>
          <cell r="AM86">
            <v>121.82</v>
          </cell>
          <cell r="AN86">
            <v>123.93</v>
          </cell>
          <cell r="AO86">
            <v>126.04</v>
          </cell>
          <cell r="AP86">
            <v>128.15</v>
          </cell>
          <cell r="AQ86">
            <v>130.25</v>
          </cell>
          <cell r="AR86">
            <v>132.36000000000001</v>
          </cell>
          <cell r="AS86">
            <v>134.47</v>
          </cell>
          <cell r="AT86">
            <v>136.57</v>
          </cell>
          <cell r="AU86">
            <v>138.68</v>
          </cell>
          <cell r="AV86">
            <v>140.79</v>
          </cell>
          <cell r="AW86">
            <v>142.9</v>
          </cell>
          <cell r="AX86">
            <v>145</v>
          </cell>
          <cell r="AY86">
            <v>147.11000000000001</v>
          </cell>
        </row>
        <row r="87">
          <cell r="A87">
            <v>162.93</v>
          </cell>
          <cell r="B87">
            <v>165.95</v>
          </cell>
          <cell r="C87">
            <v>168.97</v>
          </cell>
          <cell r="D87">
            <v>171.99</v>
          </cell>
          <cell r="E87">
            <v>175.02</v>
          </cell>
          <cell r="F87">
            <v>178.04</v>
          </cell>
          <cell r="G87">
            <v>181.06</v>
          </cell>
          <cell r="H87">
            <v>184.08</v>
          </cell>
          <cell r="I87">
            <v>187.1</v>
          </cell>
          <cell r="J87">
            <v>190.12</v>
          </cell>
          <cell r="K87">
            <v>193.14</v>
          </cell>
          <cell r="L87">
            <v>196.16</v>
          </cell>
          <cell r="M87">
            <v>199.18</v>
          </cell>
          <cell r="N87">
            <v>202.21</v>
          </cell>
          <cell r="O87">
            <v>205.23</v>
          </cell>
          <cell r="P87">
            <v>208.25</v>
          </cell>
          <cell r="Q87">
            <v>211.27</v>
          </cell>
          <cell r="R87">
            <v>214.29</v>
          </cell>
          <cell r="S87">
            <v>217.31</v>
          </cell>
          <cell r="T87">
            <v>220.33</v>
          </cell>
          <cell r="U87">
            <v>223.35</v>
          </cell>
          <cell r="V87">
            <v>226.38</v>
          </cell>
          <cell r="W87">
            <v>229.4</v>
          </cell>
          <cell r="X87">
            <v>232.42</v>
          </cell>
          <cell r="Y87">
            <v>235.44</v>
          </cell>
          <cell r="AA87">
            <v>97.72</v>
          </cell>
          <cell r="AB87">
            <v>99.85</v>
          </cell>
          <cell r="AC87">
            <v>101.98</v>
          </cell>
          <cell r="AD87">
            <v>104.12</v>
          </cell>
          <cell r="AE87">
            <v>106.25</v>
          </cell>
          <cell r="AF87">
            <v>108.38</v>
          </cell>
          <cell r="AG87">
            <v>110.52</v>
          </cell>
          <cell r="AH87">
            <v>112.65</v>
          </cell>
          <cell r="AI87">
            <v>114.78</v>
          </cell>
          <cell r="AJ87">
            <v>116.92</v>
          </cell>
          <cell r="AK87">
            <v>119.05</v>
          </cell>
          <cell r="AL87">
            <v>121.18</v>
          </cell>
          <cell r="AM87">
            <v>123.32</v>
          </cell>
          <cell r="AN87">
            <v>125.45</v>
          </cell>
          <cell r="AO87">
            <v>127.58</v>
          </cell>
          <cell r="AP87">
            <v>129.72</v>
          </cell>
          <cell r="AQ87">
            <v>131.85</v>
          </cell>
          <cell r="AR87">
            <v>133.97999999999999</v>
          </cell>
          <cell r="AS87">
            <v>136.11000000000001</v>
          </cell>
          <cell r="AT87">
            <v>138.25</v>
          </cell>
          <cell r="AU87">
            <v>140.38</v>
          </cell>
          <cell r="AV87">
            <v>142.51</v>
          </cell>
          <cell r="AW87">
            <v>144.65</v>
          </cell>
          <cell r="AX87">
            <v>146.78</v>
          </cell>
          <cell r="AY87">
            <v>148.91</v>
          </cell>
        </row>
        <row r="88">
          <cell r="A88">
            <v>164.92</v>
          </cell>
          <cell r="B88">
            <v>167.97</v>
          </cell>
          <cell r="C88">
            <v>171.03</v>
          </cell>
          <cell r="D88">
            <v>174.09</v>
          </cell>
          <cell r="E88">
            <v>177.15</v>
          </cell>
          <cell r="F88">
            <v>180.2</v>
          </cell>
          <cell r="G88">
            <v>183.26</v>
          </cell>
          <cell r="H88">
            <v>186.32</v>
          </cell>
          <cell r="I88">
            <v>189.38</v>
          </cell>
          <cell r="J88">
            <v>192.43</v>
          </cell>
          <cell r="K88">
            <v>195.49</v>
          </cell>
          <cell r="L88">
            <v>198.55</v>
          </cell>
          <cell r="M88">
            <v>201.61</v>
          </cell>
          <cell r="N88">
            <v>204.67</v>
          </cell>
          <cell r="O88">
            <v>207.72</v>
          </cell>
          <cell r="P88">
            <v>210.78</v>
          </cell>
          <cell r="Q88">
            <v>213.84</v>
          </cell>
          <cell r="R88">
            <v>216.9</v>
          </cell>
          <cell r="S88">
            <v>219.95</v>
          </cell>
          <cell r="T88">
            <v>223.01</v>
          </cell>
          <cell r="U88">
            <v>226.07</v>
          </cell>
          <cell r="V88">
            <v>229.13</v>
          </cell>
          <cell r="W88">
            <v>232.18</v>
          </cell>
          <cell r="X88">
            <v>235.24</v>
          </cell>
          <cell r="Y88">
            <v>238.3</v>
          </cell>
          <cell r="AA88">
            <v>98.87</v>
          </cell>
          <cell r="AB88">
            <v>101.03</v>
          </cell>
          <cell r="AC88">
            <v>103.19</v>
          </cell>
          <cell r="AD88">
            <v>105.35</v>
          </cell>
          <cell r="AE88">
            <v>107.51</v>
          </cell>
          <cell r="AF88">
            <v>109.67</v>
          </cell>
          <cell r="AG88">
            <v>111.83</v>
          </cell>
          <cell r="AH88">
            <v>113.98</v>
          </cell>
          <cell r="AI88">
            <v>116.14</v>
          </cell>
          <cell r="AJ88">
            <v>118.3</v>
          </cell>
          <cell r="AK88">
            <v>120.46</v>
          </cell>
          <cell r="AL88">
            <v>122.62</v>
          </cell>
          <cell r="AM88">
            <v>124.78</v>
          </cell>
          <cell r="AN88">
            <v>126.94</v>
          </cell>
          <cell r="AO88">
            <v>129.1</v>
          </cell>
          <cell r="AP88">
            <v>131.26</v>
          </cell>
          <cell r="AQ88">
            <v>133.41</v>
          </cell>
          <cell r="AR88">
            <v>135.57</v>
          </cell>
          <cell r="AS88">
            <v>137.72999999999999</v>
          </cell>
          <cell r="AT88">
            <v>139.88999999999999</v>
          </cell>
          <cell r="AU88">
            <v>142.05000000000001</v>
          </cell>
          <cell r="AV88">
            <v>144.21</v>
          </cell>
          <cell r="AW88">
            <v>146.37</v>
          </cell>
          <cell r="AX88">
            <v>148.53</v>
          </cell>
          <cell r="AY88">
            <v>150.68</v>
          </cell>
        </row>
        <row r="89">
          <cell r="A89">
            <v>166.91</v>
          </cell>
          <cell r="B89">
            <v>170.01</v>
          </cell>
          <cell r="C89">
            <v>179.3</v>
          </cell>
          <cell r="D89">
            <v>176.2</v>
          </cell>
          <cell r="E89">
            <v>179.29</v>
          </cell>
          <cell r="F89">
            <v>182.38</v>
          </cell>
          <cell r="G89">
            <v>185.48</v>
          </cell>
          <cell r="H89">
            <v>188.57</v>
          </cell>
          <cell r="I89">
            <v>191.67</v>
          </cell>
          <cell r="J89">
            <v>194.76</v>
          </cell>
          <cell r="K89">
            <v>197.85</v>
          </cell>
          <cell r="L89">
            <v>200.95</v>
          </cell>
          <cell r="M89">
            <v>204.04</v>
          </cell>
          <cell r="N89">
            <v>207.14</v>
          </cell>
          <cell r="O89">
            <v>210.23</v>
          </cell>
          <cell r="P89">
            <v>213.32</v>
          </cell>
          <cell r="Q89">
            <v>216.42</v>
          </cell>
          <cell r="R89">
            <v>219.51</v>
          </cell>
          <cell r="S89">
            <v>222.61</v>
          </cell>
          <cell r="T89">
            <v>225.7</v>
          </cell>
          <cell r="U89">
            <v>228.79</v>
          </cell>
          <cell r="V89">
            <v>231.89</v>
          </cell>
          <cell r="W89">
            <v>234.98</v>
          </cell>
          <cell r="X89">
            <v>238.08</v>
          </cell>
          <cell r="Y89">
            <v>241.17</v>
          </cell>
          <cell r="AA89">
            <v>100.06</v>
          </cell>
          <cell r="AB89">
            <v>102.25</v>
          </cell>
          <cell r="AC89">
            <v>104.43</v>
          </cell>
          <cell r="AD89">
            <v>106.62</v>
          </cell>
          <cell r="AE89">
            <v>108.8</v>
          </cell>
          <cell r="AF89">
            <v>110.99</v>
          </cell>
          <cell r="AG89">
            <v>113.17</v>
          </cell>
          <cell r="AH89">
            <v>115.35</v>
          </cell>
          <cell r="AI89">
            <v>117.54</v>
          </cell>
          <cell r="AJ89">
            <v>119.72</v>
          </cell>
          <cell r="AK89">
            <v>121.91</v>
          </cell>
          <cell r="AL89">
            <v>124.09</v>
          </cell>
          <cell r="AM89">
            <v>126.28</v>
          </cell>
          <cell r="AN89">
            <v>128.46</v>
          </cell>
          <cell r="AO89">
            <v>130.65</v>
          </cell>
          <cell r="AP89">
            <v>132.83000000000001</v>
          </cell>
          <cell r="AQ89">
            <v>135.02000000000001</v>
          </cell>
          <cell r="AR89">
            <v>137.19999999999999</v>
          </cell>
          <cell r="AS89">
            <v>139.38</v>
          </cell>
          <cell r="AT89">
            <v>141.57</v>
          </cell>
          <cell r="AU89">
            <v>143.75</v>
          </cell>
          <cell r="AV89">
            <v>145.94</v>
          </cell>
          <cell r="AW89">
            <v>148.12</v>
          </cell>
          <cell r="AX89">
            <v>150.31</v>
          </cell>
          <cell r="AY89">
            <v>152.49</v>
          </cell>
        </row>
        <row r="90">
          <cell r="A90">
            <v>168.8</v>
          </cell>
          <cell r="B90">
            <v>171.93</v>
          </cell>
          <cell r="C90">
            <v>175.06</v>
          </cell>
          <cell r="D90">
            <v>178.19</v>
          </cell>
          <cell r="E90">
            <v>181.32</v>
          </cell>
          <cell r="F90">
            <v>184.45</v>
          </cell>
          <cell r="G90">
            <v>187.58</v>
          </cell>
          <cell r="H90">
            <v>190.71</v>
          </cell>
          <cell r="I90">
            <v>193.84</v>
          </cell>
          <cell r="J90">
            <v>196.97</v>
          </cell>
          <cell r="K90">
            <v>200.1</v>
          </cell>
          <cell r="L90">
            <v>203.23</v>
          </cell>
          <cell r="M90">
            <v>206.36</v>
          </cell>
          <cell r="N90">
            <v>209.49</v>
          </cell>
          <cell r="O90">
            <v>212.62</v>
          </cell>
          <cell r="P90">
            <v>215.75</v>
          </cell>
          <cell r="Q90">
            <v>218.89</v>
          </cell>
          <cell r="R90">
            <v>222.02</v>
          </cell>
          <cell r="S90">
            <v>225.15</v>
          </cell>
          <cell r="T90">
            <v>228.28</v>
          </cell>
          <cell r="U90">
            <v>231.41</v>
          </cell>
          <cell r="V90">
            <v>234.54</v>
          </cell>
          <cell r="W90">
            <v>237.67</v>
          </cell>
          <cell r="X90">
            <v>240.8</v>
          </cell>
          <cell r="Y90">
            <v>243.93</v>
          </cell>
          <cell r="AA90">
            <v>101.22</v>
          </cell>
          <cell r="AB90">
            <v>103.46</v>
          </cell>
          <cell r="AC90">
            <v>105.64</v>
          </cell>
          <cell r="AD90">
            <v>107.85</v>
          </cell>
          <cell r="AE90">
            <v>110.06</v>
          </cell>
          <cell r="AF90">
            <v>112.27</v>
          </cell>
          <cell r="AG90">
            <v>114.48</v>
          </cell>
          <cell r="AH90">
            <v>116.69</v>
          </cell>
          <cell r="AI90">
            <v>118.9</v>
          </cell>
          <cell r="AJ90">
            <v>121.11</v>
          </cell>
          <cell r="AK90">
            <v>123.32</v>
          </cell>
          <cell r="AL90">
            <v>125.53</v>
          </cell>
          <cell r="AM90">
            <v>127.74</v>
          </cell>
          <cell r="AN90">
            <v>129.94999999999999</v>
          </cell>
          <cell r="AO90">
            <v>132.16999999999999</v>
          </cell>
          <cell r="AP90">
            <v>134.38</v>
          </cell>
          <cell r="AQ90">
            <v>136.59</v>
          </cell>
          <cell r="AR90">
            <v>138.80000000000001</v>
          </cell>
          <cell r="AS90">
            <v>141.01</v>
          </cell>
          <cell r="AT90">
            <v>143.22</v>
          </cell>
          <cell r="AU90">
            <v>145.43</v>
          </cell>
          <cell r="AV90">
            <v>147.63999999999999</v>
          </cell>
          <cell r="AW90">
            <v>149.85</v>
          </cell>
          <cell r="AX90">
            <v>152.06</v>
          </cell>
          <cell r="AY90">
            <v>154.27000000000001</v>
          </cell>
        </row>
        <row r="91">
          <cell r="A91">
            <v>170.69</v>
          </cell>
          <cell r="B91">
            <v>173.86</v>
          </cell>
          <cell r="C91">
            <v>177.02</v>
          </cell>
          <cell r="D91">
            <v>180.19</v>
          </cell>
          <cell r="E91">
            <v>183.36</v>
          </cell>
          <cell r="F91">
            <v>186.52</v>
          </cell>
          <cell r="G91">
            <v>189.69</v>
          </cell>
          <cell r="H91">
            <v>192.86</v>
          </cell>
          <cell r="I91">
            <v>196.02</v>
          </cell>
          <cell r="J91">
            <v>199.19</v>
          </cell>
          <cell r="K91">
            <v>202.36</v>
          </cell>
          <cell r="L91">
            <v>205.52</v>
          </cell>
          <cell r="M91">
            <v>208.69</v>
          </cell>
          <cell r="N91">
            <v>211.86</v>
          </cell>
          <cell r="O91">
            <v>215.03</v>
          </cell>
          <cell r="P91">
            <v>218.19</v>
          </cell>
          <cell r="Q91">
            <v>221.36</v>
          </cell>
          <cell r="R91">
            <v>224.53</v>
          </cell>
          <cell r="S91">
            <v>227.69</v>
          </cell>
          <cell r="T91">
            <v>230.86</v>
          </cell>
          <cell r="U91">
            <v>234.03</v>
          </cell>
          <cell r="V91">
            <v>237.19</v>
          </cell>
          <cell r="W91">
            <v>240.36</v>
          </cell>
          <cell r="X91">
            <v>243.53</v>
          </cell>
          <cell r="Y91">
            <v>246.69</v>
          </cell>
          <cell r="AA91">
            <v>102.38</v>
          </cell>
          <cell r="AB91">
            <v>104.62</v>
          </cell>
          <cell r="AC91">
            <v>106.86</v>
          </cell>
          <cell r="AD91">
            <v>109.9</v>
          </cell>
          <cell r="AE91">
            <v>111.33</v>
          </cell>
          <cell r="AF91">
            <v>113.56</v>
          </cell>
          <cell r="AG91">
            <v>115.8</v>
          </cell>
          <cell r="AH91">
            <v>118.03</v>
          </cell>
          <cell r="AI91">
            <v>120.27</v>
          </cell>
          <cell r="AJ91">
            <v>122.51</v>
          </cell>
          <cell r="AK91">
            <v>124.74</v>
          </cell>
          <cell r="AL91">
            <v>126.98</v>
          </cell>
          <cell r="AM91">
            <v>129.21</v>
          </cell>
          <cell r="AN91">
            <v>131.44999999999999</v>
          </cell>
          <cell r="AO91">
            <v>133.69</v>
          </cell>
          <cell r="AP91">
            <v>135.91999999999999</v>
          </cell>
          <cell r="AQ91">
            <v>138.16</v>
          </cell>
          <cell r="AR91">
            <v>140.38999999999999</v>
          </cell>
          <cell r="AS91">
            <v>142.63</v>
          </cell>
          <cell r="AT91">
            <v>144.87</v>
          </cell>
          <cell r="AU91">
            <v>147.1</v>
          </cell>
          <cell r="AV91">
            <v>149.34</v>
          </cell>
          <cell r="AW91">
            <v>151.57</v>
          </cell>
          <cell r="AX91">
            <v>153.81</v>
          </cell>
          <cell r="AY91">
            <v>156.05000000000001</v>
          </cell>
        </row>
        <row r="92">
          <cell r="A92">
            <v>172.72</v>
          </cell>
          <cell r="B92">
            <v>175.92</v>
          </cell>
          <cell r="C92">
            <v>179.13</v>
          </cell>
          <cell r="D92">
            <v>182.33</v>
          </cell>
          <cell r="E92">
            <v>185.53</v>
          </cell>
          <cell r="F92">
            <v>188.74</v>
          </cell>
          <cell r="G92">
            <v>191.94</v>
          </cell>
          <cell r="H92">
            <v>195.14</v>
          </cell>
          <cell r="I92">
            <v>198.35</v>
          </cell>
          <cell r="J92">
            <v>201.55</v>
          </cell>
          <cell r="K92">
            <v>204.75</v>
          </cell>
          <cell r="L92">
            <v>207.96</v>
          </cell>
          <cell r="M92">
            <v>211.16</v>
          </cell>
          <cell r="N92">
            <v>214.36</v>
          </cell>
          <cell r="O92">
            <v>217.57</v>
          </cell>
          <cell r="P92">
            <v>220.77</v>
          </cell>
          <cell r="Q92">
            <v>223.97</v>
          </cell>
          <cell r="R92">
            <v>227.18</v>
          </cell>
          <cell r="S92">
            <v>230.38</v>
          </cell>
          <cell r="T92">
            <v>233.58</v>
          </cell>
          <cell r="U92">
            <v>236.79</v>
          </cell>
          <cell r="V92">
            <v>239.99</v>
          </cell>
          <cell r="W92">
            <v>243.19</v>
          </cell>
          <cell r="X92">
            <v>246.39</v>
          </cell>
          <cell r="Y92">
            <v>249.6</v>
          </cell>
          <cell r="AA92">
            <v>103.55</v>
          </cell>
          <cell r="AB92">
            <v>105.81</v>
          </cell>
          <cell r="AC92">
            <v>108.07</v>
          </cell>
          <cell r="AD92">
            <v>110.33</v>
          </cell>
          <cell r="AE92">
            <v>112.59</v>
          </cell>
          <cell r="AF92">
            <v>114.85</v>
          </cell>
          <cell r="AG92">
            <v>117.12</v>
          </cell>
          <cell r="AH92">
            <v>119.38</v>
          </cell>
          <cell r="AI92">
            <v>121.64</v>
          </cell>
          <cell r="AJ92">
            <v>123.9</v>
          </cell>
          <cell r="AK92">
            <v>126.16</v>
          </cell>
          <cell r="AL92">
            <v>128.41999999999999</v>
          </cell>
          <cell r="AM92">
            <v>130.69</v>
          </cell>
          <cell r="AN92">
            <v>132.94999999999999</v>
          </cell>
          <cell r="AO92">
            <v>135.21</v>
          </cell>
          <cell r="AP92">
            <v>137.47</v>
          </cell>
          <cell r="AQ92">
            <v>139.72999999999999</v>
          </cell>
          <cell r="AR92">
            <v>141.99</v>
          </cell>
          <cell r="AS92">
            <v>144.26</v>
          </cell>
          <cell r="AT92">
            <v>146.52000000000001</v>
          </cell>
          <cell r="AU92">
            <v>148.78</v>
          </cell>
          <cell r="AV92">
            <v>151.04</v>
          </cell>
          <cell r="AW92">
            <v>153.30000000000001</v>
          </cell>
          <cell r="AX92">
            <v>155.56</v>
          </cell>
          <cell r="AY92">
            <v>157.83000000000001</v>
          </cell>
        </row>
        <row r="93">
          <cell r="A93">
            <v>174.63</v>
          </cell>
          <cell r="B93">
            <v>177.87</v>
          </cell>
          <cell r="C93">
            <v>181.11</v>
          </cell>
          <cell r="D93">
            <v>184.35</v>
          </cell>
          <cell r="E93">
            <v>187.59</v>
          </cell>
          <cell r="F93">
            <v>190.83</v>
          </cell>
          <cell r="G93">
            <v>194.07</v>
          </cell>
          <cell r="H93">
            <v>197.31</v>
          </cell>
          <cell r="I93">
            <v>200.55</v>
          </cell>
          <cell r="J93">
            <v>203.79</v>
          </cell>
          <cell r="K93">
            <v>207.03</v>
          </cell>
          <cell r="L93">
            <v>210.27</v>
          </cell>
          <cell r="M93">
            <v>213.51</v>
          </cell>
          <cell r="N93">
            <v>216.75</v>
          </cell>
          <cell r="O93">
            <v>219.98</v>
          </cell>
          <cell r="P93">
            <v>223.22</v>
          </cell>
          <cell r="Q93">
            <v>226.46</v>
          </cell>
          <cell r="R93">
            <v>229.7</v>
          </cell>
          <cell r="S93">
            <v>232.94</v>
          </cell>
          <cell r="T93">
            <v>236.18</v>
          </cell>
          <cell r="U93">
            <v>239.42</v>
          </cell>
          <cell r="V93">
            <v>242.66</v>
          </cell>
          <cell r="W93">
            <v>245.9</v>
          </cell>
          <cell r="X93">
            <v>249.14</v>
          </cell>
          <cell r="Y93">
            <v>252.38</v>
          </cell>
          <cell r="AA93">
            <v>104.71</v>
          </cell>
          <cell r="AB93">
            <v>107</v>
          </cell>
          <cell r="AC93">
            <v>109.29</v>
          </cell>
          <cell r="AD93">
            <v>111.57</v>
          </cell>
          <cell r="AE93">
            <v>113.86</v>
          </cell>
          <cell r="AF93">
            <v>116.15</v>
          </cell>
          <cell r="AG93">
            <v>118.44</v>
          </cell>
          <cell r="AH93">
            <v>120.72</v>
          </cell>
          <cell r="AI93">
            <v>123.01</v>
          </cell>
          <cell r="AJ93">
            <v>125.3</v>
          </cell>
          <cell r="AK93">
            <v>127.59</v>
          </cell>
          <cell r="AL93">
            <v>129.87</v>
          </cell>
          <cell r="AM93">
            <v>132.16</v>
          </cell>
          <cell r="AN93">
            <v>134.44999999999999</v>
          </cell>
          <cell r="AO93">
            <v>136.72999999999999</v>
          </cell>
          <cell r="AP93">
            <v>139.02000000000001</v>
          </cell>
          <cell r="AQ93">
            <v>141.31</v>
          </cell>
          <cell r="AR93">
            <v>143.6</v>
          </cell>
          <cell r="AS93">
            <v>145.88</v>
          </cell>
          <cell r="AT93">
            <v>148.16999999999999</v>
          </cell>
          <cell r="AU93">
            <v>150.46</v>
          </cell>
          <cell r="AV93">
            <v>152.75</v>
          </cell>
          <cell r="AW93">
            <v>155.03</v>
          </cell>
          <cell r="AX93">
            <v>157.32</v>
          </cell>
          <cell r="AY93">
            <v>159.61000000000001</v>
          </cell>
        </row>
        <row r="94">
          <cell r="A94">
            <v>176.55</v>
          </cell>
          <cell r="B94">
            <v>179.82</v>
          </cell>
          <cell r="C94">
            <v>183.1</v>
          </cell>
          <cell r="D94">
            <v>186.38</v>
          </cell>
          <cell r="E94">
            <v>189.65</v>
          </cell>
          <cell r="F94">
            <v>192.93</v>
          </cell>
          <cell r="G94">
            <v>196.2</v>
          </cell>
          <cell r="H94">
            <v>199.48</v>
          </cell>
          <cell r="I94">
            <v>202.76</v>
          </cell>
          <cell r="J94">
            <v>206.03</v>
          </cell>
          <cell r="K94">
            <v>209.31</v>
          </cell>
          <cell r="L94">
            <v>212.58</v>
          </cell>
          <cell r="M94">
            <v>215.86</v>
          </cell>
          <cell r="N94">
            <v>219.14</v>
          </cell>
          <cell r="O94">
            <v>222.41</v>
          </cell>
          <cell r="P94">
            <v>225.69</v>
          </cell>
          <cell r="Q94">
            <v>228.96</v>
          </cell>
          <cell r="R94">
            <v>232.24</v>
          </cell>
          <cell r="S94">
            <v>235.52</v>
          </cell>
          <cell r="T94">
            <v>238.79</v>
          </cell>
          <cell r="U94">
            <v>242.07</v>
          </cell>
          <cell r="V94">
            <v>245.34</v>
          </cell>
          <cell r="W94">
            <v>248.62</v>
          </cell>
          <cell r="X94">
            <v>251.9</v>
          </cell>
          <cell r="Y94">
            <v>255.17</v>
          </cell>
          <cell r="AA94">
            <v>105.92</v>
          </cell>
          <cell r="AB94">
            <v>108.23</v>
          </cell>
          <cell r="AC94">
            <v>110.54</v>
          </cell>
          <cell r="AD94">
            <v>112.86</v>
          </cell>
          <cell r="AE94">
            <v>115.17</v>
          </cell>
          <cell r="AF94">
            <v>117.48</v>
          </cell>
          <cell r="AG94">
            <v>119.8</v>
          </cell>
          <cell r="AH94">
            <v>122.11</v>
          </cell>
          <cell r="AI94">
            <v>124.42</v>
          </cell>
          <cell r="AJ94">
            <v>126.73</v>
          </cell>
          <cell r="AK94">
            <v>129.05000000000001</v>
          </cell>
          <cell r="AL94">
            <v>131.36000000000001</v>
          </cell>
          <cell r="AM94">
            <v>133.66999999999999</v>
          </cell>
          <cell r="AN94">
            <v>135.99</v>
          </cell>
          <cell r="AO94">
            <v>138.30000000000001</v>
          </cell>
          <cell r="AP94">
            <v>140.61000000000001</v>
          </cell>
          <cell r="AQ94">
            <v>142.93</v>
          </cell>
          <cell r="AR94">
            <v>145.24</v>
          </cell>
          <cell r="AS94">
            <v>147.55000000000001</v>
          </cell>
          <cell r="AT94">
            <v>149.86000000000001</v>
          </cell>
          <cell r="AU94">
            <v>152.18</v>
          </cell>
          <cell r="AV94">
            <v>154.49</v>
          </cell>
          <cell r="AW94">
            <v>156.80000000000001</v>
          </cell>
          <cell r="AX94">
            <v>159.12</v>
          </cell>
          <cell r="AY94">
            <v>161.43</v>
          </cell>
        </row>
        <row r="95">
          <cell r="A95">
            <v>178.62</v>
          </cell>
          <cell r="B95">
            <v>181.93</v>
          </cell>
          <cell r="C95">
            <v>185.24</v>
          </cell>
          <cell r="D95">
            <v>188.55</v>
          </cell>
          <cell r="E95">
            <v>191.87</v>
          </cell>
          <cell r="F95">
            <v>195.18</v>
          </cell>
          <cell r="G95">
            <v>198.49</v>
          </cell>
          <cell r="H95">
            <v>201.8</v>
          </cell>
          <cell r="I95">
            <v>205.11</v>
          </cell>
          <cell r="J95">
            <v>208.43</v>
          </cell>
          <cell r="K95">
            <v>211.74</v>
          </cell>
          <cell r="L95">
            <v>215.05</v>
          </cell>
          <cell r="M95">
            <v>218.36</v>
          </cell>
          <cell r="N95">
            <v>221.68</v>
          </cell>
          <cell r="O95">
            <v>224.99</v>
          </cell>
          <cell r="P95">
            <v>228.3</v>
          </cell>
          <cell r="Q95">
            <v>231.61</v>
          </cell>
          <cell r="R95">
            <v>234.93</v>
          </cell>
          <cell r="S95">
            <v>238.24</v>
          </cell>
          <cell r="T95">
            <v>241.55</v>
          </cell>
          <cell r="U95">
            <v>244.86</v>
          </cell>
          <cell r="V95">
            <v>248.18</v>
          </cell>
          <cell r="W95">
            <v>251.49</v>
          </cell>
          <cell r="X95">
            <v>254.8</v>
          </cell>
          <cell r="Y95">
            <v>258.11</v>
          </cell>
          <cell r="AA95">
            <v>107.09</v>
          </cell>
          <cell r="AB95">
            <v>109.43</v>
          </cell>
          <cell r="AC95">
            <v>111.77</v>
          </cell>
          <cell r="AD95">
            <v>114.1</v>
          </cell>
          <cell r="AE95">
            <v>116.44</v>
          </cell>
          <cell r="AF95">
            <v>118.78</v>
          </cell>
          <cell r="AG95">
            <v>121.12</v>
          </cell>
          <cell r="AH95">
            <v>123.46</v>
          </cell>
          <cell r="AI95">
            <v>125.8</v>
          </cell>
          <cell r="AJ95">
            <v>128.13999999999999</v>
          </cell>
          <cell r="AK95">
            <v>130.47999999999999</v>
          </cell>
          <cell r="AL95">
            <v>132.81</v>
          </cell>
          <cell r="AM95">
            <v>135.15</v>
          </cell>
          <cell r="AN95">
            <v>137.49</v>
          </cell>
          <cell r="AO95">
            <v>139.83000000000001</v>
          </cell>
          <cell r="AP95">
            <v>142.16999999999999</v>
          </cell>
          <cell r="AQ95">
            <v>144.51</v>
          </cell>
          <cell r="AR95">
            <v>146.85</v>
          </cell>
          <cell r="AS95">
            <v>149.19</v>
          </cell>
          <cell r="AT95">
            <v>151.52000000000001</v>
          </cell>
          <cell r="AU95">
            <v>153.86000000000001</v>
          </cell>
          <cell r="AV95">
            <v>156.19999999999999</v>
          </cell>
          <cell r="AW95">
            <v>158.54</v>
          </cell>
          <cell r="AX95">
            <v>160.88</v>
          </cell>
          <cell r="AY95">
            <v>163.22</v>
          </cell>
        </row>
        <row r="96">
          <cell r="A96">
            <v>180.55</v>
          </cell>
          <cell r="B96">
            <v>183.9</v>
          </cell>
          <cell r="C96">
            <v>187.25</v>
          </cell>
          <cell r="D96">
            <v>190.6</v>
          </cell>
          <cell r="E96">
            <v>193.95</v>
          </cell>
          <cell r="F96">
            <v>197.3</v>
          </cell>
          <cell r="G96">
            <v>200.65</v>
          </cell>
          <cell r="H96">
            <v>203.99</v>
          </cell>
          <cell r="I96">
            <v>207.34</v>
          </cell>
          <cell r="J96">
            <v>210.69</v>
          </cell>
          <cell r="K96">
            <v>214.04</v>
          </cell>
          <cell r="L96">
            <v>217.39</v>
          </cell>
          <cell r="M96">
            <v>220.74</v>
          </cell>
          <cell r="N96">
            <v>224.09</v>
          </cell>
          <cell r="O96">
            <v>227.44</v>
          </cell>
          <cell r="P96">
            <v>230.79</v>
          </cell>
          <cell r="Q96">
            <v>234.13</v>
          </cell>
          <cell r="R96">
            <v>237.48</v>
          </cell>
          <cell r="S96">
            <v>240.83</v>
          </cell>
          <cell r="T96">
            <v>244.18</v>
          </cell>
          <cell r="U96">
            <v>247.53</v>
          </cell>
          <cell r="V96">
            <v>250.88</v>
          </cell>
          <cell r="W96">
            <v>254.23</v>
          </cell>
          <cell r="X96">
            <v>257.58</v>
          </cell>
          <cell r="Y96">
            <v>260.92</v>
          </cell>
          <cell r="AA96">
            <v>108.22</v>
          </cell>
          <cell r="AB96">
            <v>110.59</v>
          </cell>
          <cell r="AC96">
            <v>112.95</v>
          </cell>
          <cell r="AD96">
            <v>115.32</v>
          </cell>
          <cell r="AE96">
            <v>117.68</v>
          </cell>
          <cell r="AF96">
            <v>120.04</v>
          </cell>
          <cell r="AG96">
            <v>122.41</v>
          </cell>
          <cell r="AH96">
            <v>124.77</v>
          </cell>
          <cell r="AI96">
            <v>127.14</v>
          </cell>
          <cell r="AJ96">
            <v>129.5</v>
          </cell>
          <cell r="AK96">
            <v>131.87</v>
          </cell>
          <cell r="AL96">
            <v>134.22999999999999</v>
          </cell>
          <cell r="AM96">
            <v>136.6</v>
          </cell>
          <cell r="AN96">
            <v>138.96</v>
          </cell>
          <cell r="AO96">
            <v>141.32</v>
          </cell>
          <cell r="AP96">
            <v>143.69</v>
          </cell>
          <cell r="AQ96">
            <v>146.05000000000001</v>
          </cell>
          <cell r="AR96">
            <v>148.41999999999999</v>
          </cell>
          <cell r="AS96">
            <v>150.78</v>
          </cell>
          <cell r="AT96">
            <v>153.15</v>
          </cell>
          <cell r="AU96">
            <v>155.51</v>
          </cell>
          <cell r="AV96">
            <v>157.88</v>
          </cell>
          <cell r="AW96">
            <v>160.24</v>
          </cell>
          <cell r="AX96">
            <v>162.6</v>
          </cell>
          <cell r="AY96">
            <v>164.97</v>
          </cell>
        </row>
        <row r="97">
          <cell r="A97">
            <v>182.5</v>
          </cell>
          <cell r="B97">
            <v>185.89</v>
          </cell>
          <cell r="C97">
            <v>189.27</v>
          </cell>
          <cell r="D97">
            <v>192.66</v>
          </cell>
          <cell r="E97">
            <v>196.04</v>
          </cell>
          <cell r="F97">
            <v>199.43</v>
          </cell>
          <cell r="G97">
            <v>202.81</v>
          </cell>
          <cell r="H97">
            <v>206.2</v>
          </cell>
          <cell r="I97">
            <v>209.58</v>
          </cell>
          <cell r="J97">
            <v>212.97</v>
          </cell>
          <cell r="K97">
            <v>216.35</v>
          </cell>
          <cell r="L97">
            <v>219.74</v>
          </cell>
          <cell r="M97">
            <v>223.12</v>
          </cell>
          <cell r="N97">
            <v>226.51</v>
          </cell>
          <cell r="O97">
            <v>229.89</v>
          </cell>
          <cell r="P97">
            <v>233.28</v>
          </cell>
          <cell r="Q97">
            <v>236.66</v>
          </cell>
          <cell r="R97">
            <v>240.05</v>
          </cell>
          <cell r="S97">
            <v>243.43</v>
          </cell>
          <cell r="T97">
            <v>246.82</v>
          </cell>
          <cell r="U97">
            <v>250.2</v>
          </cell>
          <cell r="V97">
            <v>253.59</v>
          </cell>
          <cell r="W97">
            <v>256.97000000000003</v>
          </cell>
          <cell r="X97">
            <v>260.36</v>
          </cell>
          <cell r="Y97">
            <v>263.74</v>
          </cell>
          <cell r="AA97">
            <v>109.4</v>
          </cell>
          <cell r="AB97">
            <v>111.79</v>
          </cell>
          <cell r="AC97">
            <v>114.18</v>
          </cell>
          <cell r="AD97">
            <v>116.57</v>
          </cell>
          <cell r="AE97">
            <v>118.96</v>
          </cell>
          <cell r="AF97">
            <v>121.35</v>
          </cell>
          <cell r="AG97">
            <v>123.74</v>
          </cell>
          <cell r="AH97">
            <v>126.13</v>
          </cell>
          <cell r="AI97">
            <v>128.52000000000001</v>
          </cell>
          <cell r="AJ97">
            <v>130.91</v>
          </cell>
          <cell r="AK97">
            <v>133.30000000000001</v>
          </cell>
          <cell r="AL97">
            <v>135.69</v>
          </cell>
          <cell r="AM97">
            <v>138.08000000000001</v>
          </cell>
          <cell r="AN97">
            <v>140.47</v>
          </cell>
          <cell r="AO97">
            <v>142.86000000000001</v>
          </cell>
          <cell r="AP97">
            <v>145.25</v>
          </cell>
          <cell r="AQ97">
            <v>147.63999999999999</v>
          </cell>
          <cell r="AR97">
            <v>150.03</v>
          </cell>
          <cell r="AS97">
            <v>152.41999999999999</v>
          </cell>
          <cell r="AT97">
            <v>154.81</v>
          </cell>
          <cell r="AU97">
            <v>157.19999999999999</v>
          </cell>
          <cell r="AV97">
            <v>159.59</v>
          </cell>
          <cell r="AW97">
            <v>161.97999999999999</v>
          </cell>
          <cell r="AX97">
            <v>164.37</v>
          </cell>
          <cell r="AY97">
            <v>166.76</v>
          </cell>
        </row>
        <row r="98">
          <cell r="A98">
            <v>184.46</v>
          </cell>
          <cell r="B98">
            <v>187.88</v>
          </cell>
          <cell r="C98">
            <v>191.3</v>
          </cell>
          <cell r="D98">
            <v>194.72</v>
          </cell>
          <cell r="E98">
            <v>198.14</v>
          </cell>
          <cell r="F98">
            <v>201.56</v>
          </cell>
          <cell r="G98">
            <v>204.99</v>
          </cell>
          <cell r="H98">
            <v>208.41</v>
          </cell>
          <cell r="I98">
            <v>211.83</v>
          </cell>
          <cell r="J98">
            <v>215.25</v>
          </cell>
          <cell r="K98">
            <v>218.67</v>
          </cell>
          <cell r="L98">
            <v>222.09</v>
          </cell>
          <cell r="M98">
            <v>225.51</v>
          </cell>
          <cell r="N98">
            <v>228.94</v>
          </cell>
          <cell r="O98">
            <v>232.36</v>
          </cell>
          <cell r="P98">
            <v>235.78</v>
          </cell>
          <cell r="Q98">
            <v>239.2</v>
          </cell>
          <cell r="R98">
            <v>242.62</v>
          </cell>
          <cell r="S98">
            <v>246.04</v>
          </cell>
          <cell r="T98">
            <v>249.47</v>
          </cell>
          <cell r="U98">
            <v>252.89</v>
          </cell>
          <cell r="V98">
            <v>256.31</v>
          </cell>
          <cell r="W98">
            <v>259.73</v>
          </cell>
          <cell r="X98">
            <v>263.14999999999998</v>
          </cell>
          <cell r="Y98">
            <v>266.57</v>
          </cell>
          <cell r="AA98">
            <v>110.58</v>
          </cell>
          <cell r="AB98">
            <v>112.99</v>
          </cell>
          <cell r="AC98">
            <v>115.41</v>
          </cell>
          <cell r="AD98">
            <v>117.82</v>
          </cell>
          <cell r="AE98">
            <v>120.24</v>
          </cell>
          <cell r="AF98">
            <v>122.65</v>
          </cell>
          <cell r="AG98">
            <v>125.07</v>
          </cell>
          <cell r="AH98">
            <v>127.49</v>
          </cell>
          <cell r="AI98">
            <v>129.9</v>
          </cell>
          <cell r="AJ98">
            <v>132.32</v>
          </cell>
          <cell r="AK98">
            <v>134.72999999999999</v>
          </cell>
          <cell r="AL98">
            <v>137.15</v>
          </cell>
          <cell r="AM98">
            <v>139.56</v>
          </cell>
          <cell r="AN98">
            <v>141.97999999999999</v>
          </cell>
          <cell r="AO98">
            <v>144.4</v>
          </cell>
          <cell r="AP98">
            <v>146.81</v>
          </cell>
          <cell r="AQ98">
            <v>149.22999999999999</v>
          </cell>
          <cell r="AR98">
            <v>151.63999999999999</v>
          </cell>
          <cell r="AS98">
            <v>154.06</v>
          </cell>
          <cell r="AT98">
            <v>156.47999999999999</v>
          </cell>
          <cell r="AU98">
            <v>158.88999999999999</v>
          </cell>
          <cell r="AV98">
            <v>161.31</v>
          </cell>
          <cell r="AW98">
            <v>163.72</v>
          </cell>
          <cell r="AX98">
            <v>166.14</v>
          </cell>
          <cell r="AY98">
            <v>168.55</v>
          </cell>
        </row>
        <row r="99">
          <cell r="A99">
            <v>186.27</v>
          </cell>
          <cell r="B99">
            <v>189.73</v>
          </cell>
          <cell r="C99">
            <v>193.18</v>
          </cell>
          <cell r="D99">
            <v>196.64</v>
          </cell>
          <cell r="E99">
            <v>200.1</v>
          </cell>
          <cell r="F99">
            <v>203.56</v>
          </cell>
          <cell r="G99">
            <v>207.02</v>
          </cell>
          <cell r="H99">
            <v>210.47</v>
          </cell>
          <cell r="I99">
            <v>213.93</v>
          </cell>
          <cell r="J99">
            <v>217.39</v>
          </cell>
          <cell r="K99">
            <v>220.85</v>
          </cell>
          <cell r="L99">
            <v>224.31</v>
          </cell>
          <cell r="M99">
            <v>227.76</v>
          </cell>
          <cell r="N99">
            <v>231.22</v>
          </cell>
          <cell r="O99">
            <v>234.68</v>
          </cell>
          <cell r="P99">
            <v>238.14</v>
          </cell>
          <cell r="Q99">
            <v>241.6</v>
          </cell>
          <cell r="R99">
            <v>245.05</v>
          </cell>
          <cell r="S99">
            <v>248.51</v>
          </cell>
          <cell r="T99">
            <v>251.97</v>
          </cell>
          <cell r="U99">
            <v>255.43</v>
          </cell>
          <cell r="V99">
            <v>258.89</v>
          </cell>
          <cell r="W99">
            <v>262.33999999999997</v>
          </cell>
          <cell r="X99">
            <v>265.8</v>
          </cell>
          <cell r="Y99">
            <v>269.26</v>
          </cell>
          <cell r="AA99">
            <v>111.76</v>
          </cell>
          <cell r="AB99">
            <v>114.2</v>
          </cell>
          <cell r="AC99">
            <v>116.64</v>
          </cell>
          <cell r="AD99">
            <v>119.08</v>
          </cell>
          <cell r="AE99">
            <v>121.52</v>
          </cell>
          <cell r="AF99">
            <v>123.96</v>
          </cell>
          <cell r="AG99">
            <v>126.4</v>
          </cell>
          <cell r="AH99">
            <v>128.85</v>
          </cell>
          <cell r="AI99">
            <v>131.29</v>
          </cell>
          <cell r="AJ99">
            <v>133.72999999999999</v>
          </cell>
          <cell r="AK99">
            <v>136.16999999999999</v>
          </cell>
          <cell r="AL99">
            <v>138.61000000000001</v>
          </cell>
          <cell r="AM99">
            <v>141.05000000000001</v>
          </cell>
          <cell r="AN99">
            <v>143.5</v>
          </cell>
          <cell r="AO99">
            <v>145.94</v>
          </cell>
          <cell r="AP99">
            <v>148.38</v>
          </cell>
          <cell r="AQ99">
            <v>150.82</v>
          </cell>
          <cell r="AR99">
            <v>153.26</v>
          </cell>
          <cell r="AS99">
            <v>155.69999999999999</v>
          </cell>
          <cell r="AT99">
            <v>158.13999999999999</v>
          </cell>
          <cell r="AU99">
            <v>160.59</v>
          </cell>
          <cell r="AV99">
            <v>163.03</v>
          </cell>
          <cell r="AW99">
            <v>165.47</v>
          </cell>
          <cell r="AX99">
            <v>167.91</v>
          </cell>
          <cell r="AY99">
            <v>170.35</v>
          </cell>
        </row>
        <row r="100">
          <cell r="A100">
            <v>188.24</v>
          </cell>
          <cell r="B100">
            <v>191.73</v>
          </cell>
          <cell r="C100">
            <v>195.23</v>
          </cell>
          <cell r="D100">
            <v>198.72</v>
          </cell>
          <cell r="E100">
            <v>202.22</v>
          </cell>
          <cell r="F100">
            <v>205.71</v>
          </cell>
          <cell r="G100">
            <v>209.21</v>
          </cell>
          <cell r="H100">
            <v>212.7</v>
          </cell>
          <cell r="I100">
            <v>216.19</v>
          </cell>
          <cell r="J100">
            <v>219.69</v>
          </cell>
          <cell r="K100">
            <v>223.18</v>
          </cell>
          <cell r="L100">
            <v>226.68</v>
          </cell>
          <cell r="M100">
            <v>230.17</v>
          </cell>
          <cell r="N100">
            <v>233.67</v>
          </cell>
          <cell r="O100">
            <v>237.16</v>
          </cell>
          <cell r="P100">
            <v>240.66</v>
          </cell>
          <cell r="Q100">
            <v>244.15</v>
          </cell>
          <cell r="R100">
            <v>247.64</v>
          </cell>
          <cell r="S100">
            <v>251.14</v>
          </cell>
          <cell r="T100">
            <v>254.63</v>
          </cell>
          <cell r="U100">
            <v>258.13</v>
          </cell>
          <cell r="V100">
            <v>261.62</v>
          </cell>
          <cell r="W100">
            <v>265.12</v>
          </cell>
          <cell r="X100">
            <v>268.61</v>
          </cell>
          <cell r="Y100">
            <v>272.11</v>
          </cell>
          <cell r="AA100">
            <v>112.94</v>
          </cell>
          <cell r="AB100">
            <v>115.41</v>
          </cell>
          <cell r="AC100">
            <v>117.87</v>
          </cell>
          <cell r="AD100">
            <v>120.34</v>
          </cell>
          <cell r="AE100">
            <v>122.81</v>
          </cell>
          <cell r="AF100">
            <v>125.27</v>
          </cell>
          <cell r="AG100">
            <v>127.74</v>
          </cell>
          <cell r="AH100">
            <v>130.21</v>
          </cell>
          <cell r="AI100">
            <v>132.68</v>
          </cell>
          <cell r="AJ100">
            <v>135.13999999999999</v>
          </cell>
          <cell r="AK100">
            <v>137.61000000000001</v>
          </cell>
          <cell r="AL100">
            <v>140.08000000000001</v>
          </cell>
          <cell r="AM100">
            <v>142.55000000000001</v>
          </cell>
          <cell r="AN100">
            <v>145.01</v>
          </cell>
          <cell r="AO100">
            <v>147.47999999999999</v>
          </cell>
          <cell r="AP100">
            <v>149.94999999999999</v>
          </cell>
          <cell r="AQ100">
            <v>152.41</v>
          </cell>
          <cell r="AR100">
            <v>154.88</v>
          </cell>
          <cell r="AS100">
            <v>157.35</v>
          </cell>
          <cell r="AT100">
            <v>159.82</v>
          </cell>
          <cell r="AU100">
            <v>162.28</v>
          </cell>
          <cell r="AV100">
            <v>164.75</v>
          </cell>
          <cell r="AW100">
            <v>167.22</v>
          </cell>
          <cell r="AX100">
            <v>169.68</v>
          </cell>
          <cell r="AY100">
            <v>172.15</v>
          </cell>
        </row>
        <row r="101">
          <cell r="A101">
            <v>190.22</v>
          </cell>
          <cell r="B101">
            <v>193.75</v>
          </cell>
          <cell r="C101">
            <v>197.28</v>
          </cell>
          <cell r="D101">
            <v>200.81</v>
          </cell>
          <cell r="E101">
            <v>204.35</v>
          </cell>
          <cell r="F101">
            <v>207.88</v>
          </cell>
          <cell r="G101">
            <v>211.41</v>
          </cell>
          <cell r="H101">
            <v>214.94</v>
          </cell>
          <cell r="I101">
            <v>218.47</v>
          </cell>
          <cell r="J101">
            <v>222</v>
          </cell>
          <cell r="K101">
            <v>225.53</v>
          </cell>
          <cell r="L101">
            <v>229.06</v>
          </cell>
          <cell r="M101">
            <v>232.59</v>
          </cell>
          <cell r="N101">
            <v>236.12</v>
          </cell>
          <cell r="O101">
            <v>239.65</v>
          </cell>
          <cell r="P101">
            <v>243.18</v>
          </cell>
          <cell r="Q101">
            <v>246.71</v>
          </cell>
          <cell r="R101">
            <v>250.25</v>
          </cell>
          <cell r="S101">
            <v>253.78</v>
          </cell>
          <cell r="T101">
            <v>257.31</v>
          </cell>
          <cell r="U101">
            <v>260.83999999999997</v>
          </cell>
          <cell r="V101">
            <v>264.37</v>
          </cell>
          <cell r="W101">
            <v>267.89999999999998</v>
          </cell>
          <cell r="X101">
            <v>271.43</v>
          </cell>
          <cell r="Y101">
            <v>274.95999999999998</v>
          </cell>
          <cell r="AA101">
            <v>114.08</v>
          </cell>
          <cell r="AB101">
            <v>116.57</v>
          </cell>
          <cell r="AC101">
            <v>119.07</v>
          </cell>
          <cell r="AD101">
            <v>121.59</v>
          </cell>
          <cell r="AE101">
            <v>124.05</v>
          </cell>
          <cell r="AF101">
            <v>126.55</v>
          </cell>
          <cell r="AG101">
            <v>129.04</v>
          </cell>
          <cell r="AH101">
            <v>131.53</v>
          </cell>
          <cell r="AI101">
            <v>134.02000000000001</v>
          </cell>
          <cell r="AJ101">
            <v>136.52000000000001</v>
          </cell>
          <cell r="AK101">
            <v>139.01</v>
          </cell>
          <cell r="AL101">
            <v>141.5</v>
          </cell>
          <cell r="AM101">
            <v>144</v>
          </cell>
          <cell r="AN101">
            <v>146.49</v>
          </cell>
          <cell r="AO101">
            <v>148.97999999999999</v>
          </cell>
          <cell r="AP101">
            <v>151.47</v>
          </cell>
          <cell r="AQ101">
            <v>153.97</v>
          </cell>
          <cell r="AR101">
            <v>156.46</v>
          </cell>
          <cell r="AS101">
            <v>158.94999999999999</v>
          </cell>
          <cell r="AT101">
            <v>161.44999999999999</v>
          </cell>
          <cell r="AU101">
            <v>163.94</v>
          </cell>
          <cell r="AV101">
            <v>166.43</v>
          </cell>
          <cell r="AW101">
            <v>168.92</v>
          </cell>
          <cell r="AX101">
            <v>171.42</v>
          </cell>
          <cell r="AY101">
            <v>173.91</v>
          </cell>
        </row>
        <row r="102">
          <cell r="A102">
            <v>192.21</v>
          </cell>
          <cell r="B102">
            <v>195.78</v>
          </cell>
          <cell r="C102">
            <v>199.35</v>
          </cell>
          <cell r="D102">
            <v>202.92</v>
          </cell>
          <cell r="E102">
            <v>206.48</v>
          </cell>
          <cell r="F102">
            <v>210.05</v>
          </cell>
          <cell r="G102">
            <v>213.62</v>
          </cell>
          <cell r="H102">
            <v>217.18</v>
          </cell>
          <cell r="I102">
            <v>220.75</v>
          </cell>
          <cell r="J102">
            <v>224.32</v>
          </cell>
          <cell r="K102">
            <v>227.89</v>
          </cell>
          <cell r="L102">
            <v>231.45</v>
          </cell>
          <cell r="M102">
            <v>235.02</v>
          </cell>
          <cell r="N102">
            <v>238.59</v>
          </cell>
          <cell r="O102">
            <v>242.16</v>
          </cell>
          <cell r="P102">
            <v>245.72</v>
          </cell>
          <cell r="Q102">
            <v>249.29</v>
          </cell>
          <cell r="R102">
            <v>252.86</v>
          </cell>
          <cell r="S102">
            <v>256.77999999999997</v>
          </cell>
          <cell r="T102">
            <v>259.99</v>
          </cell>
          <cell r="U102">
            <v>263.56</v>
          </cell>
          <cell r="V102">
            <v>267.13</v>
          </cell>
          <cell r="W102">
            <v>270.69</v>
          </cell>
          <cell r="X102">
            <v>274.26</v>
          </cell>
          <cell r="Y102">
            <v>277.83</v>
          </cell>
          <cell r="AA102">
            <v>115.27</v>
          </cell>
          <cell r="AB102">
            <v>117.79</v>
          </cell>
          <cell r="AC102">
            <v>120.31</v>
          </cell>
          <cell r="AD102">
            <v>122.82</v>
          </cell>
          <cell r="AE102">
            <v>125.34</v>
          </cell>
          <cell r="AF102">
            <v>127.86</v>
          </cell>
          <cell r="AG102">
            <v>130.38</v>
          </cell>
          <cell r="AH102">
            <v>132.9</v>
          </cell>
          <cell r="AI102">
            <v>135.41999999999999</v>
          </cell>
          <cell r="AJ102">
            <v>137.94</v>
          </cell>
          <cell r="AK102">
            <v>140.44999999999999</v>
          </cell>
          <cell r="AL102">
            <v>142.97</v>
          </cell>
          <cell r="AM102">
            <v>145.49</v>
          </cell>
          <cell r="AN102">
            <v>148.01</v>
          </cell>
          <cell r="AO102">
            <v>150.53</v>
          </cell>
          <cell r="AP102">
            <v>153.05000000000001</v>
          </cell>
          <cell r="AQ102">
            <v>155.57</v>
          </cell>
          <cell r="AR102">
            <v>158.09</v>
          </cell>
          <cell r="AS102">
            <v>160.6</v>
          </cell>
          <cell r="AT102">
            <v>163.12</v>
          </cell>
          <cell r="AU102">
            <v>165.64</v>
          </cell>
          <cell r="AV102">
            <v>168.16</v>
          </cell>
          <cell r="AW102">
            <v>170.68</v>
          </cell>
          <cell r="AX102">
            <v>173.2</v>
          </cell>
          <cell r="AY102">
            <v>175.72</v>
          </cell>
        </row>
        <row r="103">
          <cell r="A103">
            <v>194.22</v>
          </cell>
          <cell r="B103">
            <v>197.82</v>
          </cell>
          <cell r="C103">
            <v>201.43</v>
          </cell>
          <cell r="D103">
            <v>205.03</v>
          </cell>
          <cell r="E103">
            <v>208.63</v>
          </cell>
          <cell r="F103">
            <v>212.24</v>
          </cell>
          <cell r="G103">
            <v>215.84</v>
          </cell>
          <cell r="H103">
            <v>219.44</v>
          </cell>
          <cell r="I103">
            <v>223.05</v>
          </cell>
          <cell r="J103">
            <v>226.65</v>
          </cell>
          <cell r="K103">
            <v>230.25</v>
          </cell>
          <cell r="L103">
            <v>233.86</v>
          </cell>
          <cell r="M103">
            <v>237.46</v>
          </cell>
          <cell r="N103">
            <v>241.06</v>
          </cell>
          <cell r="O103">
            <v>244.67</v>
          </cell>
          <cell r="P103">
            <v>248.27</v>
          </cell>
          <cell r="Q103">
            <v>251.88</v>
          </cell>
          <cell r="R103">
            <v>255.48</v>
          </cell>
          <cell r="S103">
            <v>259.08</v>
          </cell>
          <cell r="T103">
            <v>262.69</v>
          </cell>
          <cell r="U103">
            <v>266.29000000000002</v>
          </cell>
          <cell r="V103">
            <v>269.89</v>
          </cell>
          <cell r="W103">
            <v>273.5</v>
          </cell>
          <cell r="X103">
            <v>277.10000000000002</v>
          </cell>
          <cell r="Y103">
            <v>280.7</v>
          </cell>
          <cell r="AA103">
            <v>116.41</v>
          </cell>
          <cell r="AB103">
            <v>118.96</v>
          </cell>
          <cell r="AC103">
            <v>121.5</v>
          </cell>
          <cell r="AD103">
            <v>124.05</v>
          </cell>
          <cell r="AE103">
            <v>126.59</v>
          </cell>
          <cell r="AF103">
            <v>129.13999999999999</v>
          </cell>
          <cell r="AG103">
            <v>131.68</v>
          </cell>
          <cell r="AH103">
            <v>134.22</v>
          </cell>
          <cell r="AI103">
            <v>136.77000000000001</v>
          </cell>
          <cell r="AJ103">
            <v>139.31</v>
          </cell>
          <cell r="AK103">
            <v>141.86000000000001</v>
          </cell>
          <cell r="AL103">
            <v>144.4</v>
          </cell>
          <cell r="AM103">
            <v>146.94999999999999</v>
          </cell>
          <cell r="AN103">
            <v>149.49</v>
          </cell>
          <cell r="AO103">
            <v>152.03</v>
          </cell>
          <cell r="AP103">
            <v>154.58000000000001</v>
          </cell>
          <cell r="AQ103">
            <v>157.12</v>
          </cell>
          <cell r="AR103">
            <v>159.66999999999999</v>
          </cell>
          <cell r="AS103">
            <v>162.21</v>
          </cell>
          <cell r="AT103">
            <v>164.76</v>
          </cell>
          <cell r="AU103">
            <v>167.3</v>
          </cell>
          <cell r="AV103">
            <v>169.84</v>
          </cell>
          <cell r="AW103">
            <v>172.39</v>
          </cell>
          <cell r="AX103">
            <v>174.93</v>
          </cell>
          <cell r="AY103">
            <v>177.48</v>
          </cell>
        </row>
        <row r="104">
          <cell r="A104">
            <v>196.06</v>
          </cell>
          <cell r="B104">
            <v>199.7</v>
          </cell>
          <cell r="C104">
            <v>203.34</v>
          </cell>
          <cell r="D104">
            <v>206.98</v>
          </cell>
          <cell r="E104">
            <v>210.62</v>
          </cell>
          <cell r="F104">
            <v>214.26</v>
          </cell>
          <cell r="G104">
            <v>217.9</v>
          </cell>
          <cell r="H104">
            <v>221.54</v>
          </cell>
          <cell r="I104">
            <v>225.18</v>
          </cell>
          <cell r="J104">
            <v>228.82</v>
          </cell>
          <cell r="K104">
            <v>232.46</v>
          </cell>
          <cell r="L104">
            <v>236.1</v>
          </cell>
          <cell r="M104">
            <v>239.74</v>
          </cell>
          <cell r="N104">
            <v>243.38</v>
          </cell>
          <cell r="O104">
            <v>247.02</v>
          </cell>
          <cell r="P104">
            <v>250.66</v>
          </cell>
          <cell r="Q104">
            <v>254.3</v>
          </cell>
          <cell r="R104">
            <v>257.94</v>
          </cell>
          <cell r="S104">
            <v>261.58</v>
          </cell>
          <cell r="T104">
            <v>265.22000000000003</v>
          </cell>
          <cell r="U104">
            <v>268.86</v>
          </cell>
          <cell r="V104">
            <v>272.5</v>
          </cell>
          <cell r="W104">
            <v>276.14</v>
          </cell>
          <cell r="X104">
            <v>279.77999999999997</v>
          </cell>
          <cell r="Y104">
            <v>283.42</v>
          </cell>
          <cell r="AA104">
            <v>117.61</v>
          </cell>
          <cell r="AB104">
            <v>120.18</v>
          </cell>
          <cell r="AC104">
            <v>122.75</v>
          </cell>
          <cell r="AD104">
            <v>125.32</v>
          </cell>
          <cell r="AE104">
            <v>127.89</v>
          </cell>
          <cell r="AF104">
            <v>130.46</v>
          </cell>
          <cell r="AG104">
            <v>133.03</v>
          </cell>
          <cell r="AH104">
            <v>135.6</v>
          </cell>
          <cell r="AI104">
            <v>138.16999999999999</v>
          </cell>
          <cell r="AJ104">
            <v>140.74</v>
          </cell>
          <cell r="AK104">
            <v>143.31</v>
          </cell>
          <cell r="AL104">
            <v>145.88</v>
          </cell>
          <cell r="AM104">
            <v>148.44999999999999</v>
          </cell>
          <cell r="AN104">
            <v>151.02000000000001</v>
          </cell>
          <cell r="AO104">
            <v>153.59</v>
          </cell>
          <cell r="AP104">
            <v>156.16</v>
          </cell>
          <cell r="AQ104">
            <v>158.72999999999999</v>
          </cell>
          <cell r="AR104">
            <v>161.30000000000001</v>
          </cell>
          <cell r="AS104">
            <v>163.87</v>
          </cell>
          <cell r="AT104">
            <v>166.44</v>
          </cell>
          <cell r="AU104">
            <v>169.01</v>
          </cell>
          <cell r="AV104">
            <v>171.58</v>
          </cell>
          <cell r="AW104">
            <v>174.15</v>
          </cell>
          <cell r="AX104">
            <v>176.72</v>
          </cell>
          <cell r="AY104">
            <v>179.29</v>
          </cell>
        </row>
        <row r="105">
          <cell r="A105">
            <v>198.08</v>
          </cell>
          <cell r="B105">
            <v>201.76</v>
          </cell>
          <cell r="C105">
            <v>205.44</v>
          </cell>
          <cell r="D105">
            <v>209.11</v>
          </cell>
          <cell r="E105">
            <v>212.79</v>
          </cell>
          <cell r="F105">
            <v>216.47</v>
          </cell>
          <cell r="G105">
            <v>220.14</v>
          </cell>
          <cell r="H105">
            <v>223.82</v>
          </cell>
          <cell r="I105">
            <v>227.5</v>
          </cell>
          <cell r="J105">
            <v>231.17</v>
          </cell>
          <cell r="K105">
            <v>234.85</v>
          </cell>
          <cell r="L105">
            <v>238.53</v>
          </cell>
          <cell r="M105">
            <v>242.2</v>
          </cell>
          <cell r="N105">
            <v>245.88</v>
          </cell>
          <cell r="O105">
            <v>249.55</v>
          </cell>
          <cell r="P105">
            <v>253.23</v>
          </cell>
          <cell r="Q105">
            <v>256.91000000000003</v>
          </cell>
          <cell r="R105">
            <v>260.58</v>
          </cell>
          <cell r="S105">
            <v>264.26</v>
          </cell>
          <cell r="T105">
            <v>267.94</v>
          </cell>
          <cell r="U105">
            <v>271.61</v>
          </cell>
          <cell r="V105">
            <v>275.29000000000002</v>
          </cell>
          <cell r="W105">
            <v>278.97000000000003</v>
          </cell>
          <cell r="X105">
            <v>282.64</v>
          </cell>
          <cell r="Y105">
            <v>286.32</v>
          </cell>
          <cell r="AA105">
            <v>118.76</v>
          </cell>
          <cell r="AB105">
            <v>121.35</v>
          </cell>
          <cell r="AC105">
            <v>123.95</v>
          </cell>
          <cell r="AD105">
            <v>126.54</v>
          </cell>
          <cell r="AE105">
            <v>129.13999999999999</v>
          </cell>
          <cell r="AF105">
            <v>131.74</v>
          </cell>
          <cell r="AG105">
            <v>134.33000000000001</v>
          </cell>
          <cell r="AH105">
            <v>136.93</v>
          </cell>
          <cell r="AI105">
            <v>139.52000000000001</v>
          </cell>
          <cell r="AJ105">
            <v>142.12</v>
          </cell>
          <cell r="AK105">
            <v>144.71</v>
          </cell>
          <cell r="AL105">
            <v>147.31</v>
          </cell>
          <cell r="AM105">
            <v>149.91</v>
          </cell>
          <cell r="AN105">
            <v>152.5</v>
          </cell>
          <cell r="AO105">
            <v>155.1</v>
          </cell>
          <cell r="AP105">
            <v>157.69</v>
          </cell>
          <cell r="AQ105">
            <v>160.29</v>
          </cell>
          <cell r="AR105">
            <v>162.88</v>
          </cell>
          <cell r="AS105">
            <v>165.48</v>
          </cell>
          <cell r="AT105">
            <v>168.07</v>
          </cell>
          <cell r="AU105">
            <v>170.67</v>
          </cell>
          <cell r="AV105">
            <v>173.27</v>
          </cell>
          <cell r="AW105">
            <v>175.86</v>
          </cell>
          <cell r="AX105">
            <v>178.46</v>
          </cell>
          <cell r="AY105">
            <v>181.05</v>
          </cell>
        </row>
        <row r="106">
          <cell r="A106">
            <v>199.94</v>
          </cell>
          <cell r="B106">
            <v>203.66</v>
          </cell>
          <cell r="C106">
            <v>207.37</v>
          </cell>
          <cell r="D106">
            <v>211.08</v>
          </cell>
          <cell r="E106">
            <v>214.79</v>
          </cell>
          <cell r="F106">
            <v>218.51</v>
          </cell>
          <cell r="G106">
            <v>222.22</v>
          </cell>
          <cell r="H106">
            <v>225.93</v>
          </cell>
          <cell r="I106">
            <v>229.64</v>
          </cell>
          <cell r="J106">
            <v>233.36</v>
          </cell>
          <cell r="K106">
            <v>237.07</v>
          </cell>
          <cell r="L106">
            <v>240.78</v>
          </cell>
          <cell r="M106">
            <v>244.5</v>
          </cell>
          <cell r="N106">
            <v>248.21</v>
          </cell>
          <cell r="O106">
            <v>251.92</v>
          </cell>
          <cell r="P106">
            <v>255.63</v>
          </cell>
          <cell r="Q106">
            <v>259.35000000000002</v>
          </cell>
          <cell r="R106">
            <v>263.06</v>
          </cell>
          <cell r="S106">
            <v>266.77</v>
          </cell>
          <cell r="T106">
            <v>270.49</v>
          </cell>
          <cell r="U106">
            <v>274.2</v>
          </cell>
          <cell r="V106">
            <v>277.91000000000003</v>
          </cell>
          <cell r="W106">
            <v>281.62</v>
          </cell>
          <cell r="X106">
            <v>285.33999999999997</v>
          </cell>
          <cell r="Y106">
            <v>289.05</v>
          </cell>
          <cell r="AA106">
            <v>119.95</v>
          </cell>
          <cell r="AB106">
            <v>122.58</v>
          </cell>
          <cell r="AC106">
            <v>125.2</v>
          </cell>
          <cell r="AD106">
            <v>127.82</v>
          </cell>
          <cell r="AE106">
            <v>130.44</v>
          </cell>
          <cell r="AF106">
            <v>133.06</v>
          </cell>
          <cell r="AG106">
            <v>135.68</v>
          </cell>
          <cell r="AH106">
            <v>138.30000000000001</v>
          </cell>
          <cell r="AI106">
            <v>140.93</v>
          </cell>
          <cell r="AJ106">
            <v>143.55000000000001</v>
          </cell>
          <cell r="AK106">
            <v>146.16999999999999</v>
          </cell>
          <cell r="AL106">
            <v>148.79</v>
          </cell>
          <cell r="AM106">
            <v>151.41</v>
          </cell>
          <cell r="AN106">
            <v>154.03</v>
          </cell>
          <cell r="AO106">
            <v>156.65</v>
          </cell>
          <cell r="AP106">
            <v>159.28</v>
          </cell>
          <cell r="AQ106">
            <v>161.9</v>
          </cell>
          <cell r="AR106">
            <v>164.52</v>
          </cell>
          <cell r="AS106">
            <v>167.14</v>
          </cell>
          <cell r="AT106">
            <v>169.76</v>
          </cell>
          <cell r="AU106">
            <v>172.38</v>
          </cell>
          <cell r="AV106">
            <v>175</v>
          </cell>
          <cell r="AW106">
            <v>177.63</v>
          </cell>
          <cell r="AX106">
            <v>180.25</v>
          </cell>
          <cell r="AY106">
            <v>182.87</v>
          </cell>
        </row>
        <row r="107">
          <cell r="A107">
            <v>201.98</v>
          </cell>
          <cell r="B107">
            <v>205.73</v>
          </cell>
          <cell r="C107">
            <v>209.48</v>
          </cell>
          <cell r="D107">
            <v>213.23</v>
          </cell>
          <cell r="E107">
            <v>216.98</v>
          </cell>
          <cell r="F107">
            <v>220.73</v>
          </cell>
          <cell r="G107">
            <v>224.48</v>
          </cell>
          <cell r="H107">
            <v>228.23</v>
          </cell>
          <cell r="I107">
            <v>231.98</v>
          </cell>
          <cell r="J107">
            <v>235.73</v>
          </cell>
          <cell r="K107">
            <v>239.48</v>
          </cell>
          <cell r="L107">
            <v>243.23</v>
          </cell>
          <cell r="M107">
            <v>246.98</v>
          </cell>
          <cell r="N107">
            <v>250.72</v>
          </cell>
          <cell r="O107">
            <v>254.47</v>
          </cell>
          <cell r="P107">
            <v>258.22000000000003</v>
          </cell>
          <cell r="Q107">
            <v>261.97000000000003</v>
          </cell>
          <cell r="R107">
            <v>265.72000000000003</v>
          </cell>
          <cell r="S107">
            <v>269.47000000000003</v>
          </cell>
          <cell r="T107">
            <v>273.22000000000003</v>
          </cell>
          <cell r="U107">
            <v>276.97000000000003</v>
          </cell>
          <cell r="V107">
            <v>280.72000000000003</v>
          </cell>
          <cell r="W107">
            <v>284.47000000000003</v>
          </cell>
          <cell r="X107">
            <v>288.22000000000003</v>
          </cell>
          <cell r="Y107">
            <v>291.97000000000003</v>
          </cell>
          <cell r="AA107">
            <v>121.11</v>
          </cell>
          <cell r="AB107">
            <v>123.75</v>
          </cell>
          <cell r="AC107">
            <v>126.4</v>
          </cell>
          <cell r="AD107">
            <v>129.05000000000001</v>
          </cell>
          <cell r="AE107">
            <v>131.69999999999999</v>
          </cell>
          <cell r="AF107">
            <v>134.34</v>
          </cell>
          <cell r="AG107">
            <v>136.99</v>
          </cell>
          <cell r="AH107">
            <v>139.63999999999999</v>
          </cell>
          <cell r="AI107">
            <v>142.28</v>
          </cell>
          <cell r="AJ107">
            <v>144.93</v>
          </cell>
          <cell r="AK107">
            <v>147.58000000000001</v>
          </cell>
          <cell r="AL107">
            <v>150.22999999999999</v>
          </cell>
          <cell r="AM107">
            <v>152.87</v>
          </cell>
          <cell r="AN107">
            <v>155.52000000000001</v>
          </cell>
          <cell r="AO107">
            <v>158.16999999999999</v>
          </cell>
          <cell r="AP107">
            <v>160.81</v>
          </cell>
          <cell r="AQ107">
            <v>163.46</v>
          </cell>
          <cell r="AR107">
            <v>166.11</v>
          </cell>
          <cell r="AS107">
            <v>168.76</v>
          </cell>
          <cell r="AT107">
            <v>171.4</v>
          </cell>
          <cell r="AU107">
            <v>174.05</v>
          </cell>
          <cell r="AV107">
            <v>176.7</v>
          </cell>
          <cell r="AW107">
            <v>179.34</v>
          </cell>
          <cell r="AX107">
            <v>181.99</v>
          </cell>
          <cell r="AY107">
            <v>184.64</v>
          </cell>
        </row>
        <row r="108">
          <cell r="A108">
            <v>203.86</v>
          </cell>
          <cell r="B108">
            <v>207.64</v>
          </cell>
          <cell r="C108">
            <v>211.43</v>
          </cell>
          <cell r="D108">
            <v>215.21</v>
          </cell>
          <cell r="E108">
            <v>219</v>
          </cell>
          <cell r="F108">
            <v>222.78</v>
          </cell>
          <cell r="G108">
            <v>226.57</v>
          </cell>
          <cell r="H108">
            <v>230.35</v>
          </cell>
          <cell r="I108">
            <v>234.14</v>
          </cell>
          <cell r="J108">
            <v>237.93</v>
          </cell>
          <cell r="K108">
            <v>241.71</v>
          </cell>
          <cell r="L108">
            <v>245.5</v>
          </cell>
          <cell r="M108">
            <v>249.28</v>
          </cell>
          <cell r="N108">
            <v>253.07</v>
          </cell>
          <cell r="O108">
            <v>256.85000000000002</v>
          </cell>
          <cell r="P108">
            <v>260.64</v>
          </cell>
          <cell r="Q108">
            <v>264.43</v>
          </cell>
          <cell r="R108">
            <v>268.20999999999998</v>
          </cell>
          <cell r="S108">
            <v>272</v>
          </cell>
          <cell r="T108">
            <v>275.77999999999997</v>
          </cell>
          <cell r="U108">
            <v>279.57</v>
          </cell>
          <cell r="V108">
            <v>283.35000000000002</v>
          </cell>
          <cell r="W108">
            <v>287.14</v>
          </cell>
          <cell r="X108">
            <v>290.92</v>
          </cell>
          <cell r="Y108">
            <v>294.70999999999998</v>
          </cell>
          <cell r="AA108">
            <v>122.26</v>
          </cell>
          <cell r="AB108">
            <v>124.93</v>
          </cell>
          <cell r="AC108">
            <v>127.61</v>
          </cell>
          <cell r="AD108">
            <v>130.28</v>
          </cell>
          <cell r="AE108">
            <v>132.94999999999999</v>
          </cell>
          <cell r="AF108">
            <v>135.63</v>
          </cell>
          <cell r="AG108">
            <v>138.30000000000001</v>
          </cell>
          <cell r="AH108">
            <v>140.97</v>
          </cell>
          <cell r="AI108">
            <v>143.63999999999999</v>
          </cell>
          <cell r="AJ108">
            <v>146.32</v>
          </cell>
          <cell r="AK108">
            <v>148.99</v>
          </cell>
          <cell r="AL108">
            <v>151.66</v>
          </cell>
          <cell r="AM108">
            <v>154.34</v>
          </cell>
          <cell r="AN108">
            <v>157.01</v>
          </cell>
          <cell r="AO108">
            <v>159.68</v>
          </cell>
          <cell r="AP108">
            <v>162.35</v>
          </cell>
          <cell r="AQ108">
            <v>165.03</v>
          </cell>
          <cell r="AR108">
            <v>167.7</v>
          </cell>
          <cell r="AS108">
            <v>170.37</v>
          </cell>
          <cell r="AT108">
            <v>173.05</v>
          </cell>
          <cell r="AU108">
            <v>175.72</v>
          </cell>
          <cell r="AV108">
            <v>178.39</v>
          </cell>
          <cell r="AW108">
            <v>181.06</v>
          </cell>
          <cell r="AX108">
            <v>183.74</v>
          </cell>
          <cell r="AY108">
            <v>186.41</v>
          </cell>
        </row>
        <row r="109">
          <cell r="A109">
            <v>205.92</v>
          </cell>
          <cell r="B109">
            <v>209.74</v>
          </cell>
          <cell r="C109">
            <v>213.56</v>
          </cell>
          <cell r="D109">
            <v>217.39</v>
          </cell>
          <cell r="E109">
            <v>221.21</v>
          </cell>
          <cell r="F109">
            <v>225.03</v>
          </cell>
          <cell r="G109">
            <v>228.85</v>
          </cell>
          <cell r="H109">
            <v>232.67</v>
          </cell>
          <cell r="I109">
            <v>236.5</v>
          </cell>
          <cell r="J109">
            <v>240.32</v>
          </cell>
          <cell r="K109">
            <v>244.14</v>
          </cell>
          <cell r="L109">
            <v>247.96</v>
          </cell>
          <cell r="M109">
            <v>251.78</v>
          </cell>
          <cell r="N109">
            <v>255.61</v>
          </cell>
          <cell r="O109">
            <v>259.43</v>
          </cell>
          <cell r="P109">
            <v>263.25</v>
          </cell>
          <cell r="Q109">
            <v>267.07</v>
          </cell>
          <cell r="R109">
            <v>270.89</v>
          </cell>
          <cell r="S109">
            <v>274.72000000000003</v>
          </cell>
          <cell r="T109">
            <v>278.54000000000002</v>
          </cell>
          <cell r="U109">
            <v>282.36</v>
          </cell>
          <cell r="V109">
            <v>286.18</v>
          </cell>
          <cell r="W109">
            <v>290</v>
          </cell>
          <cell r="X109">
            <v>293.83</v>
          </cell>
          <cell r="Y109">
            <v>297.64999999999998</v>
          </cell>
          <cell r="AA109">
            <v>123.47</v>
          </cell>
          <cell r="AB109">
            <v>126.17</v>
          </cell>
          <cell r="AC109">
            <v>128.87</v>
          </cell>
          <cell r="AD109">
            <v>131.56</v>
          </cell>
          <cell r="AE109">
            <v>134.26</v>
          </cell>
          <cell r="AF109">
            <v>136.96</v>
          </cell>
          <cell r="AG109">
            <v>139.66</v>
          </cell>
          <cell r="AH109">
            <v>142.36000000000001</v>
          </cell>
          <cell r="AI109">
            <v>145.06</v>
          </cell>
          <cell r="AJ109">
            <v>147.76</v>
          </cell>
          <cell r="AK109">
            <v>150.44999999999999</v>
          </cell>
          <cell r="AL109">
            <v>153.15</v>
          </cell>
          <cell r="AM109">
            <v>155.85</v>
          </cell>
          <cell r="AN109">
            <v>158.55000000000001</v>
          </cell>
          <cell r="AO109">
            <v>161.25</v>
          </cell>
          <cell r="AP109">
            <v>163.95</v>
          </cell>
          <cell r="AQ109">
            <v>166.64</v>
          </cell>
          <cell r="AR109">
            <v>169.34</v>
          </cell>
          <cell r="AS109">
            <v>172.04</v>
          </cell>
          <cell r="AT109">
            <v>174.74</v>
          </cell>
          <cell r="AU109">
            <v>177.44</v>
          </cell>
          <cell r="AV109">
            <v>180.14</v>
          </cell>
          <cell r="AW109">
            <v>182.84</v>
          </cell>
          <cell r="AX109">
            <v>185.53</v>
          </cell>
          <cell r="AY109">
            <v>188.23</v>
          </cell>
        </row>
        <row r="110">
          <cell r="A110">
            <v>207.8</v>
          </cell>
          <cell r="B110">
            <v>211.66</v>
          </cell>
          <cell r="C110">
            <v>215.52</v>
          </cell>
          <cell r="D110">
            <v>219.38</v>
          </cell>
          <cell r="E110">
            <v>223.24</v>
          </cell>
          <cell r="F110">
            <v>227.1</v>
          </cell>
          <cell r="G110">
            <v>230.96</v>
          </cell>
          <cell r="H110">
            <v>234.81</v>
          </cell>
          <cell r="I110">
            <v>238.67</v>
          </cell>
          <cell r="J110">
            <v>242.53</v>
          </cell>
          <cell r="K110">
            <v>246.39</v>
          </cell>
          <cell r="L110">
            <v>250.25</v>
          </cell>
          <cell r="M110">
            <v>254.11</v>
          </cell>
          <cell r="N110">
            <v>257.95999999999998</v>
          </cell>
          <cell r="O110">
            <v>261.82</v>
          </cell>
          <cell r="P110">
            <v>265.68</v>
          </cell>
          <cell r="Q110">
            <v>269.54000000000002</v>
          </cell>
          <cell r="R110">
            <v>273.39999999999998</v>
          </cell>
          <cell r="S110">
            <v>277.26</v>
          </cell>
          <cell r="T110">
            <v>281.11</v>
          </cell>
          <cell r="U110">
            <v>284.97000000000003</v>
          </cell>
          <cell r="V110">
            <v>288.83</v>
          </cell>
          <cell r="W110">
            <v>292.69</v>
          </cell>
          <cell r="X110">
            <v>296.55</v>
          </cell>
          <cell r="Y110">
            <v>300.41000000000003</v>
          </cell>
          <cell r="AA110">
            <v>124.63</v>
          </cell>
          <cell r="AB110">
            <v>127.35</v>
          </cell>
          <cell r="AC110">
            <v>130.08000000000001</v>
          </cell>
          <cell r="AD110">
            <v>132.80000000000001</v>
          </cell>
          <cell r="AE110">
            <v>135.52000000000001</v>
          </cell>
          <cell r="AF110">
            <v>138.25</v>
          </cell>
          <cell r="AG110">
            <v>140.97</v>
          </cell>
          <cell r="AH110">
            <v>143.69999999999999</v>
          </cell>
          <cell r="AI110">
            <v>146.41999999999999</v>
          </cell>
          <cell r="AJ110">
            <v>149.13999999999999</v>
          </cell>
          <cell r="AK110">
            <v>151.87</v>
          </cell>
          <cell r="AL110">
            <v>154.59</v>
          </cell>
          <cell r="AM110">
            <v>157.32</v>
          </cell>
          <cell r="AN110">
            <v>160.04</v>
          </cell>
          <cell r="AO110">
            <v>162.77000000000001</v>
          </cell>
          <cell r="AP110">
            <v>165.49</v>
          </cell>
          <cell r="AQ110">
            <v>168.21</v>
          </cell>
          <cell r="AR110">
            <v>170.94</v>
          </cell>
          <cell r="AS110">
            <v>173.66</v>
          </cell>
          <cell r="AT110">
            <v>176.39</v>
          </cell>
          <cell r="AU110">
            <v>179.11</v>
          </cell>
          <cell r="AV110">
            <v>181.84</v>
          </cell>
          <cell r="AW110">
            <v>184.56</v>
          </cell>
          <cell r="AX110">
            <v>187.28</v>
          </cell>
          <cell r="AY110">
            <v>190.01</v>
          </cell>
        </row>
        <row r="111">
          <cell r="A111">
            <v>209.7</v>
          </cell>
          <cell r="B111">
            <v>213.59</v>
          </cell>
          <cell r="C111">
            <v>217.49</v>
          </cell>
          <cell r="D111">
            <v>221.38</v>
          </cell>
          <cell r="E111">
            <v>225.28</v>
          </cell>
          <cell r="F111">
            <v>229.17</v>
          </cell>
          <cell r="G111">
            <v>233.06</v>
          </cell>
          <cell r="H111">
            <v>236.96</v>
          </cell>
          <cell r="I111">
            <v>240.85</v>
          </cell>
          <cell r="J111">
            <v>244.75</v>
          </cell>
          <cell r="K111">
            <v>248.64</v>
          </cell>
          <cell r="L111">
            <v>252.54</v>
          </cell>
          <cell r="M111">
            <v>256.43</v>
          </cell>
          <cell r="N111">
            <v>260.33</v>
          </cell>
          <cell r="O111">
            <v>264.22000000000003</v>
          </cell>
          <cell r="P111">
            <v>268.12</v>
          </cell>
          <cell r="Q111">
            <v>272.01</v>
          </cell>
          <cell r="R111">
            <v>275.91000000000003</v>
          </cell>
          <cell r="S111">
            <v>279.8</v>
          </cell>
          <cell r="T111">
            <v>283.7</v>
          </cell>
          <cell r="U111">
            <v>287.58999999999997</v>
          </cell>
          <cell r="V111">
            <v>291.49</v>
          </cell>
          <cell r="W111">
            <v>295.38</v>
          </cell>
          <cell r="X111">
            <v>299.27999999999997</v>
          </cell>
          <cell r="Y111">
            <v>303.17</v>
          </cell>
          <cell r="AA111">
            <v>125.79</v>
          </cell>
          <cell r="AB111">
            <v>128.54</v>
          </cell>
          <cell r="AC111">
            <v>131.29</v>
          </cell>
          <cell r="AD111">
            <v>134.04</v>
          </cell>
          <cell r="AE111">
            <v>136.79</v>
          </cell>
          <cell r="AF111">
            <v>139.54</v>
          </cell>
          <cell r="AG111">
            <v>142.29</v>
          </cell>
          <cell r="AH111">
            <v>145.04</v>
          </cell>
          <cell r="AI111">
            <v>147.79</v>
          </cell>
          <cell r="AJ111">
            <v>150.54</v>
          </cell>
          <cell r="AK111">
            <v>153.29</v>
          </cell>
          <cell r="AL111">
            <v>156.04</v>
          </cell>
          <cell r="AM111">
            <v>158.79</v>
          </cell>
          <cell r="AN111">
            <v>161.54</v>
          </cell>
          <cell r="AO111">
            <v>164.29</v>
          </cell>
          <cell r="AP111">
            <v>167.04</v>
          </cell>
          <cell r="AQ111">
            <v>169.79</v>
          </cell>
          <cell r="AR111">
            <v>172.54</v>
          </cell>
          <cell r="AS111">
            <v>175.29</v>
          </cell>
          <cell r="AT111">
            <v>178.04</v>
          </cell>
          <cell r="AU111">
            <v>180.79</v>
          </cell>
          <cell r="AV111">
            <v>183.53</v>
          </cell>
          <cell r="AW111">
            <v>186.28</v>
          </cell>
          <cell r="AX111">
            <v>189.03</v>
          </cell>
          <cell r="AY111">
            <v>191.78</v>
          </cell>
        </row>
        <row r="112">
          <cell r="A112">
            <v>211.59</v>
          </cell>
          <cell r="B112">
            <v>215.53</v>
          </cell>
          <cell r="C112">
            <v>219.46</v>
          </cell>
          <cell r="D112">
            <v>223.39</v>
          </cell>
          <cell r="E112">
            <v>227.32</v>
          </cell>
          <cell r="F112">
            <v>231.25</v>
          </cell>
          <cell r="G112">
            <v>235.18</v>
          </cell>
          <cell r="H112">
            <v>239.11</v>
          </cell>
          <cell r="I112">
            <v>243.04</v>
          </cell>
          <cell r="J112">
            <v>246.97</v>
          </cell>
          <cell r="K112">
            <v>250.91</v>
          </cell>
          <cell r="L112">
            <v>254.84</v>
          </cell>
          <cell r="M112">
            <v>258.77</v>
          </cell>
          <cell r="N112">
            <v>262.7</v>
          </cell>
          <cell r="O112">
            <v>266.63</v>
          </cell>
          <cell r="P112">
            <v>270.56</v>
          </cell>
          <cell r="Q112">
            <v>274.49</v>
          </cell>
          <cell r="R112">
            <v>278.42</v>
          </cell>
          <cell r="S112">
            <v>282.36</v>
          </cell>
          <cell r="T112">
            <v>286.29000000000002</v>
          </cell>
          <cell r="U112">
            <v>290.22000000000003</v>
          </cell>
          <cell r="V112">
            <v>294.14999999999998</v>
          </cell>
          <cell r="W112">
            <v>298.08</v>
          </cell>
          <cell r="X112">
            <v>302.01</v>
          </cell>
          <cell r="Y112">
            <v>305.94</v>
          </cell>
          <cell r="AA112">
            <v>126.95</v>
          </cell>
          <cell r="AB112">
            <v>129.72</v>
          </cell>
          <cell r="AC112">
            <v>132.5</v>
          </cell>
          <cell r="AD112">
            <v>135.28</v>
          </cell>
          <cell r="AE112">
            <v>138.05000000000001</v>
          </cell>
          <cell r="AF112">
            <v>140.83000000000001</v>
          </cell>
          <cell r="AG112">
            <v>143.6</v>
          </cell>
          <cell r="AH112">
            <v>146.38</v>
          </cell>
          <cell r="AI112">
            <v>149.15</v>
          </cell>
          <cell r="AJ112">
            <v>151.93</v>
          </cell>
          <cell r="AK112">
            <v>154.69999999999999</v>
          </cell>
          <cell r="AL112">
            <v>157.47999999999999</v>
          </cell>
          <cell r="AM112">
            <v>160.26</v>
          </cell>
          <cell r="AN112">
            <v>163.03</v>
          </cell>
          <cell r="AO112">
            <v>165.81</v>
          </cell>
          <cell r="AP112">
            <v>168.58</v>
          </cell>
          <cell r="AQ112">
            <v>171.36</v>
          </cell>
          <cell r="AR112">
            <v>174.13</v>
          </cell>
          <cell r="AS112">
            <v>176.91</v>
          </cell>
          <cell r="AT112">
            <v>179.69</v>
          </cell>
          <cell r="AU112">
            <v>182.46</v>
          </cell>
          <cell r="AV112">
            <v>185.24</v>
          </cell>
          <cell r="AW112">
            <v>188.01</v>
          </cell>
          <cell r="AX112">
            <v>190.79</v>
          </cell>
          <cell r="AY112">
            <v>193.56</v>
          </cell>
        </row>
        <row r="113">
          <cell r="A113">
            <v>213.7</v>
          </cell>
          <cell r="B113">
            <v>217.67</v>
          </cell>
          <cell r="C113">
            <v>221.63</v>
          </cell>
          <cell r="D113">
            <v>225.6</v>
          </cell>
          <cell r="E113">
            <v>229.57</v>
          </cell>
          <cell r="F113">
            <v>233.54</v>
          </cell>
          <cell r="G113">
            <v>237.5</v>
          </cell>
          <cell r="H113">
            <v>241.47</v>
          </cell>
          <cell r="I113">
            <v>245.44</v>
          </cell>
          <cell r="J113">
            <v>249.41</v>
          </cell>
          <cell r="K113">
            <v>253.37</v>
          </cell>
          <cell r="L113">
            <v>257.33999999999997</v>
          </cell>
          <cell r="M113">
            <v>261.31</v>
          </cell>
          <cell r="N113">
            <v>265.27999999999997</v>
          </cell>
          <cell r="O113">
            <v>269.25</v>
          </cell>
          <cell r="P113">
            <v>273.20999999999998</v>
          </cell>
          <cell r="Q113">
            <v>277.18</v>
          </cell>
          <cell r="R113">
            <v>281.14999999999998</v>
          </cell>
          <cell r="S113">
            <v>285.12</v>
          </cell>
          <cell r="T113">
            <v>289.08</v>
          </cell>
          <cell r="U113">
            <v>293.05</v>
          </cell>
          <cell r="V113">
            <v>297.02</v>
          </cell>
          <cell r="W113">
            <v>300.99</v>
          </cell>
          <cell r="X113">
            <v>304.95</v>
          </cell>
          <cell r="Y113">
            <v>308.92</v>
          </cell>
          <cell r="AA113">
            <v>128.11000000000001</v>
          </cell>
          <cell r="AB113">
            <v>130.91</v>
          </cell>
          <cell r="AC113">
            <v>133.71</v>
          </cell>
          <cell r="AD113">
            <v>136.52000000000001</v>
          </cell>
          <cell r="AE113">
            <v>139.32</v>
          </cell>
          <cell r="AF113">
            <v>142.12</v>
          </cell>
          <cell r="AG113">
            <v>144.91999999999999</v>
          </cell>
          <cell r="AH113">
            <v>147.72</v>
          </cell>
          <cell r="AI113">
            <v>150.52000000000001</v>
          </cell>
          <cell r="AJ113">
            <v>153.32</v>
          </cell>
          <cell r="AK113">
            <v>156.13</v>
          </cell>
          <cell r="AL113">
            <v>158.93</v>
          </cell>
          <cell r="AM113">
            <v>161.72999999999999</v>
          </cell>
          <cell r="AN113">
            <v>164.53</v>
          </cell>
          <cell r="AO113">
            <v>167.33</v>
          </cell>
          <cell r="AP113">
            <v>170.13</v>
          </cell>
          <cell r="AQ113">
            <v>172.93</v>
          </cell>
          <cell r="AR113">
            <v>175.73</v>
          </cell>
          <cell r="AS113">
            <v>178.54</v>
          </cell>
          <cell r="AT113">
            <v>181.34</v>
          </cell>
          <cell r="AU113">
            <v>184.14</v>
          </cell>
          <cell r="AV113">
            <v>186.94</v>
          </cell>
          <cell r="AW113">
            <v>189.74</v>
          </cell>
          <cell r="AX113">
            <v>192.54</v>
          </cell>
          <cell r="AY113">
            <v>195.34</v>
          </cell>
        </row>
        <row r="114">
          <cell r="A114">
            <v>215.61</v>
          </cell>
          <cell r="B114">
            <v>219.62</v>
          </cell>
          <cell r="C114">
            <v>223.62</v>
          </cell>
          <cell r="D114">
            <v>227.62</v>
          </cell>
          <cell r="E114">
            <v>231.63</v>
          </cell>
          <cell r="F114">
            <v>235.63</v>
          </cell>
          <cell r="G114">
            <v>239.64</v>
          </cell>
          <cell r="H114">
            <v>243.64</v>
          </cell>
          <cell r="I114">
            <v>247.64</v>
          </cell>
          <cell r="J114">
            <v>251.65</v>
          </cell>
          <cell r="K114">
            <v>255.65</v>
          </cell>
          <cell r="L114">
            <v>259.66000000000003</v>
          </cell>
          <cell r="M114">
            <v>263.66000000000003</v>
          </cell>
          <cell r="N114">
            <v>267.66000000000003</v>
          </cell>
          <cell r="O114">
            <v>271.67</v>
          </cell>
          <cell r="P114">
            <v>275.67</v>
          </cell>
          <cell r="Q114">
            <v>279.68</v>
          </cell>
          <cell r="R114">
            <v>283.68</v>
          </cell>
          <cell r="S114">
            <v>287.68</v>
          </cell>
          <cell r="T114">
            <v>291.69</v>
          </cell>
          <cell r="U114">
            <v>295.69</v>
          </cell>
          <cell r="V114">
            <v>299.7</v>
          </cell>
          <cell r="W114">
            <v>303.7</v>
          </cell>
          <cell r="X114">
            <v>307.7</v>
          </cell>
          <cell r="Y114">
            <v>311.70999999999998</v>
          </cell>
          <cell r="AA114">
            <v>129.28</v>
          </cell>
          <cell r="AB114">
            <v>132.1</v>
          </cell>
          <cell r="AC114">
            <v>134.93</v>
          </cell>
          <cell r="AD114">
            <v>137.76</v>
          </cell>
          <cell r="AE114">
            <v>140.59</v>
          </cell>
          <cell r="AF114">
            <v>143.41</v>
          </cell>
          <cell r="AG114">
            <v>146.24</v>
          </cell>
          <cell r="AH114">
            <v>149.07</v>
          </cell>
          <cell r="AI114">
            <v>151.88999999999999</v>
          </cell>
          <cell r="AJ114">
            <v>154.72</v>
          </cell>
          <cell r="AK114">
            <v>157.55000000000001</v>
          </cell>
          <cell r="AL114">
            <v>160.37</v>
          </cell>
          <cell r="AM114">
            <v>163.19999999999999</v>
          </cell>
          <cell r="AN114">
            <v>166.03</v>
          </cell>
          <cell r="AO114">
            <v>168.86</v>
          </cell>
          <cell r="AP114">
            <v>171.68</v>
          </cell>
          <cell r="AQ114">
            <v>174.51</v>
          </cell>
          <cell r="AR114">
            <v>177.34</v>
          </cell>
          <cell r="AS114">
            <v>180.16</v>
          </cell>
          <cell r="AT114">
            <v>182.99</v>
          </cell>
          <cell r="AU114">
            <v>185.82</v>
          </cell>
          <cell r="AV114">
            <v>188.64</v>
          </cell>
          <cell r="AW114">
            <v>191.47</v>
          </cell>
          <cell r="AX114">
            <v>194.3</v>
          </cell>
          <cell r="AY114">
            <v>197.13</v>
          </cell>
        </row>
        <row r="115">
          <cell r="A115">
            <v>217.53</v>
          </cell>
          <cell r="B115">
            <v>221.57</v>
          </cell>
          <cell r="C115">
            <v>225.61</v>
          </cell>
          <cell r="D115">
            <v>229.65</v>
          </cell>
          <cell r="E115">
            <v>233.7</v>
          </cell>
          <cell r="F115">
            <v>237.74</v>
          </cell>
          <cell r="G115">
            <v>241.78</v>
          </cell>
          <cell r="H115">
            <v>245.82</v>
          </cell>
          <cell r="I115">
            <v>249.86</v>
          </cell>
          <cell r="J115">
            <v>253.9</v>
          </cell>
          <cell r="K115">
            <v>257.94</v>
          </cell>
          <cell r="L115">
            <v>261.98</v>
          </cell>
          <cell r="M115">
            <v>266.02</v>
          </cell>
          <cell r="N115">
            <v>270.06</v>
          </cell>
          <cell r="O115">
            <v>274.10000000000002</v>
          </cell>
          <cell r="P115">
            <v>278.14</v>
          </cell>
          <cell r="Q115">
            <v>282.18</v>
          </cell>
          <cell r="R115">
            <v>286.22000000000003</v>
          </cell>
          <cell r="S115">
            <v>290.26</v>
          </cell>
          <cell r="T115">
            <v>294.3</v>
          </cell>
          <cell r="U115">
            <v>298.33999999999997</v>
          </cell>
          <cell r="V115">
            <v>302.38</v>
          </cell>
          <cell r="W115">
            <v>306.42</v>
          </cell>
          <cell r="X115">
            <v>310.45999999999998</v>
          </cell>
          <cell r="Y115">
            <v>314.5</v>
          </cell>
          <cell r="AA115">
            <v>130.44</v>
          </cell>
          <cell r="AB115">
            <v>133.30000000000001</v>
          </cell>
          <cell r="AC115">
            <v>136.15</v>
          </cell>
          <cell r="AD115">
            <v>139</v>
          </cell>
          <cell r="AE115">
            <v>141.86000000000001</v>
          </cell>
          <cell r="AF115">
            <v>144.71</v>
          </cell>
          <cell r="AG115">
            <v>147.56</v>
          </cell>
          <cell r="AH115">
            <v>150.41</v>
          </cell>
          <cell r="AI115">
            <v>153.27000000000001</v>
          </cell>
          <cell r="AJ115">
            <v>156.12</v>
          </cell>
          <cell r="AK115">
            <v>158.97</v>
          </cell>
          <cell r="AL115">
            <v>161.82</v>
          </cell>
          <cell r="AM115">
            <v>164.68</v>
          </cell>
          <cell r="AN115">
            <v>167.53</v>
          </cell>
          <cell r="AO115">
            <v>170.38</v>
          </cell>
          <cell r="AP115">
            <v>173.24</v>
          </cell>
          <cell r="AQ115">
            <v>176.09</v>
          </cell>
          <cell r="AR115">
            <v>178.94</v>
          </cell>
          <cell r="AS115">
            <v>181.79</v>
          </cell>
          <cell r="AT115">
            <v>184.65</v>
          </cell>
          <cell r="AU115">
            <v>187.5</v>
          </cell>
          <cell r="AV115">
            <v>190.35</v>
          </cell>
          <cell r="AW115">
            <v>193.2</v>
          </cell>
          <cell r="AX115">
            <v>196.06</v>
          </cell>
          <cell r="AY115">
            <v>198.91</v>
          </cell>
        </row>
        <row r="116">
          <cell r="A116">
            <v>219.46</v>
          </cell>
          <cell r="B116">
            <v>223.54</v>
          </cell>
          <cell r="C116">
            <v>227.61</v>
          </cell>
          <cell r="D116">
            <v>231.69</v>
          </cell>
          <cell r="E116">
            <v>235.77</v>
          </cell>
          <cell r="F116">
            <v>239.84</v>
          </cell>
          <cell r="G116">
            <v>243.92</v>
          </cell>
          <cell r="H116">
            <v>248</v>
          </cell>
          <cell r="I116">
            <v>252.08</v>
          </cell>
          <cell r="J116">
            <v>256.14999999999998</v>
          </cell>
          <cell r="K116">
            <v>260.23</v>
          </cell>
          <cell r="L116">
            <v>264.31</v>
          </cell>
          <cell r="M116">
            <v>268.38</v>
          </cell>
          <cell r="N116">
            <v>272.45999999999998</v>
          </cell>
          <cell r="O116">
            <v>276.54000000000002</v>
          </cell>
          <cell r="P116">
            <v>280.61</v>
          </cell>
          <cell r="Q116">
            <v>284.69</v>
          </cell>
          <cell r="R116">
            <v>288.77</v>
          </cell>
          <cell r="S116">
            <v>292.83999999999997</v>
          </cell>
          <cell r="T116">
            <v>296.92</v>
          </cell>
          <cell r="U116">
            <v>301</v>
          </cell>
          <cell r="V116">
            <v>305.07</v>
          </cell>
          <cell r="W116">
            <v>309.14999999999998</v>
          </cell>
          <cell r="X116">
            <v>313.23</v>
          </cell>
          <cell r="Y116">
            <v>317.3</v>
          </cell>
          <cell r="AA116">
            <v>131.61000000000001</v>
          </cell>
          <cell r="AB116">
            <v>134.49</v>
          </cell>
          <cell r="AC116">
            <v>137.37</v>
          </cell>
          <cell r="AD116">
            <v>140.25</v>
          </cell>
          <cell r="AE116">
            <v>143.13</v>
          </cell>
          <cell r="AF116">
            <v>146.01</v>
          </cell>
          <cell r="AG116">
            <v>148.88</v>
          </cell>
          <cell r="AH116">
            <v>151.76</v>
          </cell>
          <cell r="AI116">
            <v>154.63999999999999</v>
          </cell>
          <cell r="AJ116">
            <v>157.52000000000001</v>
          </cell>
          <cell r="AK116">
            <v>160.4</v>
          </cell>
          <cell r="AL116">
            <v>163.28</v>
          </cell>
          <cell r="AM116">
            <v>166.15</v>
          </cell>
          <cell r="AN116">
            <v>169.03</v>
          </cell>
          <cell r="AO116">
            <v>171.91</v>
          </cell>
          <cell r="AP116">
            <v>174.79</v>
          </cell>
          <cell r="AQ116">
            <v>177.67</v>
          </cell>
          <cell r="AR116">
            <v>180.55</v>
          </cell>
          <cell r="AS116">
            <v>183.43</v>
          </cell>
          <cell r="AT116">
            <v>186.3</v>
          </cell>
          <cell r="AU116">
            <v>189.18</v>
          </cell>
          <cell r="AV116">
            <v>192.06</v>
          </cell>
          <cell r="AW116">
            <v>194.94</v>
          </cell>
          <cell r="AX116">
            <v>197.82</v>
          </cell>
          <cell r="AY116">
            <v>200.7</v>
          </cell>
        </row>
        <row r="117">
          <cell r="A117">
            <v>221.4</v>
          </cell>
          <cell r="B117">
            <v>225.51</v>
          </cell>
          <cell r="C117">
            <v>229.62</v>
          </cell>
          <cell r="D117">
            <v>233.74</v>
          </cell>
          <cell r="E117">
            <v>237.85</v>
          </cell>
          <cell r="F117">
            <v>241.96</v>
          </cell>
          <cell r="G117">
            <v>246.07</v>
          </cell>
          <cell r="H117">
            <v>250.19</v>
          </cell>
          <cell r="I117">
            <v>254.3</v>
          </cell>
          <cell r="J117">
            <v>258.41000000000003</v>
          </cell>
          <cell r="K117">
            <v>262.52999999999997</v>
          </cell>
          <cell r="L117">
            <v>266.64</v>
          </cell>
          <cell r="M117">
            <v>270.75</v>
          </cell>
          <cell r="N117">
            <v>274.87</v>
          </cell>
          <cell r="O117">
            <v>278.98</v>
          </cell>
          <cell r="P117">
            <v>283.08999999999997</v>
          </cell>
          <cell r="Q117">
            <v>287.20999999999998</v>
          </cell>
          <cell r="R117">
            <v>291.32</v>
          </cell>
          <cell r="S117">
            <v>295.43</v>
          </cell>
          <cell r="T117">
            <v>299.55</v>
          </cell>
          <cell r="U117">
            <v>303.66000000000003</v>
          </cell>
          <cell r="V117">
            <v>307.77</v>
          </cell>
          <cell r="W117">
            <v>311.89</v>
          </cell>
          <cell r="X117">
            <v>316</v>
          </cell>
          <cell r="Y117">
            <v>320.11</v>
          </cell>
          <cell r="AA117">
            <v>132.78</v>
          </cell>
          <cell r="AB117">
            <v>135.69</v>
          </cell>
          <cell r="AC117">
            <v>138.59</v>
          </cell>
          <cell r="AD117">
            <v>141.5</v>
          </cell>
          <cell r="AE117">
            <v>144.4</v>
          </cell>
          <cell r="AF117">
            <v>147.31</v>
          </cell>
          <cell r="AG117">
            <v>150.21</v>
          </cell>
          <cell r="AH117">
            <v>153.11000000000001</v>
          </cell>
          <cell r="AI117">
            <v>156.02000000000001</v>
          </cell>
          <cell r="AJ117">
            <v>158.91999999999999</v>
          </cell>
          <cell r="AK117">
            <v>161.83000000000001</v>
          </cell>
          <cell r="AL117">
            <v>164.73</v>
          </cell>
          <cell r="AM117">
            <v>167.63</v>
          </cell>
          <cell r="AN117">
            <v>170.54</v>
          </cell>
          <cell r="AO117">
            <v>173.44</v>
          </cell>
          <cell r="AP117">
            <v>176.35</v>
          </cell>
          <cell r="AQ117">
            <v>179.25</v>
          </cell>
          <cell r="AR117">
            <v>182.15</v>
          </cell>
          <cell r="AS117">
            <v>185.06</v>
          </cell>
          <cell r="AT117">
            <v>187.96</v>
          </cell>
          <cell r="AU117">
            <v>190.87</v>
          </cell>
          <cell r="AV117">
            <v>193.77</v>
          </cell>
          <cell r="AW117">
            <v>196.68</v>
          </cell>
          <cell r="AX117">
            <v>199.58</v>
          </cell>
          <cell r="AY117">
            <v>202.48</v>
          </cell>
        </row>
        <row r="118">
          <cell r="A118">
            <v>223.34</v>
          </cell>
          <cell r="B118">
            <v>227.49</v>
          </cell>
          <cell r="C118">
            <v>231.64</v>
          </cell>
          <cell r="D118">
            <v>235.79</v>
          </cell>
          <cell r="E118">
            <v>239.94</v>
          </cell>
          <cell r="F118">
            <v>244.09</v>
          </cell>
          <cell r="G118">
            <v>248.24</v>
          </cell>
          <cell r="H118">
            <v>252.38</v>
          </cell>
          <cell r="I118">
            <v>256.52999999999997</v>
          </cell>
          <cell r="J118">
            <v>260.68</v>
          </cell>
          <cell r="K118">
            <v>264.83</v>
          </cell>
          <cell r="L118">
            <v>268.98</v>
          </cell>
          <cell r="M118">
            <v>273.13</v>
          </cell>
          <cell r="N118">
            <v>277.27999999999997</v>
          </cell>
          <cell r="O118">
            <v>281.43</v>
          </cell>
          <cell r="P118">
            <v>285.58</v>
          </cell>
          <cell r="Q118">
            <v>289.73</v>
          </cell>
          <cell r="R118">
            <v>293.88</v>
          </cell>
          <cell r="S118">
            <v>298.02999999999997</v>
          </cell>
          <cell r="T118">
            <v>302.18</v>
          </cell>
          <cell r="U118">
            <v>306.33</v>
          </cell>
          <cell r="V118">
            <v>310.48</v>
          </cell>
          <cell r="W118">
            <v>314.63</v>
          </cell>
          <cell r="X118">
            <v>318.77999999999997</v>
          </cell>
          <cell r="Y118">
            <v>322.93</v>
          </cell>
          <cell r="AA118">
            <v>133.96</v>
          </cell>
          <cell r="AB118">
            <v>136.88999999999999</v>
          </cell>
          <cell r="AC118">
            <v>139.82</v>
          </cell>
          <cell r="AD118">
            <v>142.75</v>
          </cell>
          <cell r="AE118">
            <v>145.68</v>
          </cell>
          <cell r="AF118">
            <v>148.61000000000001</v>
          </cell>
          <cell r="AG118">
            <v>151.54</v>
          </cell>
          <cell r="AH118">
            <v>154.47</v>
          </cell>
          <cell r="AI118">
            <v>157.4</v>
          </cell>
          <cell r="AJ118">
            <v>160.33000000000001</v>
          </cell>
          <cell r="AK118">
            <v>163.26</v>
          </cell>
          <cell r="AL118">
            <v>166.19</v>
          </cell>
          <cell r="AM118">
            <v>169.12</v>
          </cell>
          <cell r="AN118">
            <v>172.05</v>
          </cell>
          <cell r="AO118">
            <v>174.98</v>
          </cell>
          <cell r="AP118">
            <v>177.91</v>
          </cell>
          <cell r="AQ118">
            <v>180.83</v>
          </cell>
          <cell r="AR118">
            <v>183.76</v>
          </cell>
          <cell r="AS118">
            <v>186.69</v>
          </cell>
          <cell r="AT118">
            <v>189.62</v>
          </cell>
          <cell r="AU118">
            <v>192.55</v>
          </cell>
          <cell r="AV118">
            <v>195.48</v>
          </cell>
          <cell r="AW118">
            <v>198.41</v>
          </cell>
          <cell r="AX118">
            <v>201.34</v>
          </cell>
          <cell r="AY118">
            <v>204.27</v>
          </cell>
        </row>
        <row r="119">
          <cell r="A119">
            <v>225.29</v>
          </cell>
          <cell r="B119">
            <v>229.47</v>
          </cell>
          <cell r="C119">
            <v>233.66</v>
          </cell>
          <cell r="D119">
            <v>237.84</v>
          </cell>
          <cell r="E119">
            <v>242.03</v>
          </cell>
          <cell r="F119">
            <v>246.22</v>
          </cell>
          <cell r="G119">
            <v>250.4</v>
          </cell>
          <cell r="H119">
            <v>254.59</v>
          </cell>
          <cell r="I119">
            <v>258.77</v>
          </cell>
          <cell r="J119">
            <v>262.95999999999998</v>
          </cell>
          <cell r="K119">
            <v>267.14999999999998</v>
          </cell>
          <cell r="L119">
            <v>271.33</v>
          </cell>
          <cell r="M119">
            <v>275.52</v>
          </cell>
          <cell r="N119">
            <v>279.7</v>
          </cell>
          <cell r="O119">
            <v>283.89</v>
          </cell>
          <cell r="P119">
            <v>288.08</v>
          </cell>
          <cell r="Q119">
            <v>292.26</v>
          </cell>
          <cell r="R119">
            <v>296.45</v>
          </cell>
          <cell r="S119">
            <v>300.63</v>
          </cell>
          <cell r="T119">
            <v>304.82</v>
          </cell>
          <cell r="U119">
            <v>309.01</v>
          </cell>
          <cell r="V119">
            <v>313.19</v>
          </cell>
          <cell r="W119">
            <v>317.38</v>
          </cell>
          <cell r="X119">
            <v>321.56</v>
          </cell>
          <cell r="Y119">
            <v>325.75</v>
          </cell>
          <cell r="AA119">
            <v>135.13</v>
          </cell>
          <cell r="AB119">
            <v>138.09</v>
          </cell>
          <cell r="AC119">
            <v>141.04</v>
          </cell>
          <cell r="AD119">
            <v>144</v>
          </cell>
          <cell r="AE119">
            <v>146.96</v>
          </cell>
          <cell r="AF119">
            <v>149.91</v>
          </cell>
          <cell r="AG119">
            <v>152.87</v>
          </cell>
          <cell r="AH119">
            <v>155.82</v>
          </cell>
          <cell r="AI119">
            <v>158.78</v>
          </cell>
          <cell r="AJ119">
            <v>161.72999999999999</v>
          </cell>
          <cell r="AK119">
            <v>164.69</v>
          </cell>
          <cell r="AL119">
            <v>167.64</v>
          </cell>
          <cell r="AM119">
            <v>170.6</v>
          </cell>
          <cell r="AN119">
            <v>173.55</v>
          </cell>
          <cell r="AO119">
            <v>176.51</v>
          </cell>
          <cell r="AP119">
            <v>179.47</v>
          </cell>
          <cell r="AQ119">
            <v>182.42</v>
          </cell>
          <cell r="AR119">
            <v>185.38</v>
          </cell>
          <cell r="AS119">
            <v>188.33</v>
          </cell>
          <cell r="AT119">
            <v>191.29</v>
          </cell>
          <cell r="AU119">
            <v>194.24</v>
          </cell>
          <cell r="AV119">
            <v>197.2</v>
          </cell>
          <cell r="AW119">
            <v>200.15</v>
          </cell>
          <cell r="AX119">
            <v>203.11</v>
          </cell>
          <cell r="AY119">
            <v>206.07</v>
          </cell>
        </row>
        <row r="120">
          <cell r="A120">
            <v>227.24</v>
          </cell>
          <cell r="B120">
            <v>231.47</v>
          </cell>
          <cell r="C120">
            <v>235.69</v>
          </cell>
          <cell r="D120">
            <v>239.91</v>
          </cell>
          <cell r="E120">
            <v>244.13</v>
          </cell>
          <cell r="F120">
            <v>248.36</v>
          </cell>
          <cell r="G120">
            <v>252.58</v>
          </cell>
          <cell r="H120">
            <v>256.8</v>
          </cell>
          <cell r="I120">
            <v>261.02</v>
          </cell>
          <cell r="J120">
            <v>265.25</v>
          </cell>
          <cell r="K120">
            <v>269.47000000000003</v>
          </cell>
          <cell r="L120">
            <v>273.69</v>
          </cell>
          <cell r="M120">
            <v>277.91000000000003</v>
          </cell>
          <cell r="N120">
            <v>282.14</v>
          </cell>
          <cell r="O120">
            <v>286.36</v>
          </cell>
          <cell r="P120">
            <v>290.58</v>
          </cell>
          <cell r="Q120">
            <v>294.8</v>
          </cell>
          <cell r="R120">
            <v>299.02</v>
          </cell>
          <cell r="S120">
            <v>303.25</v>
          </cell>
          <cell r="T120">
            <v>307.47000000000003</v>
          </cell>
          <cell r="U120">
            <v>311.69</v>
          </cell>
          <cell r="V120">
            <v>315.91000000000003</v>
          </cell>
          <cell r="W120">
            <v>320.14</v>
          </cell>
          <cell r="X120">
            <v>324.36</v>
          </cell>
          <cell r="Y120">
            <v>328.58</v>
          </cell>
          <cell r="AA120">
            <v>136.31</v>
          </cell>
          <cell r="AB120">
            <v>139.29</v>
          </cell>
          <cell r="AC120">
            <v>142.27000000000001</v>
          </cell>
          <cell r="AD120">
            <v>145.25</v>
          </cell>
          <cell r="AE120">
            <v>148.24</v>
          </cell>
          <cell r="AF120">
            <v>151.22</v>
          </cell>
          <cell r="AG120">
            <v>154.19999999999999</v>
          </cell>
          <cell r="AH120">
            <v>157.18</v>
          </cell>
          <cell r="AI120">
            <v>160.16</v>
          </cell>
          <cell r="AJ120">
            <v>163.13999999999999</v>
          </cell>
          <cell r="AK120">
            <v>166.12</v>
          </cell>
          <cell r="AL120">
            <v>169.1</v>
          </cell>
          <cell r="AM120">
            <v>172.08</v>
          </cell>
          <cell r="AN120">
            <v>175.07</v>
          </cell>
          <cell r="AO120">
            <v>178.05</v>
          </cell>
          <cell r="AP120">
            <v>181.03</v>
          </cell>
          <cell r="AQ120">
            <v>184.01</v>
          </cell>
          <cell r="AR120">
            <v>186.99</v>
          </cell>
          <cell r="AS120">
            <v>189.97</v>
          </cell>
          <cell r="AT120">
            <v>192.95</v>
          </cell>
          <cell r="AU120">
            <v>195.93</v>
          </cell>
          <cell r="AV120">
            <v>198.92</v>
          </cell>
          <cell r="AW120">
            <v>201.9</v>
          </cell>
          <cell r="AX120">
            <v>204.88</v>
          </cell>
          <cell r="AY120">
            <v>207.86</v>
          </cell>
        </row>
        <row r="121">
          <cell r="A121">
            <v>229.21</v>
          </cell>
          <cell r="B121">
            <v>233.47</v>
          </cell>
          <cell r="C121">
            <v>237.73</v>
          </cell>
          <cell r="D121">
            <v>241.99</v>
          </cell>
          <cell r="E121">
            <v>246.24</v>
          </cell>
          <cell r="F121">
            <v>250.5</v>
          </cell>
          <cell r="G121">
            <v>254.76</v>
          </cell>
          <cell r="H121">
            <v>259.02</v>
          </cell>
          <cell r="I121">
            <v>265.27999999999997</v>
          </cell>
          <cell r="J121">
            <v>267.54000000000002</v>
          </cell>
          <cell r="K121">
            <v>271.8</v>
          </cell>
          <cell r="L121">
            <v>276.06</v>
          </cell>
          <cell r="M121">
            <v>280.31</v>
          </cell>
          <cell r="N121">
            <v>284.57</v>
          </cell>
          <cell r="O121">
            <v>288.83</v>
          </cell>
          <cell r="P121">
            <v>293.08999999999997</v>
          </cell>
          <cell r="Q121">
            <v>297.35000000000002</v>
          </cell>
          <cell r="R121">
            <v>301.61</v>
          </cell>
          <cell r="S121">
            <v>305.87</v>
          </cell>
          <cell r="T121">
            <v>310.13</v>
          </cell>
          <cell r="U121">
            <v>314.38</v>
          </cell>
          <cell r="V121">
            <v>318.64</v>
          </cell>
          <cell r="W121">
            <v>322.89999999999998</v>
          </cell>
          <cell r="X121">
            <v>327.16000000000003</v>
          </cell>
          <cell r="Y121">
            <v>331.42</v>
          </cell>
          <cell r="AA121">
            <v>137.49</v>
          </cell>
          <cell r="AB121">
            <v>140.5</v>
          </cell>
          <cell r="AC121">
            <v>143.5</v>
          </cell>
          <cell r="AD121">
            <v>146.51</v>
          </cell>
          <cell r="AE121">
            <v>149.52000000000001</v>
          </cell>
          <cell r="AF121">
            <v>152.52000000000001</v>
          </cell>
          <cell r="AG121">
            <v>155.53</v>
          </cell>
          <cell r="AH121">
            <v>158.54</v>
          </cell>
          <cell r="AI121">
            <v>161.54</v>
          </cell>
          <cell r="AJ121">
            <v>164.55</v>
          </cell>
          <cell r="AK121">
            <v>167.56</v>
          </cell>
          <cell r="AL121">
            <v>170.57</v>
          </cell>
          <cell r="AM121">
            <v>173.57</v>
          </cell>
          <cell r="AN121">
            <v>176.58</v>
          </cell>
          <cell r="AO121">
            <v>179.59</v>
          </cell>
          <cell r="AP121">
            <v>182.59</v>
          </cell>
          <cell r="AQ121">
            <v>185.6</v>
          </cell>
          <cell r="AR121">
            <v>188.61</v>
          </cell>
          <cell r="AS121">
            <v>191.61</v>
          </cell>
          <cell r="AT121">
            <v>194.62</v>
          </cell>
          <cell r="AU121">
            <v>197.63</v>
          </cell>
          <cell r="AV121">
            <v>200.63</v>
          </cell>
          <cell r="AW121">
            <v>203.64</v>
          </cell>
          <cell r="AX121">
            <v>206.65</v>
          </cell>
          <cell r="AY121">
            <v>209.66</v>
          </cell>
        </row>
        <row r="122">
          <cell r="A122">
            <v>231.18</v>
          </cell>
          <cell r="B122">
            <v>235.48</v>
          </cell>
          <cell r="C122">
            <v>239.77</v>
          </cell>
          <cell r="D122">
            <v>244.07</v>
          </cell>
          <cell r="E122">
            <v>248.36</v>
          </cell>
          <cell r="F122">
            <v>252.66</v>
          </cell>
          <cell r="G122">
            <v>256.95</v>
          </cell>
          <cell r="H122">
            <v>261.25</v>
          </cell>
          <cell r="I122">
            <v>265.54000000000002</v>
          </cell>
          <cell r="J122">
            <v>269.83999999999997</v>
          </cell>
          <cell r="K122">
            <v>274.13</v>
          </cell>
          <cell r="L122">
            <v>278.43</v>
          </cell>
          <cell r="M122">
            <v>282.72000000000003</v>
          </cell>
          <cell r="N122">
            <v>287.02</v>
          </cell>
          <cell r="O122">
            <v>291.94</v>
          </cell>
          <cell r="P122">
            <v>295.61</v>
          </cell>
          <cell r="Q122">
            <v>299.91000000000003</v>
          </cell>
          <cell r="R122">
            <v>304.2</v>
          </cell>
          <cell r="S122">
            <v>308.5</v>
          </cell>
          <cell r="T122">
            <v>312.79000000000002</v>
          </cell>
          <cell r="U122">
            <v>317.08999999999997</v>
          </cell>
          <cell r="V122">
            <v>321.38</v>
          </cell>
          <cell r="W122">
            <v>325.68</v>
          </cell>
          <cell r="X122">
            <v>329.97</v>
          </cell>
          <cell r="Y122">
            <v>334.27</v>
          </cell>
          <cell r="AA122">
            <v>138.66999999999999</v>
          </cell>
          <cell r="AB122">
            <v>141.69999999999999</v>
          </cell>
          <cell r="AC122">
            <v>144.74</v>
          </cell>
          <cell r="AD122">
            <v>147.77000000000001</v>
          </cell>
          <cell r="AE122">
            <v>150.80000000000001</v>
          </cell>
          <cell r="AF122">
            <v>153.83000000000001</v>
          </cell>
          <cell r="AG122">
            <v>156.87</v>
          </cell>
          <cell r="AH122">
            <v>159.9</v>
          </cell>
          <cell r="AI122">
            <v>162.93</v>
          </cell>
          <cell r="AJ122">
            <v>165.96</v>
          </cell>
          <cell r="AK122">
            <v>169</v>
          </cell>
          <cell r="AL122">
            <v>172.03</v>
          </cell>
          <cell r="AM122">
            <v>175.06</v>
          </cell>
          <cell r="AN122">
            <v>178.09</v>
          </cell>
          <cell r="AO122">
            <v>181.13</v>
          </cell>
          <cell r="AP122">
            <v>184.16</v>
          </cell>
          <cell r="AQ122">
            <v>187.19</v>
          </cell>
          <cell r="AR122">
            <v>190.23</v>
          </cell>
          <cell r="AS122">
            <v>193.26</v>
          </cell>
          <cell r="AT122">
            <v>196.29</v>
          </cell>
          <cell r="AU122">
            <v>199.32</v>
          </cell>
          <cell r="AV122">
            <v>202.36</v>
          </cell>
          <cell r="AW122">
            <v>205.39</v>
          </cell>
          <cell r="AX122">
            <v>208.42</v>
          </cell>
          <cell r="AY122">
            <v>211.45</v>
          </cell>
        </row>
        <row r="123">
          <cell r="A123">
            <v>233.16</v>
          </cell>
          <cell r="B123">
            <v>237.49</v>
          </cell>
          <cell r="C123">
            <v>241.83</v>
          </cell>
          <cell r="D123">
            <v>246.16</v>
          </cell>
          <cell r="E123">
            <v>250.49</v>
          </cell>
          <cell r="F123">
            <v>254.82</v>
          </cell>
          <cell r="G123">
            <v>259.14999999999998</v>
          </cell>
          <cell r="H123">
            <v>263.48</v>
          </cell>
          <cell r="I123">
            <v>267.82</v>
          </cell>
          <cell r="J123">
            <v>272.14999999999998</v>
          </cell>
          <cell r="K123">
            <v>276.48</v>
          </cell>
          <cell r="L123">
            <v>280.81</v>
          </cell>
          <cell r="M123">
            <v>285.14</v>
          </cell>
          <cell r="N123">
            <v>289.47000000000003</v>
          </cell>
          <cell r="O123">
            <v>293.81</v>
          </cell>
          <cell r="P123">
            <v>298.44</v>
          </cell>
          <cell r="Q123">
            <v>302</v>
          </cell>
          <cell r="R123">
            <v>306.8</v>
          </cell>
          <cell r="S123">
            <v>311.13</v>
          </cell>
          <cell r="T123">
            <v>315.45999999999998</v>
          </cell>
          <cell r="U123">
            <v>319.8</v>
          </cell>
          <cell r="V123">
            <v>324.13</v>
          </cell>
          <cell r="W123">
            <v>328.46</v>
          </cell>
          <cell r="X123">
            <v>332.79</v>
          </cell>
          <cell r="Y123">
            <v>337.12</v>
          </cell>
          <cell r="AA123">
            <v>139.85</v>
          </cell>
          <cell r="AB123">
            <v>142.91</v>
          </cell>
          <cell r="AC123">
            <v>145.97</v>
          </cell>
          <cell r="AD123">
            <v>149.03</v>
          </cell>
          <cell r="AE123">
            <v>152.09</v>
          </cell>
          <cell r="AF123">
            <v>155.15</v>
          </cell>
          <cell r="AG123">
            <v>158.19999999999999</v>
          </cell>
          <cell r="AH123">
            <v>161.26</v>
          </cell>
          <cell r="AI123">
            <v>164.32</v>
          </cell>
          <cell r="AJ123">
            <v>167.28</v>
          </cell>
          <cell r="AK123">
            <v>170.44</v>
          </cell>
          <cell r="AL123">
            <v>173.5</v>
          </cell>
          <cell r="AM123">
            <v>176.55</v>
          </cell>
          <cell r="AN123">
            <v>179.61</v>
          </cell>
          <cell r="AO123">
            <v>182.67</v>
          </cell>
          <cell r="AP123">
            <v>185.73</v>
          </cell>
          <cell r="AQ123">
            <v>188.79</v>
          </cell>
          <cell r="AR123">
            <v>191.83</v>
          </cell>
          <cell r="AS123">
            <v>194.9</v>
          </cell>
          <cell r="AT123">
            <v>197.96</v>
          </cell>
          <cell r="AU123">
            <v>201.02</v>
          </cell>
          <cell r="AV123">
            <v>204.08</v>
          </cell>
          <cell r="AW123">
            <v>207.14</v>
          </cell>
          <cell r="AX123">
            <v>210.2</v>
          </cell>
          <cell r="AY123">
            <v>213.25</v>
          </cell>
        </row>
        <row r="124">
          <cell r="A124">
            <v>235.15</v>
          </cell>
          <cell r="B124">
            <v>239.52</v>
          </cell>
          <cell r="C124">
            <v>243.89</v>
          </cell>
          <cell r="D124">
            <v>248.26</v>
          </cell>
          <cell r="E124">
            <v>252.62</v>
          </cell>
          <cell r="F124">
            <v>256.99</v>
          </cell>
          <cell r="G124">
            <v>261.36</v>
          </cell>
          <cell r="H124">
            <v>265.73</v>
          </cell>
          <cell r="I124">
            <v>270.10000000000002</v>
          </cell>
          <cell r="J124">
            <v>274.42</v>
          </cell>
          <cell r="K124">
            <v>278.83</v>
          </cell>
          <cell r="L124">
            <v>283.2</v>
          </cell>
          <cell r="M124">
            <v>287.57</v>
          </cell>
          <cell r="N124">
            <v>291.94</v>
          </cell>
          <cell r="O124">
            <v>296.3</v>
          </cell>
          <cell r="P124">
            <v>300.07</v>
          </cell>
          <cell r="Q124">
            <v>305.04000000000002</v>
          </cell>
          <cell r="R124">
            <v>309.41000000000003</v>
          </cell>
          <cell r="S124">
            <v>313.77999999999997</v>
          </cell>
          <cell r="T124">
            <v>318.14</v>
          </cell>
          <cell r="U124">
            <v>322.51</v>
          </cell>
          <cell r="V124">
            <v>326.88</v>
          </cell>
          <cell r="W124">
            <v>331.25</v>
          </cell>
          <cell r="X124">
            <v>335.62</v>
          </cell>
          <cell r="Y124">
            <v>339.98</v>
          </cell>
          <cell r="AA124">
            <v>140.97999999999999</v>
          </cell>
          <cell r="AB124">
            <v>144.06</v>
          </cell>
          <cell r="AC124">
            <v>147.13999999999999</v>
          </cell>
          <cell r="AD124">
            <v>150.22999999999999</v>
          </cell>
          <cell r="AE124">
            <v>153.31</v>
          </cell>
          <cell r="AF124">
            <v>156.4</v>
          </cell>
          <cell r="AG124">
            <v>159.47999999999999</v>
          </cell>
          <cell r="AH124">
            <v>162.56</v>
          </cell>
          <cell r="AI124">
            <v>165.65</v>
          </cell>
          <cell r="AJ124">
            <v>168.73</v>
          </cell>
          <cell r="AK124">
            <v>171.82</v>
          </cell>
          <cell r="AL124">
            <v>174.9</v>
          </cell>
          <cell r="AM124">
            <v>177.98</v>
          </cell>
          <cell r="AN124">
            <v>181.07</v>
          </cell>
          <cell r="AO124">
            <v>184.15</v>
          </cell>
          <cell r="AP124">
            <v>187.24</v>
          </cell>
          <cell r="AQ124">
            <v>190.32</v>
          </cell>
          <cell r="AR124">
            <v>193.4</v>
          </cell>
          <cell r="AS124">
            <v>196.49</v>
          </cell>
          <cell r="AT124">
            <v>199.57</v>
          </cell>
          <cell r="AU124">
            <v>202.66</v>
          </cell>
          <cell r="AV124">
            <v>205.74</v>
          </cell>
          <cell r="AW124">
            <v>208.82</v>
          </cell>
          <cell r="AX124">
            <v>211.91</v>
          </cell>
          <cell r="AY124">
            <v>214.99</v>
          </cell>
        </row>
        <row r="125">
          <cell r="A125">
            <v>236.9</v>
          </cell>
          <cell r="B125">
            <v>241.31</v>
          </cell>
          <cell r="C125">
            <v>245.71</v>
          </cell>
          <cell r="D125">
            <v>250.12</v>
          </cell>
          <cell r="E125">
            <v>254.52</v>
          </cell>
          <cell r="F125">
            <v>258.93</v>
          </cell>
          <cell r="G125">
            <v>263.33</v>
          </cell>
          <cell r="H125">
            <v>267.74</v>
          </cell>
          <cell r="I125">
            <v>272.14</v>
          </cell>
          <cell r="J125">
            <v>276.54000000000002</v>
          </cell>
          <cell r="K125">
            <v>280.95</v>
          </cell>
          <cell r="L125">
            <v>285.35000000000002</v>
          </cell>
          <cell r="M125">
            <v>289.76</v>
          </cell>
          <cell r="N125">
            <v>294.16000000000003</v>
          </cell>
          <cell r="O125">
            <v>298.57</v>
          </cell>
          <cell r="P125">
            <v>302.97000000000003</v>
          </cell>
          <cell r="Q125">
            <v>307.38</v>
          </cell>
          <cell r="R125">
            <v>311.77999999999997</v>
          </cell>
          <cell r="S125">
            <v>316.18</v>
          </cell>
          <cell r="T125">
            <v>320.58999999999997</v>
          </cell>
          <cell r="U125">
            <v>324.99</v>
          </cell>
          <cell r="V125">
            <v>329.4</v>
          </cell>
          <cell r="W125">
            <v>333.8</v>
          </cell>
          <cell r="X125">
            <v>338.21</v>
          </cell>
          <cell r="Y125">
            <v>342.61</v>
          </cell>
          <cell r="AA125">
            <v>142.16</v>
          </cell>
          <cell r="AB125">
            <v>145.27000000000001</v>
          </cell>
          <cell r="AC125">
            <v>148.38</v>
          </cell>
          <cell r="AD125">
            <v>151.49</v>
          </cell>
          <cell r="AE125">
            <v>154.6</v>
          </cell>
          <cell r="AF125">
            <v>157.71</v>
          </cell>
          <cell r="AG125">
            <v>160.82</v>
          </cell>
          <cell r="AH125">
            <v>163.93</v>
          </cell>
          <cell r="AI125">
            <v>167.04</v>
          </cell>
          <cell r="AJ125">
            <v>170.15</v>
          </cell>
          <cell r="AK125">
            <v>173.26</v>
          </cell>
          <cell r="AL125">
            <v>176.37</v>
          </cell>
          <cell r="AM125">
            <v>179.48</v>
          </cell>
          <cell r="AN125">
            <v>182.59</v>
          </cell>
          <cell r="AO125">
            <v>185.7</v>
          </cell>
          <cell r="AP125">
            <v>188.81</v>
          </cell>
          <cell r="AQ125">
            <v>191.92</v>
          </cell>
          <cell r="AR125">
            <v>195.03</v>
          </cell>
          <cell r="AS125">
            <v>198.14</v>
          </cell>
          <cell r="AT125">
            <v>201.25</v>
          </cell>
          <cell r="AU125">
            <v>204.36</v>
          </cell>
          <cell r="AV125">
            <v>207.47</v>
          </cell>
          <cell r="AW125">
            <v>210.58</v>
          </cell>
          <cell r="AX125">
            <v>213.69</v>
          </cell>
          <cell r="AY125">
            <v>216.8</v>
          </cell>
        </row>
        <row r="126">
          <cell r="A126">
            <v>238.91</v>
          </cell>
          <cell r="B126">
            <v>243.35</v>
          </cell>
          <cell r="C126">
            <v>247.79</v>
          </cell>
          <cell r="D126">
            <v>252.3</v>
          </cell>
          <cell r="E126">
            <v>256.67</v>
          </cell>
          <cell r="F126">
            <v>261.11</v>
          </cell>
          <cell r="G126">
            <v>265.55</v>
          </cell>
          <cell r="H126">
            <v>269.99</v>
          </cell>
          <cell r="I126">
            <v>274.43</v>
          </cell>
          <cell r="J126">
            <v>278.87</v>
          </cell>
          <cell r="K126">
            <v>283.32</v>
          </cell>
          <cell r="L126">
            <v>287.76</v>
          </cell>
          <cell r="M126">
            <v>292.2</v>
          </cell>
          <cell r="N126">
            <v>296.64</v>
          </cell>
          <cell r="O126">
            <v>301.08</v>
          </cell>
          <cell r="P126">
            <v>305.52</v>
          </cell>
          <cell r="Q126">
            <v>309.95999999999998</v>
          </cell>
          <cell r="R126">
            <v>314.39999999999998</v>
          </cell>
          <cell r="S126">
            <v>318.83999999999997</v>
          </cell>
          <cell r="T126">
            <v>323.27999999999997</v>
          </cell>
          <cell r="U126">
            <v>327.72</v>
          </cell>
          <cell r="V126">
            <v>332.16</v>
          </cell>
          <cell r="W126">
            <v>336.61</v>
          </cell>
          <cell r="X126">
            <v>341.05</v>
          </cell>
          <cell r="Y126">
            <v>345.49</v>
          </cell>
          <cell r="AA126">
            <v>143.35</v>
          </cell>
          <cell r="AB126">
            <v>146.49</v>
          </cell>
          <cell r="AC126">
            <v>149.62</v>
          </cell>
          <cell r="AD126">
            <v>152.76</v>
          </cell>
          <cell r="AE126">
            <v>155.88999999999999</v>
          </cell>
          <cell r="AF126">
            <v>159.03</v>
          </cell>
          <cell r="AG126">
            <v>162.16999999999999</v>
          </cell>
          <cell r="AH126">
            <v>165.3</v>
          </cell>
          <cell r="AI126">
            <v>168.44</v>
          </cell>
          <cell r="AJ126">
            <v>171.57</v>
          </cell>
          <cell r="AK126">
            <v>174.71</v>
          </cell>
          <cell r="AL126">
            <v>177.84</v>
          </cell>
          <cell r="AM126">
            <v>180.98</v>
          </cell>
          <cell r="AN126">
            <v>184.11</v>
          </cell>
          <cell r="AO126">
            <v>187.25</v>
          </cell>
          <cell r="AP126">
            <v>190.38</v>
          </cell>
          <cell r="AQ126">
            <v>193.52</v>
          </cell>
          <cell r="AR126">
            <v>196.65</v>
          </cell>
          <cell r="AS126">
            <v>199.79</v>
          </cell>
          <cell r="AT126">
            <v>202.93</v>
          </cell>
          <cell r="AU126">
            <v>206.06</v>
          </cell>
          <cell r="AV126">
            <v>209.2</v>
          </cell>
          <cell r="AW126">
            <v>212.33</v>
          </cell>
          <cell r="AX126">
            <v>215.47</v>
          </cell>
          <cell r="AY126">
            <v>218.6</v>
          </cell>
        </row>
        <row r="127">
          <cell r="A127">
            <v>240.92</v>
          </cell>
          <cell r="B127">
            <v>245.4</v>
          </cell>
          <cell r="C127">
            <v>249.87</v>
          </cell>
          <cell r="D127">
            <v>254.35</v>
          </cell>
          <cell r="E127">
            <v>258.83</v>
          </cell>
          <cell r="F127">
            <v>263.31</v>
          </cell>
          <cell r="G127">
            <v>267.77999999999997</v>
          </cell>
          <cell r="H127">
            <v>272.26</v>
          </cell>
          <cell r="I127">
            <v>276.74</v>
          </cell>
          <cell r="J127">
            <v>281.20999999999998</v>
          </cell>
          <cell r="K127">
            <v>285.69</v>
          </cell>
          <cell r="L127">
            <v>290.17</v>
          </cell>
          <cell r="M127">
            <v>294.64999999999998</v>
          </cell>
          <cell r="N127">
            <v>299.12</v>
          </cell>
          <cell r="O127">
            <v>303.60000000000002</v>
          </cell>
          <cell r="P127">
            <v>308.08</v>
          </cell>
          <cell r="Q127">
            <v>312.55</v>
          </cell>
          <cell r="R127">
            <v>317.02999999999997</v>
          </cell>
          <cell r="S127">
            <v>321.51</v>
          </cell>
          <cell r="T127">
            <v>325.99</v>
          </cell>
          <cell r="U127">
            <v>330.46</v>
          </cell>
          <cell r="V127">
            <v>334.94</v>
          </cell>
          <cell r="W127">
            <v>339.42</v>
          </cell>
          <cell r="X127">
            <v>343.9</v>
          </cell>
          <cell r="Y127">
            <v>348.37</v>
          </cell>
          <cell r="AA127">
            <v>144.47999999999999</v>
          </cell>
          <cell r="AB127">
            <v>147.63999999999999</v>
          </cell>
          <cell r="AC127">
            <v>150.80000000000001</v>
          </cell>
          <cell r="AD127">
            <v>153.96</v>
          </cell>
          <cell r="AE127">
            <v>157.12</v>
          </cell>
          <cell r="AF127">
            <v>160.28</v>
          </cell>
          <cell r="AG127">
            <v>163.44</v>
          </cell>
          <cell r="AH127">
            <v>166.6</v>
          </cell>
          <cell r="AI127">
            <v>169.77</v>
          </cell>
          <cell r="AJ127">
            <v>172.93</v>
          </cell>
          <cell r="AK127">
            <v>176.09</v>
          </cell>
          <cell r="AL127">
            <v>179.25</v>
          </cell>
          <cell r="AM127">
            <v>182.41</v>
          </cell>
          <cell r="AN127">
            <v>185.57</v>
          </cell>
          <cell r="AO127">
            <v>188.73</v>
          </cell>
          <cell r="AP127">
            <v>191.89</v>
          </cell>
          <cell r="AQ127">
            <v>195.05</v>
          </cell>
          <cell r="AR127">
            <v>198.22</v>
          </cell>
          <cell r="AS127">
            <v>201.38</v>
          </cell>
          <cell r="AT127">
            <v>204.54</v>
          </cell>
          <cell r="AU127">
            <v>207.7</v>
          </cell>
          <cell r="AV127">
            <v>210.86</v>
          </cell>
          <cell r="AW127">
            <v>214.02</v>
          </cell>
          <cell r="AX127">
            <v>217.18</v>
          </cell>
          <cell r="AY127">
            <v>220.34</v>
          </cell>
        </row>
        <row r="128">
          <cell r="A128">
            <v>242.94</v>
          </cell>
          <cell r="B128">
            <v>247.45</v>
          </cell>
          <cell r="C128">
            <v>251.97</v>
          </cell>
          <cell r="D128">
            <v>256.48</v>
          </cell>
          <cell r="E128">
            <v>261</v>
          </cell>
          <cell r="F128">
            <v>265.51</v>
          </cell>
          <cell r="G128">
            <v>270.02</v>
          </cell>
          <cell r="H128">
            <v>274.54000000000002</v>
          </cell>
          <cell r="I128">
            <v>279.05</v>
          </cell>
          <cell r="J128">
            <v>283.56</v>
          </cell>
          <cell r="K128">
            <v>288.08</v>
          </cell>
          <cell r="L128">
            <v>292.58999999999997</v>
          </cell>
          <cell r="M128">
            <v>297.10000000000002</v>
          </cell>
          <cell r="N128">
            <v>301.62</v>
          </cell>
          <cell r="O128">
            <v>306.13</v>
          </cell>
          <cell r="P128">
            <v>310.64999999999998</v>
          </cell>
          <cell r="Q128">
            <v>315.16000000000003</v>
          </cell>
          <cell r="R128">
            <v>319.67</v>
          </cell>
          <cell r="S128">
            <v>324.19</v>
          </cell>
          <cell r="T128">
            <v>328.7</v>
          </cell>
          <cell r="U128">
            <v>333.21</v>
          </cell>
          <cell r="V128">
            <v>337.73</v>
          </cell>
          <cell r="W128">
            <v>342.24</v>
          </cell>
          <cell r="X128">
            <v>346.75</v>
          </cell>
          <cell r="Y128">
            <v>351.27</v>
          </cell>
          <cell r="AA128">
            <v>145.66999999999999</v>
          </cell>
          <cell r="AB128">
            <v>148.86000000000001</v>
          </cell>
          <cell r="AC128">
            <v>152.04</v>
          </cell>
          <cell r="AD128">
            <v>155.22999999999999</v>
          </cell>
          <cell r="AE128">
            <v>158.41999999999999</v>
          </cell>
          <cell r="AF128">
            <v>161.6</v>
          </cell>
          <cell r="AG128">
            <v>164.79</v>
          </cell>
          <cell r="AH128">
            <v>167.98</v>
          </cell>
          <cell r="AI128">
            <v>171.17</v>
          </cell>
          <cell r="AJ128">
            <v>174.35</v>
          </cell>
          <cell r="AK128">
            <v>177.54</v>
          </cell>
          <cell r="AL128">
            <v>180.73</v>
          </cell>
          <cell r="AM128">
            <v>183.91</v>
          </cell>
          <cell r="AN128">
            <v>187.1</v>
          </cell>
          <cell r="AO128">
            <v>190.29</v>
          </cell>
          <cell r="AP128">
            <v>193.47</v>
          </cell>
          <cell r="AQ128">
            <v>196.66</v>
          </cell>
          <cell r="AR128">
            <v>199.85</v>
          </cell>
          <cell r="AS128">
            <v>203.03</v>
          </cell>
          <cell r="AT128">
            <v>206.22</v>
          </cell>
          <cell r="AU128">
            <v>209.41</v>
          </cell>
          <cell r="AV128">
            <v>212.59</v>
          </cell>
          <cell r="AW128">
            <v>215.78</v>
          </cell>
          <cell r="AX128">
            <v>218.97</v>
          </cell>
          <cell r="AY128">
            <v>222.15</v>
          </cell>
        </row>
        <row r="129">
          <cell r="A129">
            <v>244.71</v>
          </cell>
          <cell r="B129">
            <v>249.26</v>
          </cell>
          <cell r="C129">
            <v>253.81</v>
          </cell>
          <cell r="D129">
            <v>258.36</v>
          </cell>
          <cell r="E129">
            <v>262.91000000000003</v>
          </cell>
          <cell r="F129">
            <v>267.45999999999998</v>
          </cell>
          <cell r="G129">
            <v>272.01</v>
          </cell>
          <cell r="H129">
            <v>276.56</v>
          </cell>
          <cell r="I129">
            <v>281.11</v>
          </cell>
          <cell r="J129">
            <v>285.66000000000003</v>
          </cell>
          <cell r="K129">
            <v>290.20999999999998</v>
          </cell>
          <cell r="L129">
            <v>294.76</v>
          </cell>
          <cell r="M129">
            <v>299.31</v>
          </cell>
          <cell r="N129">
            <v>303.86</v>
          </cell>
          <cell r="O129">
            <v>308.41000000000003</v>
          </cell>
          <cell r="P129">
            <v>312.95999999999998</v>
          </cell>
          <cell r="Q129">
            <v>317.51</v>
          </cell>
          <cell r="R129">
            <v>322.06</v>
          </cell>
          <cell r="S129">
            <v>326.61</v>
          </cell>
          <cell r="T129">
            <v>331.16</v>
          </cell>
          <cell r="U129">
            <v>335.71</v>
          </cell>
          <cell r="V129">
            <v>340.26</v>
          </cell>
          <cell r="W129">
            <v>344.81</v>
          </cell>
          <cell r="X129">
            <v>349.36</v>
          </cell>
          <cell r="Y129">
            <v>353.91</v>
          </cell>
          <cell r="AA129">
            <v>146.87</v>
          </cell>
          <cell r="AB129">
            <v>150.08000000000001</v>
          </cell>
          <cell r="AC129">
            <v>153.29</v>
          </cell>
          <cell r="AD129">
            <v>156.5</v>
          </cell>
          <cell r="AE129">
            <v>159.72</v>
          </cell>
          <cell r="AF129">
            <v>162.93</v>
          </cell>
          <cell r="AG129">
            <v>166.14</v>
          </cell>
          <cell r="AH129">
            <v>169.35</v>
          </cell>
          <cell r="AI129">
            <v>172.57</v>
          </cell>
          <cell r="AJ129">
            <v>175.78</v>
          </cell>
          <cell r="AK129">
            <v>178.99</v>
          </cell>
          <cell r="AL129">
            <v>182.2</v>
          </cell>
          <cell r="AM129">
            <v>185.42</v>
          </cell>
          <cell r="AN129">
            <v>188.63</v>
          </cell>
          <cell r="AO129">
            <v>191.84</v>
          </cell>
          <cell r="AP129">
            <v>195.05</v>
          </cell>
          <cell r="AQ129">
            <v>198.27</v>
          </cell>
          <cell r="AR129">
            <v>201.48</v>
          </cell>
          <cell r="AS129">
            <v>204.69</v>
          </cell>
          <cell r="AT129">
            <v>207.9</v>
          </cell>
          <cell r="AU129">
            <v>211.12</v>
          </cell>
          <cell r="AV129">
            <v>214.33</v>
          </cell>
          <cell r="AW129">
            <v>217.54</v>
          </cell>
          <cell r="AX129">
            <v>220.75</v>
          </cell>
          <cell r="AY129">
            <v>223.97</v>
          </cell>
        </row>
        <row r="130">
          <cell r="A130">
            <v>246.74</v>
          </cell>
          <cell r="B130">
            <v>251.33</v>
          </cell>
          <cell r="C130">
            <v>255.92</v>
          </cell>
          <cell r="D130">
            <v>260.5</v>
          </cell>
          <cell r="E130">
            <v>265.08999999999997</v>
          </cell>
          <cell r="F130">
            <v>269.68</v>
          </cell>
          <cell r="G130">
            <v>274.26</v>
          </cell>
          <cell r="H130">
            <v>278.85000000000002</v>
          </cell>
          <cell r="I130">
            <v>283.44</v>
          </cell>
          <cell r="J130">
            <v>288.02</v>
          </cell>
          <cell r="K130">
            <v>292.61</v>
          </cell>
          <cell r="L130">
            <v>297.2</v>
          </cell>
          <cell r="M130">
            <v>301.77999999999997</v>
          </cell>
          <cell r="N130">
            <v>306.37</v>
          </cell>
          <cell r="O130">
            <v>310.95</v>
          </cell>
          <cell r="P130">
            <v>315.54000000000002</v>
          </cell>
          <cell r="Q130">
            <v>320.13</v>
          </cell>
          <cell r="R130">
            <v>324.70999999999998</v>
          </cell>
          <cell r="S130">
            <v>329.3</v>
          </cell>
          <cell r="T130">
            <v>333.89</v>
          </cell>
          <cell r="U130">
            <v>338.47</v>
          </cell>
          <cell r="V130">
            <v>343.06</v>
          </cell>
          <cell r="W130">
            <v>347.65</v>
          </cell>
          <cell r="X130">
            <v>352.23</v>
          </cell>
          <cell r="Y130">
            <v>353.82</v>
          </cell>
          <cell r="AA130">
            <v>147.99</v>
          </cell>
          <cell r="AB130">
            <v>151.22999999999999</v>
          </cell>
          <cell r="AC130">
            <v>154.47</v>
          </cell>
          <cell r="AD130">
            <v>157.71</v>
          </cell>
          <cell r="AE130">
            <v>160.94999999999999</v>
          </cell>
          <cell r="AF130">
            <v>164.19</v>
          </cell>
          <cell r="AG130">
            <v>167.42</v>
          </cell>
          <cell r="AH130">
            <v>170.66</v>
          </cell>
          <cell r="AI130">
            <v>173.9</v>
          </cell>
          <cell r="AJ130">
            <v>177.14</v>
          </cell>
          <cell r="AK130">
            <v>180.38</v>
          </cell>
          <cell r="AL130">
            <v>183.61</v>
          </cell>
          <cell r="AM130">
            <v>186.85</v>
          </cell>
          <cell r="AN130">
            <v>190.09</v>
          </cell>
          <cell r="AO130">
            <v>193.33</v>
          </cell>
          <cell r="AP130">
            <v>196.57</v>
          </cell>
          <cell r="AQ130">
            <v>199.81</v>
          </cell>
          <cell r="AR130">
            <v>203.04</v>
          </cell>
          <cell r="AS130">
            <v>206.28</v>
          </cell>
          <cell r="AT130">
            <v>209.52</v>
          </cell>
          <cell r="AU130">
            <v>212.76</v>
          </cell>
          <cell r="AV130">
            <v>216</v>
          </cell>
          <cell r="AW130">
            <v>219.23</v>
          </cell>
          <cell r="AX130">
            <v>222.47</v>
          </cell>
          <cell r="AY130">
            <v>225.71</v>
          </cell>
        </row>
        <row r="131">
          <cell r="A131">
            <v>248.79</v>
          </cell>
          <cell r="B131">
            <v>253.41</v>
          </cell>
          <cell r="C131">
            <v>258.04000000000002</v>
          </cell>
          <cell r="D131">
            <v>262.66000000000003</v>
          </cell>
          <cell r="E131">
            <v>267.27999999999997</v>
          </cell>
          <cell r="F131">
            <v>271.89999999999998</v>
          </cell>
          <cell r="G131">
            <v>276.52999999999997</v>
          </cell>
          <cell r="H131">
            <v>281.14999999999998</v>
          </cell>
          <cell r="I131">
            <v>285.77</v>
          </cell>
          <cell r="J131">
            <v>290.39999999999998</v>
          </cell>
          <cell r="K131">
            <v>295.02</v>
          </cell>
          <cell r="L131">
            <v>299.64</v>
          </cell>
          <cell r="M131">
            <v>304.26</v>
          </cell>
          <cell r="N131">
            <v>308.89</v>
          </cell>
          <cell r="O131">
            <v>313.51</v>
          </cell>
          <cell r="P131">
            <v>318.13</v>
          </cell>
          <cell r="Q131">
            <v>322.76</v>
          </cell>
          <cell r="R131">
            <v>327.38</v>
          </cell>
          <cell r="S131">
            <v>332</v>
          </cell>
          <cell r="T131">
            <v>336.62</v>
          </cell>
          <cell r="U131">
            <v>341.25</v>
          </cell>
          <cell r="V131">
            <v>345.87</v>
          </cell>
          <cell r="W131">
            <v>350.49</v>
          </cell>
          <cell r="X131">
            <v>355.12</v>
          </cell>
          <cell r="Y131">
            <v>359.74</v>
          </cell>
          <cell r="AA131">
            <v>149.19</v>
          </cell>
          <cell r="AB131">
            <v>152.46</v>
          </cell>
          <cell r="AC131">
            <v>155.72</v>
          </cell>
          <cell r="AD131">
            <v>158.99</v>
          </cell>
          <cell r="AE131">
            <v>162.25</v>
          </cell>
          <cell r="AF131">
            <v>165.51</v>
          </cell>
          <cell r="AG131">
            <v>168.78</v>
          </cell>
          <cell r="AH131">
            <v>172.04</v>
          </cell>
          <cell r="AI131">
            <v>175.31</v>
          </cell>
          <cell r="AJ131">
            <v>178.57</v>
          </cell>
          <cell r="AK131">
            <v>181.83</v>
          </cell>
          <cell r="AL131">
            <v>185.1</v>
          </cell>
          <cell r="AM131">
            <v>188.36</v>
          </cell>
          <cell r="AN131">
            <v>191.63</v>
          </cell>
          <cell r="AO131">
            <v>194.89</v>
          </cell>
          <cell r="AP131">
            <v>198.15</v>
          </cell>
          <cell r="AQ131">
            <v>201.42</v>
          </cell>
          <cell r="AR131">
            <v>204.68</v>
          </cell>
          <cell r="AS131">
            <v>207.94</v>
          </cell>
          <cell r="AT131">
            <v>211.21</v>
          </cell>
          <cell r="AU131">
            <v>214.47</v>
          </cell>
          <cell r="AV131">
            <v>217.74</v>
          </cell>
          <cell r="AW131">
            <v>221</v>
          </cell>
          <cell r="AX131">
            <v>224.26</v>
          </cell>
          <cell r="AY131">
            <v>227.53</v>
          </cell>
        </row>
        <row r="132">
          <cell r="A132">
            <v>250.57</v>
          </cell>
          <cell r="B132">
            <v>255.23</v>
          </cell>
          <cell r="C132">
            <v>259.89</v>
          </cell>
          <cell r="D132">
            <v>264.55</v>
          </cell>
          <cell r="E132">
            <v>269.20999999999998</v>
          </cell>
          <cell r="F132">
            <v>273.87</v>
          </cell>
          <cell r="G132">
            <v>278.52999999999997</v>
          </cell>
          <cell r="H132">
            <v>283.19</v>
          </cell>
          <cell r="I132">
            <v>287.83999999999997</v>
          </cell>
          <cell r="J132">
            <v>292.5</v>
          </cell>
          <cell r="K132">
            <v>297.16000000000003</v>
          </cell>
          <cell r="L132">
            <v>301.82</v>
          </cell>
          <cell r="M132">
            <v>306.48</v>
          </cell>
          <cell r="N132">
            <v>311.14</v>
          </cell>
          <cell r="O132">
            <v>315.8</v>
          </cell>
          <cell r="P132">
            <v>320.45999999999998</v>
          </cell>
          <cell r="Q132">
            <v>325.12</v>
          </cell>
          <cell r="R132">
            <v>329.78</v>
          </cell>
          <cell r="S132">
            <v>334.44</v>
          </cell>
          <cell r="T132">
            <v>339.1</v>
          </cell>
          <cell r="U132">
            <v>343.76</v>
          </cell>
          <cell r="V132">
            <v>348.41</v>
          </cell>
          <cell r="W132">
            <v>353.07</v>
          </cell>
          <cell r="X132">
            <v>357.73</v>
          </cell>
          <cell r="Y132">
            <v>362.39</v>
          </cell>
          <cell r="AA132">
            <v>150.4</v>
          </cell>
          <cell r="AB132">
            <v>153.69</v>
          </cell>
          <cell r="AC132">
            <v>156.97999999999999</v>
          </cell>
          <cell r="AD132">
            <v>160.27000000000001</v>
          </cell>
          <cell r="AE132">
            <v>163.56</v>
          </cell>
          <cell r="AF132">
            <v>166.85</v>
          </cell>
          <cell r="AG132">
            <v>170.13</v>
          </cell>
          <cell r="AH132">
            <v>173.42</v>
          </cell>
          <cell r="AI132">
            <v>176.71</v>
          </cell>
          <cell r="AJ132">
            <v>180</v>
          </cell>
          <cell r="AK132">
            <v>183.29</v>
          </cell>
          <cell r="AL132">
            <v>186.58</v>
          </cell>
          <cell r="AM132">
            <v>189.87</v>
          </cell>
          <cell r="AN132">
            <v>193.16</v>
          </cell>
          <cell r="AO132">
            <v>196.45</v>
          </cell>
          <cell r="AP132">
            <v>199.74</v>
          </cell>
          <cell r="AQ132">
            <v>203.03</v>
          </cell>
          <cell r="AR132">
            <v>206.32</v>
          </cell>
          <cell r="AS132">
            <v>209.61</v>
          </cell>
          <cell r="AT132">
            <v>212.9</v>
          </cell>
          <cell r="AU132">
            <v>216.19</v>
          </cell>
          <cell r="AV132">
            <v>219.48</v>
          </cell>
          <cell r="AW132">
            <v>222.77</v>
          </cell>
          <cell r="AX132">
            <v>226.06</v>
          </cell>
          <cell r="AY132">
            <v>229.35</v>
          </cell>
        </row>
        <row r="133">
          <cell r="A133">
            <v>252.63</v>
          </cell>
          <cell r="B133">
            <v>257.33</v>
          </cell>
          <cell r="C133">
            <v>262.02</v>
          </cell>
          <cell r="D133">
            <v>266.72000000000003</v>
          </cell>
          <cell r="E133">
            <v>271.42</v>
          </cell>
          <cell r="F133">
            <v>276.11</v>
          </cell>
          <cell r="G133">
            <v>280.81</v>
          </cell>
          <cell r="H133">
            <v>285.5</v>
          </cell>
          <cell r="I133">
            <v>290.2</v>
          </cell>
          <cell r="J133">
            <v>294.89</v>
          </cell>
          <cell r="K133">
            <v>299.58999999999997</v>
          </cell>
          <cell r="L133">
            <v>304.82</v>
          </cell>
          <cell r="M133">
            <v>308.98</v>
          </cell>
          <cell r="N133">
            <v>313.68</v>
          </cell>
          <cell r="O133">
            <v>318.37</v>
          </cell>
          <cell r="P133">
            <v>323.07</v>
          </cell>
          <cell r="Q133">
            <v>327.76</v>
          </cell>
          <cell r="R133">
            <v>332.46</v>
          </cell>
          <cell r="S133">
            <v>337.15</v>
          </cell>
          <cell r="T133">
            <v>341.85</v>
          </cell>
          <cell r="U133">
            <v>346.54</v>
          </cell>
          <cell r="V133">
            <v>351.24</v>
          </cell>
          <cell r="W133">
            <v>355.94</v>
          </cell>
          <cell r="X133">
            <v>360.63</v>
          </cell>
          <cell r="Y133">
            <v>365.33</v>
          </cell>
          <cell r="AA133">
            <v>151.53</v>
          </cell>
          <cell r="AB133">
            <v>154.84</v>
          </cell>
          <cell r="AC133">
            <v>158.16</v>
          </cell>
          <cell r="AD133">
            <v>161.47</v>
          </cell>
          <cell r="AE133">
            <v>164.79</v>
          </cell>
          <cell r="AF133">
            <v>168.1</v>
          </cell>
          <cell r="AG133">
            <v>171.42</v>
          </cell>
          <cell r="AH133">
            <v>174.74</v>
          </cell>
          <cell r="AI133">
            <v>178.05</v>
          </cell>
          <cell r="AJ133">
            <v>181.37</v>
          </cell>
          <cell r="AK133">
            <v>184.68</v>
          </cell>
          <cell r="AL133">
            <v>188</v>
          </cell>
          <cell r="AM133">
            <v>191.31</v>
          </cell>
          <cell r="AN133">
            <v>194.63</v>
          </cell>
          <cell r="AO133">
            <v>197.94</v>
          </cell>
          <cell r="AP133">
            <v>201.26</v>
          </cell>
          <cell r="AQ133">
            <v>204.57</v>
          </cell>
          <cell r="AR133">
            <v>207.89</v>
          </cell>
          <cell r="AS133">
            <v>211.2</v>
          </cell>
          <cell r="AT133">
            <v>214.52</v>
          </cell>
          <cell r="AU133">
            <v>217.83</v>
          </cell>
          <cell r="AV133">
            <v>221.15</v>
          </cell>
          <cell r="AW133">
            <v>224.46</v>
          </cell>
          <cell r="AX133">
            <v>227.78</v>
          </cell>
          <cell r="AY133">
            <v>231.1</v>
          </cell>
        </row>
        <row r="134">
          <cell r="A134">
            <v>254.71</v>
          </cell>
          <cell r="B134">
            <v>259.44</v>
          </cell>
          <cell r="C134">
            <v>264.17</v>
          </cell>
          <cell r="D134">
            <v>268.89999999999998</v>
          </cell>
          <cell r="E134">
            <v>273.63</v>
          </cell>
          <cell r="F134">
            <v>278.37</v>
          </cell>
          <cell r="G134">
            <v>283.10000000000002</v>
          </cell>
          <cell r="H134">
            <v>287.83</v>
          </cell>
          <cell r="I134">
            <v>292.56</v>
          </cell>
          <cell r="J134">
            <v>297.29000000000002</v>
          </cell>
          <cell r="K134">
            <v>302.02999999999997</v>
          </cell>
          <cell r="L134">
            <v>306.76</v>
          </cell>
          <cell r="M134">
            <v>311.49</v>
          </cell>
          <cell r="N134">
            <v>316.22000000000003</v>
          </cell>
          <cell r="O134">
            <v>320.95</v>
          </cell>
          <cell r="P134">
            <v>325.69</v>
          </cell>
          <cell r="Q134">
            <v>330.42</v>
          </cell>
          <cell r="R134">
            <v>335.15</v>
          </cell>
          <cell r="S134">
            <v>339.88</v>
          </cell>
          <cell r="T134">
            <v>344.61</v>
          </cell>
          <cell r="U134">
            <v>349.35</v>
          </cell>
          <cell r="V134">
            <v>354.08</v>
          </cell>
          <cell r="W134">
            <v>358.81</v>
          </cell>
          <cell r="X134">
            <v>363.54</v>
          </cell>
          <cell r="Y134">
            <v>368.27</v>
          </cell>
          <cell r="AA134">
            <v>152.74</v>
          </cell>
          <cell r="AB134">
            <v>156.08000000000001</v>
          </cell>
          <cell r="AC134">
            <v>159.41999999999999</v>
          </cell>
          <cell r="AD134">
            <v>162.76</v>
          </cell>
          <cell r="AE134">
            <v>166.1</v>
          </cell>
          <cell r="AF134">
            <v>169.44</v>
          </cell>
          <cell r="AG134">
            <v>172.78</v>
          </cell>
          <cell r="AH134">
            <v>176.12</v>
          </cell>
          <cell r="AI134">
            <v>179.46</v>
          </cell>
          <cell r="AJ134">
            <v>182.8</v>
          </cell>
          <cell r="AK134">
            <v>186.15</v>
          </cell>
          <cell r="AL134">
            <v>189.49</v>
          </cell>
          <cell r="AM134">
            <v>192.83</v>
          </cell>
          <cell r="AN134">
            <v>196.17</v>
          </cell>
          <cell r="AO134">
            <v>199.51</v>
          </cell>
          <cell r="AP134">
            <v>202.85</v>
          </cell>
          <cell r="AQ134">
            <v>206.19</v>
          </cell>
          <cell r="AR134">
            <v>209.53</v>
          </cell>
          <cell r="AS134">
            <v>212.87</v>
          </cell>
          <cell r="AT134">
            <v>216.21</v>
          </cell>
          <cell r="AU134">
            <v>219.56</v>
          </cell>
          <cell r="AV134">
            <v>222.9</v>
          </cell>
          <cell r="AW134">
            <v>226.24</v>
          </cell>
          <cell r="AX134">
            <v>229.58</v>
          </cell>
          <cell r="AY134">
            <v>232.92</v>
          </cell>
        </row>
        <row r="135">
          <cell r="A135">
            <v>256.5</v>
          </cell>
          <cell r="B135">
            <v>261.27</v>
          </cell>
          <cell r="C135">
            <v>266.04000000000002</v>
          </cell>
          <cell r="D135">
            <v>270.8</v>
          </cell>
          <cell r="E135">
            <v>275.57</v>
          </cell>
          <cell r="F135">
            <v>280.33999999999997</v>
          </cell>
          <cell r="G135">
            <v>285.11</v>
          </cell>
          <cell r="H135">
            <v>289.88</v>
          </cell>
          <cell r="I135">
            <v>294.64999999999998</v>
          </cell>
          <cell r="J135">
            <v>299.41000000000003</v>
          </cell>
          <cell r="K135">
            <v>304.18</v>
          </cell>
          <cell r="L135">
            <v>308.95</v>
          </cell>
          <cell r="M135">
            <v>313.72000000000003</v>
          </cell>
          <cell r="N135">
            <v>318.49</v>
          </cell>
          <cell r="O135">
            <v>323.26</v>
          </cell>
          <cell r="P135">
            <v>328.03</v>
          </cell>
          <cell r="Q135">
            <v>332.79</v>
          </cell>
          <cell r="R135">
            <v>337.56</v>
          </cell>
          <cell r="S135">
            <v>342.23</v>
          </cell>
          <cell r="T135">
            <v>347.1</v>
          </cell>
          <cell r="U135">
            <v>351.87</v>
          </cell>
          <cell r="V135">
            <v>356.64</v>
          </cell>
          <cell r="W135">
            <v>361.4</v>
          </cell>
          <cell r="X135">
            <v>366.17</v>
          </cell>
          <cell r="Y135">
            <v>370.94</v>
          </cell>
          <cell r="AA135">
            <v>153.87</v>
          </cell>
          <cell r="AB135">
            <v>157.24</v>
          </cell>
          <cell r="AC135">
            <v>160.6</v>
          </cell>
          <cell r="AD135">
            <v>163.97</v>
          </cell>
          <cell r="AE135">
            <v>167.34</v>
          </cell>
          <cell r="AF135">
            <v>170.7</v>
          </cell>
          <cell r="AG135">
            <v>174.07</v>
          </cell>
          <cell r="AH135">
            <v>177.44</v>
          </cell>
          <cell r="AI135">
            <v>180.8</v>
          </cell>
          <cell r="AJ135">
            <v>184.17</v>
          </cell>
          <cell r="AK135">
            <v>187.54</v>
          </cell>
          <cell r="AL135">
            <v>190.9</v>
          </cell>
          <cell r="AM135">
            <v>194.27</v>
          </cell>
          <cell r="AN135">
            <v>197.64</v>
          </cell>
          <cell r="AO135">
            <v>201</v>
          </cell>
          <cell r="AP135">
            <v>204.37</v>
          </cell>
          <cell r="AQ135">
            <v>207.74</v>
          </cell>
          <cell r="AR135">
            <v>211.1</v>
          </cell>
          <cell r="AS135">
            <v>214.47</v>
          </cell>
          <cell r="AT135">
            <v>217.84</v>
          </cell>
          <cell r="AU135">
            <v>221.2</v>
          </cell>
          <cell r="AV135">
            <v>224.57</v>
          </cell>
          <cell r="AW135">
            <v>227.94</v>
          </cell>
          <cell r="AX135">
            <v>231.3</v>
          </cell>
          <cell r="AY135">
            <v>234.67</v>
          </cell>
        </row>
        <row r="136">
          <cell r="A136">
            <v>258.58999999999997</v>
          </cell>
          <cell r="B136">
            <v>263.39</v>
          </cell>
          <cell r="C136">
            <v>268.2</v>
          </cell>
          <cell r="D136">
            <v>273</v>
          </cell>
          <cell r="E136">
            <v>277.81</v>
          </cell>
          <cell r="F136">
            <v>282.61</v>
          </cell>
          <cell r="G136">
            <v>287.42</v>
          </cell>
          <cell r="H136">
            <v>292.22000000000003</v>
          </cell>
          <cell r="I136">
            <v>297.02999999999997</v>
          </cell>
          <cell r="J136">
            <v>301.83</v>
          </cell>
          <cell r="K136">
            <v>306.64</v>
          </cell>
          <cell r="L136">
            <v>311.44</v>
          </cell>
          <cell r="M136">
            <v>316.25</v>
          </cell>
          <cell r="N136">
            <v>321.05</v>
          </cell>
          <cell r="O136">
            <v>325.86</v>
          </cell>
          <cell r="P136">
            <v>330.66</v>
          </cell>
          <cell r="Q136">
            <v>335.46</v>
          </cell>
          <cell r="R136">
            <v>340.27</v>
          </cell>
          <cell r="S136">
            <v>345.07</v>
          </cell>
          <cell r="T136">
            <v>349.88</v>
          </cell>
          <cell r="U136">
            <v>354.68</v>
          </cell>
          <cell r="V136">
            <v>359.49</v>
          </cell>
          <cell r="W136">
            <v>364.29</v>
          </cell>
          <cell r="X136">
            <v>369.1</v>
          </cell>
          <cell r="Y136">
            <v>373.9</v>
          </cell>
          <cell r="AA136">
            <v>155</v>
          </cell>
          <cell r="AB136">
            <v>158.38999999999999</v>
          </cell>
          <cell r="AC136">
            <v>161.79</v>
          </cell>
          <cell r="AD136">
            <v>165.18</v>
          </cell>
          <cell r="AE136">
            <v>168.57</v>
          </cell>
          <cell r="AF136">
            <v>171.96</v>
          </cell>
          <cell r="AG136">
            <v>175.36</v>
          </cell>
          <cell r="AH136">
            <v>178.75</v>
          </cell>
          <cell r="AI136">
            <v>182.14</v>
          </cell>
          <cell r="AJ136">
            <v>185.53</v>
          </cell>
          <cell r="AK136">
            <v>188.93</v>
          </cell>
          <cell r="AL136">
            <v>192.32</v>
          </cell>
          <cell r="AM136">
            <v>195.71</v>
          </cell>
          <cell r="AN136">
            <v>199.1</v>
          </cell>
          <cell r="AO136">
            <v>202.5</v>
          </cell>
          <cell r="AP136">
            <v>205.89</v>
          </cell>
          <cell r="AQ136">
            <v>209.28</v>
          </cell>
          <cell r="AR136">
            <v>212.67</v>
          </cell>
          <cell r="AS136">
            <v>216.07</v>
          </cell>
          <cell r="AT136">
            <v>219.46</v>
          </cell>
          <cell r="AU136">
            <v>222.85</v>
          </cell>
          <cell r="AV136">
            <v>226.24</v>
          </cell>
          <cell r="AW136">
            <v>229.64</v>
          </cell>
          <cell r="AX136">
            <v>233.03</v>
          </cell>
          <cell r="AY136">
            <v>236.42</v>
          </cell>
        </row>
        <row r="137">
          <cell r="A137">
            <v>260.39</v>
          </cell>
          <cell r="B137">
            <v>265.23</v>
          </cell>
          <cell r="C137">
            <v>270.07</v>
          </cell>
          <cell r="D137">
            <v>274.91000000000003</v>
          </cell>
          <cell r="E137">
            <v>279.76</v>
          </cell>
          <cell r="F137">
            <v>284.60000000000002</v>
          </cell>
          <cell r="G137">
            <v>289.44</v>
          </cell>
          <cell r="H137">
            <v>294.27999999999997</v>
          </cell>
          <cell r="I137">
            <v>299.12</v>
          </cell>
          <cell r="J137">
            <v>303.95999999999998</v>
          </cell>
          <cell r="K137">
            <v>308.8</v>
          </cell>
          <cell r="L137">
            <v>313.64</v>
          </cell>
          <cell r="M137">
            <v>318.48</v>
          </cell>
          <cell r="N137">
            <v>323.33</v>
          </cell>
          <cell r="O137">
            <v>328.17</v>
          </cell>
          <cell r="P137">
            <v>333.01</v>
          </cell>
          <cell r="Q137">
            <v>337.85</v>
          </cell>
          <cell r="R137">
            <v>342.69</v>
          </cell>
          <cell r="S137">
            <v>347.53</v>
          </cell>
          <cell r="T137">
            <v>352.37</v>
          </cell>
          <cell r="U137">
            <v>357.21</v>
          </cell>
          <cell r="V137">
            <v>362.06</v>
          </cell>
          <cell r="W137">
            <v>366.9</v>
          </cell>
          <cell r="X137">
            <v>371.74</v>
          </cell>
          <cell r="Y137">
            <v>376.58</v>
          </cell>
          <cell r="AA137">
            <v>156.22</v>
          </cell>
          <cell r="AB137">
            <v>159.63</v>
          </cell>
          <cell r="AC137">
            <v>163.05000000000001</v>
          </cell>
          <cell r="AD137">
            <v>166.47</v>
          </cell>
          <cell r="AE137">
            <v>169.89</v>
          </cell>
          <cell r="AF137">
            <v>173.31</v>
          </cell>
          <cell r="AG137">
            <v>176.72</v>
          </cell>
          <cell r="AH137">
            <v>180.14</v>
          </cell>
          <cell r="AI137">
            <v>183.56</v>
          </cell>
          <cell r="AJ137">
            <v>186.98</v>
          </cell>
          <cell r="AK137">
            <v>190.4</v>
          </cell>
          <cell r="AL137">
            <v>193.82</v>
          </cell>
          <cell r="AM137">
            <v>197.23</v>
          </cell>
          <cell r="AN137">
            <v>200.65</v>
          </cell>
          <cell r="AO137">
            <v>204.07</v>
          </cell>
          <cell r="AP137">
            <v>207.49</v>
          </cell>
          <cell r="AQ137">
            <v>210.91</v>
          </cell>
          <cell r="AR137">
            <v>214.32</v>
          </cell>
          <cell r="AS137">
            <v>217.74</v>
          </cell>
          <cell r="AT137">
            <v>221.16</v>
          </cell>
          <cell r="AU137">
            <v>224.58</v>
          </cell>
          <cell r="AV137">
            <v>228</v>
          </cell>
          <cell r="AW137">
            <v>231.41</v>
          </cell>
          <cell r="AX137">
            <v>234.83</v>
          </cell>
          <cell r="AY137">
            <v>234.25</v>
          </cell>
        </row>
        <row r="138">
          <cell r="A138">
            <v>262.5</v>
          </cell>
          <cell r="B138">
            <v>267.37</v>
          </cell>
          <cell r="C138">
            <v>272.25</v>
          </cell>
          <cell r="D138">
            <v>277.13</v>
          </cell>
          <cell r="E138">
            <v>282.01</v>
          </cell>
          <cell r="F138">
            <v>286.89</v>
          </cell>
          <cell r="G138">
            <v>291.76</v>
          </cell>
          <cell r="H138">
            <v>296.64</v>
          </cell>
          <cell r="I138">
            <v>301.52</v>
          </cell>
          <cell r="J138">
            <v>306.39999999999998</v>
          </cell>
          <cell r="K138">
            <v>311.27</v>
          </cell>
          <cell r="L138">
            <v>316.14999999999998</v>
          </cell>
          <cell r="M138">
            <v>321.02999999999997</v>
          </cell>
          <cell r="N138">
            <v>325.91000000000003</v>
          </cell>
          <cell r="O138">
            <v>330.78</v>
          </cell>
          <cell r="P138">
            <v>335.66</v>
          </cell>
          <cell r="Q138">
            <v>340.54</v>
          </cell>
          <cell r="R138">
            <v>345.42</v>
          </cell>
          <cell r="S138">
            <v>350.29</v>
          </cell>
          <cell r="T138">
            <v>355.17</v>
          </cell>
          <cell r="U138">
            <v>360.05</v>
          </cell>
          <cell r="V138">
            <v>364.93</v>
          </cell>
          <cell r="W138">
            <v>369.8</v>
          </cell>
          <cell r="X138">
            <v>374.68</v>
          </cell>
          <cell r="Y138">
            <v>379.56</v>
          </cell>
          <cell r="AA138">
            <v>157.35</v>
          </cell>
          <cell r="AB138">
            <v>160.80000000000001</v>
          </cell>
          <cell r="AC138">
            <v>164.24</v>
          </cell>
          <cell r="AD138">
            <v>167.68</v>
          </cell>
          <cell r="AE138">
            <v>171.13</v>
          </cell>
          <cell r="AF138">
            <v>174.57</v>
          </cell>
          <cell r="AG138">
            <v>178.01</v>
          </cell>
          <cell r="AH138">
            <v>181.46</v>
          </cell>
          <cell r="AI138">
            <v>184.9</v>
          </cell>
          <cell r="AJ138">
            <v>188.35</v>
          </cell>
          <cell r="AK138">
            <v>191.79</v>
          </cell>
          <cell r="AL138">
            <v>195.23</v>
          </cell>
          <cell r="AM138">
            <v>198.68</v>
          </cell>
          <cell r="AN138">
            <v>202.12</v>
          </cell>
          <cell r="AO138">
            <v>205.57</v>
          </cell>
          <cell r="AP138">
            <v>209.01</v>
          </cell>
          <cell r="AQ138">
            <v>212.45</v>
          </cell>
          <cell r="AR138">
            <v>215.9</v>
          </cell>
          <cell r="AS138">
            <v>219.34</v>
          </cell>
          <cell r="AT138">
            <v>222.78</v>
          </cell>
          <cell r="AU138">
            <v>226.23</v>
          </cell>
          <cell r="AV138">
            <v>229.67</v>
          </cell>
          <cell r="AW138">
            <v>233.12</v>
          </cell>
          <cell r="AX138">
            <v>236.56</v>
          </cell>
          <cell r="AY138">
            <v>240</v>
          </cell>
        </row>
        <row r="139">
          <cell r="A139">
            <v>264.31</v>
          </cell>
          <cell r="B139">
            <v>269.22000000000003</v>
          </cell>
          <cell r="C139">
            <v>274.14</v>
          </cell>
          <cell r="D139">
            <v>279.05</v>
          </cell>
          <cell r="E139">
            <v>283.95999999999998</v>
          </cell>
          <cell r="F139">
            <v>288.88</v>
          </cell>
          <cell r="G139">
            <v>293.79000000000002</v>
          </cell>
          <cell r="H139">
            <v>298.70999999999998</v>
          </cell>
          <cell r="I139">
            <v>303.62</v>
          </cell>
          <cell r="J139">
            <v>308.52999999999997</v>
          </cell>
          <cell r="K139">
            <v>313.45</v>
          </cell>
          <cell r="L139">
            <v>318.36</v>
          </cell>
          <cell r="M139">
            <v>323.27999999999997</v>
          </cell>
          <cell r="N139">
            <v>328.19</v>
          </cell>
          <cell r="O139">
            <v>333.1</v>
          </cell>
          <cell r="P139">
            <v>338.02</v>
          </cell>
          <cell r="Q139">
            <v>342.93</v>
          </cell>
          <cell r="R139">
            <v>347.85</v>
          </cell>
          <cell r="S139">
            <v>352.76</v>
          </cell>
          <cell r="T139">
            <v>357.67</v>
          </cell>
          <cell r="U139">
            <v>362.59</v>
          </cell>
          <cell r="V139">
            <v>367.5</v>
          </cell>
          <cell r="W139">
            <v>372.42</v>
          </cell>
          <cell r="X139">
            <v>377.33</v>
          </cell>
          <cell r="Y139">
            <v>383.24</v>
          </cell>
          <cell r="AA139">
            <v>158.57</v>
          </cell>
          <cell r="AB139">
            <v>162.04</v>
          </cell>
          <cell r="AC139">
            <v>165.51</v>
          </cell>
          <cell r="AD139">
            <v>168.98</v>
          </cell>
          <cell r="AE139">
            <v>172.45</v>
          </cell>
          <cell r="AF139">
            <v>175.92</v>
          </cell>
          <cell r="AG139">
            <v>179.39</v>
          </cell>
          <cell r="AH139">
            <v>182.86</v>
          </cell>
          <cell r="AI139">
            <v>186.33</v>
          </cell>
          <cell r="AJ139">
            <v>189.8</v>
          </cell>
          <cell r="AK139">
            <v>193.27</v>
          </cell>
          <cell r="AL139">
            <v>196.74</v>
          </cell>
          <cell r="AM139">
            <v>200.2</v>
          </cell>
          <cell r="AN139">
            <v>203.67</v>
          </cell>
          <cell r="AO139">
            <v>207.14</v>
          </cell>
          <cell r="AP139">
            <v>210.61</v>
          </cell>
          <cell r="AQ139">
            <v>214.08</v>
          </cell>
          <cell r="AR139">
            <v>217.55</v>
          </cell>
          <cell r="AS139">
            <v>221.02</v>
          </cell>
          <cell r="AT139">
            <v>224.49</v>
          </cell>
          <cell r="AU139">
            <v>227.96</v>
          </cell>
          <cell r="AV139">
            <v>231.43</v>
          </cell>
          <cell r="AW139">
            <v>234.9</v>
          </cell>
          <cell r="AX139">
            <v>238.37</v>
          </cell>
          <cell r="AY139">
            <v>241.84</v>
          </cell>
        </row>
        <row r="140">
          <cell r="A140">
            <v>266.12</v>
          </cell>
          <cell r="B140">
            <v>271.07</v>
          </cell>
          <cell r="C140">
            <v>276.02</v>
          </cell>
          <cell r="D140">
            <v>280.97000000000003</v>
          </cell>
          <cell r="E140">
            <v>285.92</v>
          </cell>
          <cell r="F140">
            <v>290.87</v>
          </cell>
          <cell r="G140">
            <v>295.83</v>
          </cell>
          <cell r="H140">
            <v>300.77999999999997</v>
          </cell>
          <cell r="I140">
            <v>305.73</v>
          </cell>
          <cell r="J140">
            <v>310.68</v>
          </cell>
          <cell r="K140">
            <v>315.63</v>
          </cell>
          <cell r="L140">
            <v>320.58</v>
          </cell>
          <cell r="M140">
            <v>325.52999999999997</v>
          </cell>
          <cell r="N140">
            <v>330.48</v>
          </cell>
          <cell r="O140">
            <v>335.43</v>
          </cell>
          <cell r="P140">
            <v>340.38</v>
          </cell>
          <cell r="Q140">
            <v>345.33</v>
          </cell>
          <cell r="R140">
            <v>350.28</v>
          </cell>
          <cell r="S140">
            <v>355.23</v>
          </cell>
          <cell r="T140">
            <v>360.18</v>
          </cell>
          <cell r="U140">
            <v>365.13</v>
          </cell>
          <cell r="V140">
            <v>370.08</v>
          </cell>
          <cell r="W140">
            <v>375.03</v>
          </cell>
          <cell r="X140">
            <v>379.98</v>
          </cell>
          <cell r="Y140">
            <v>384.93</v>
          </cell>
          <cell r="AA140">
            <v>159.71</v>
          </cell>
          <cell r="AB140">
            <v>163.19999999999999</v>
          </cell>
          <cell r="AC140">
            <v>166.7</v>
          </cell>
          <cell r="AD140">
            <v>170.19</v>
          </cell>
          <cell r="AE140">
            <v>173.69</v>
          </cell>
          <cell r="AF140">
            <v>177.19</v>
          </cell>
          <cell r="AG140">
            <v>180.68</v>
          </cell>
          <cell r="AH140">
            <v>184.18</v>
          </cell>
          <cell r="AI140">
            <v>187.67</v>
          </cell>
          <cell r="AJ140">
            <v>191.17</v>
          </cell>
          <cell r="AK140">
            <v>194.66</v>
          </cell>
          <cell r="AL140">
            <v>198.16</v>
          </cell>
          <cell r="AM140">
            <v>201.65</v>
          </cell>
          <cell r="AN140">
            <v>205.15</v>
          </cell>
          <cell r="AO140">
            <v>208.64</v>
          </cell>
          <cell r="AP140">
            <v>212.14</v>
          </cell>
          <cell r="AQ140">
            <v>215.63</v>
          </cell>
          <cell r="AR140">
            <v>219.13</v>
          </cell>
          <cell r="AS140">
            <v>222.62</v>
          </cell>
          <cell r="AT140">
            <v>226.12</v>
          </cell>
          <cell r="AU140">
            <v>229.61</v>
          </cell>
          <cell r="AV140">
            <v>233.11</v>
          </cell>
          <cell r="AW140">
            <v>236.6</v>
          </cell>
          <cell r="AX140">
            <v>240.1</v>
          </cell>
          <cell r="AY140">
            <v>243.59</v>
          </cell>
        </row>
        <row r="141">
          <cell r="A141">
            <v>268.25</v>
          </cell>
          <cell r="B141">
            <v>273.24</v>
          </cell>
          <cell r="C141">
            <v>278.23</v>
          </cell>
          <cell r="D141">
            <v>283.20999999999998</v>
          </cell>
          <cell r="E141">
            <v>288.2</v>
          </cell>
          <cell r="F141">
            <v>293.19</v>
          </cell>
          <cell r="G141">
            <v>298.17</v>
          </cell>
          <cell r="H141">
            <v>303.16000000000003</v>
          </cell>
          <cell r="I141">
            <v>308.14999999999998</v>
          </cell>
          <cell r="J141">
            <v>313.14</v>
          </cell>
          <cell r="K141">
            <v>318.12</v>
          </cell>
          <cell r="L141">
            <v>323.11</v>
          </cell>
          <cell r="M141">
            <v>328.1</v>
          </cell>
          <cell r="N141">
            <v>333.08</v>
          </cell>
          <cell r="O141">
            <v>338.07</v>
          </cell>
          <cell r="P141">
            <v>343.06</v>
          </cell>
          <cell r="Q141">
            <v>348.04</v>
          </cell>
          <cell r="R141">
            <v>353.03</v>
          </cell>
          <cell r="S141">
            <v>358.02</v>
          </cell>
          <cell r="T141">
            <v>363</v>
          </cell>
          <cell r="U141">
            <v>367.99</v>
          </cell>
          <cell r="V141">
            <v>372.98</v>
          </cell>
          <cell r="W141">
            <v>377.96</v>
          </cell>
          <cell r="X141">
            <v>382.95</v>
          </cell>
          <cell r="Y141">
            <v>387.94</v>
          </cell>
          <cell r="AA141">
            <v>160.93</v>
          </cell>
          <cell r="AB141">
            <v>164.45</v>
          </cell>
          <cell r="AC141">
            <v>167.97</v>
          </cell>
          <cell r="AD141">
            <v>171.5</v>
          </cell>
          <cell r="AE141">
            <v>175.02</v>
          </cell>
          <cell r="AF141">
            <v>178.54</v>
          </cell>
          <cell r="AG141">
            <v>182.06</v>
          </cell>
          <cell r="AH141">
            <v>185.58</v>
          </cell>
          <cell r="AI141">
            <v>189.1</v>
          </cell>
          <cell r="AJ141">
            <v>192.62</v>
          </cell>
          <cell r="AK141">
            <v>196.14</v>
          </cell>
          <cell r="AL141">
            <v>199.66</v>
          </cell>
          <cell r="AM141">
            <v>203.18</v>
          </cell>
          <cell r="AN141">
            <v>206.7</v>
          </cell>
          <cell r="AO141">
            <v>210.23</v>
          </cell>
          <cell r="AP141">
            <v>213.75</v>
          </cell>
          <cell r="AQ141">
            <v>217.27</v>
          </cell>
          <cell r="AR141">
            <v>220.79</v>
          </cell>
          <cell r="AS141">
            <v>224.31</v>
          </cell>
          <cell r="AT141">
            <v>227.83</v>
          </cell>
          <cell r="AU141">
            <v>231.35</v>
          </cell>
          <cell r="AV141">
            <v>234.87</v>
          </cell>
          <cell r="AW141">
            <v>238.39</v>
          </cell>
          <cell r="AX141">
            <v>241.91</v>
          </cell>
          <cell r="AY141">
            <v>245.43</v>
          </cell>
        </row>
        <row r="142">
          <cell r="A142">
            <v>270.08</v>
          </cell>
          <cell r="B142">
            <v>275.10000000000002</v>
          </cell>
          <cell r="C142">
            <v>280.12</v>
          </cell>
          <cell r="D142">
            <v>285.14999999999998</v>
          </cell>
          <cell r="E142">
            <v>290.17</v>
          </cell>
          <cell r="F142">
            <v>295.19</v>
          </cell>
          <cell r="G142">
            <v>300.22000000000003</v>
          </cell>
          <cell r="H142">
            <v>305.24</v>
          </cell>
          <cell r="I142">
            <v>310.26</v>
          </cell>
          <cell r="J142">
            <v>315.29000000000002</v>
          </cell>
          <cell r="K142">
            <v>320.31</v>
          </cell>
          <cell r="L142">
            <v>325.33</v>
          </cell>
          <cell r="M142">
            <v>330.36</v>
          </cell>
          <cell r="N142">
            <v>335.38</v>
          </cell>
          <cell r="O142">
            <v>340.4</v>
          </cell>
          <cell r="P142">
            <v>345.43</v>
          </cell>
          <cell r="Q142">
            <v>350.45</v>
          </cell>
          <cell r="R142">
            <v>355.47</v>
          </cell>
          <cell r="S142">
            <v>360.5</v>
          </cell>
          <cell r="T142">
            <v>365.52</v>
          </cell>
          <cell r="U142">
            <v>370.54</v>
          </cell>
          <cell r="V142">
            <v>375.57</v>
          </cell>
          <cell r="W142">
            <v>380.59</v>
          </cell>
          <cell r="X142">
            <v>385.61</v>
          </cell>
          <cell r="Y142">
            <v>390.63</v>
          </cell>
          <cell r="AA142">
            <v>162.07</v>
          </cell>
          <cell r="AB142">
            <v>165.62</v>
          </cell>
          <cell r="AC142">
            <v>169.17</v>
          </cell>
          <cell r="AD142">
            <v>172.71</v>
          </cell>
          <cell r="AE142">
            <v>176.26</v>
          </cell>
          <cell r="AF142">
            <v>179.81</v>
          </cell>
          <cell r="AG142">
            <v>183.35</v>
          </cell>
          <cell r="AH142">
            <v>186.9</v>
          </cell>
          <cell r="AI142">
            <v>190.45</v>
          </cell>
          <cell r="AJ142">
            <v>193.99</v>
          </cell>
          <cell r="AK142">
            <v>197.54</v>
          </cell>
          <cell r="AL142">
            <v>201.09</v>
          </cell>
          <cell r="AM142">
            <v>204.63</v>
          </cell>
          <cell r="AN142">
            <v>208.18</v>
          </cell>
          <cell r="AO142">
            <v>211.73</v>
          </cell>
          <cell r="AP142">
            <v>215.27</v>
          </cell>
          <cell r="AQ142">
            <v>218.82</v>
          </cell>
          <cell r="AR142">
            <v>222.37</v>
          </cell>
          <cell r="AS142">
            <v>225.91</v>
          </cell>
          <cell r="AT142">
            <v>229.46</v>
          </cell>
          <cell r="AU142">
            <v>233.01</v>
          </cell>
          <cell r="AV142">
            <v>236.55</v>
          </cell>
          <cell r="AW142">
            <v>240.1</v>
          </cell>
          <cell r="AX142">
            <v>243.65</v>
          </cell>
          <cell r="AY142">
            <v>247.19</v>
          </cell>
        </row>
        <row r="143">
          <cell r="A143">
            <v>272.23</v>
          </cell>
          <cell r="B143">
            <v>277.29000000000002</v>
          </cell>
          <cell r="C143">
            <v>282.35000000000002</v>
          </cell>
          <cell r="D143">
            <v>287.41000000000003</v>
          </cell>
          <cell r="E143">
            <v>292.47000000000003</v>
          </cell>
          <cell r="F143">
            <v>297.52999999999997</v>
          </cell>
          <cell r="G143">
            <v>302.58999999999997</v>
          </cell>
          <cell r="H143">
            <v>307.64999999999998</v>
          </cell>
          <cell r="I143">
            <v>312.70999999999998</v>
          </cell>
          <cell r="J143">
            <v>317.76</v>
          </cell>
          <cell r="K143">
            <v>322.82</v>
          </cell>
          <cell r="L143">
            <v>327.88</v>
          </cell>
          <cell r="M143">
            <v>332.94</v>
          </cell>
          <cell r="N143">
            <v>338</v>
          </cell>
          <cell r="O143">
            <v>343.06</v>
          </cell>
          <cell r="P143">
            <v>348.12</v>
          </cell>
          <cell r="Q143">
            <v>353.18</v>
          </cell>
          <cell r="R143">
            <v>358.24</v>
          </cell>
          <cell r="S143">
            <v>363.3</v>
          </cell>
          <cell r="T143">
            <v>368.36</v>
          </cell>
          <cell r="U143">
            <v>373.42</v>
          </cell>
          <cell r="V143">
            <v>378.48</v>
          </cell>
          <cell r="W143">
            <v>383.54</v>
          </cell>
          <cell r="X143">
            <v>388.6</v>
          </cell>
          <cell r="Y143">
            <v>393.66</v>
          </cell>
          <cell r="AA143">
            <v>163.22</v>
          </cell>
          <cell r="AB143">
            <v>166.79</v>
          </cell>
          <cell r="AC143">
            <v>170.36</v>
          </cell>
          <cell r="AD143">
            <v>173.93</v>
          </cell>
          <cell r="AE143">
            <v>177.51</v>
          </cell>
          <cell r="AF143">
            <v>181.08</v>
          </cell>
          <cell r="AG143">
            <v>184.65</v>
          </cell>
          <cell r="AH143">
            <v>188.22</v>
          </cell>
          <cell r="AI143">
            <v>191.79</v>
          </cell>
          <cell r="AJ143">
            <v>195.37</v>
          </cell>
          <cell r="AK143">
            <v>198.94</v>
          </cell>
          <cell r="AL143">
            <v>202.51</v>
          </cell>
          <cell r="AM143">
            <v>206.08</v>
          </cell>
          <cell r="AN143">
            <v>209.66</v>
          </cell>
          <cell r="AO143">
            <v>213.23</v>
          </cell>
          <cell r="AP143">
            <v>216.8</v>
          </cell>
          <cell r="AQ143">
            <v>220.37</v>
          </cell>
          <cell r="AR143">
            <v>223.95</v>
          </cell>
          <cell r="AS143">
            <v>227.52</v>
          </cell>
          <cell r="AT143">
            <v>231.09</v>
          </cell>
          <cell r="AU143">
            <v>234.66</v>
          </cell>
          <cell r="AV143">
            <v>238.23</v>
          </cell>
          <cell r="AW143">
            <v>241.81</v>
          </cell>
          <cell r="AX143">
            <v>245.38</v>
          </cell>
          <cell r="AY143">
            <v>248.95</v>
          </cell>
        </row>
        <row r="144">
          <cell r="A144">
            <v>274.06</v>
          </cell>
          <cell r="B144">
            <v>279.16000000000003</v>
          </cell>
          <cell r="C144">
            <v>284.25</v>
          </cell>
          <cell r="D144">
            <v>289.36</v>
          </cell>
          <cell r="E144">
            <v>294.45</v>
          </cell>
          <cell r="F144">
            <v>299.54000000000002</v>
          </cell>
          <cell r="G144">
            <v>304.64</v>
          </cell>
          <cell r="H144">
            <v>309.73</v>
          </cell>
          <cell r="I144">
            <v>314.83</v>
          </cell>
          <cell r="J144">
            <v>319.93</v>
          </cell>
          <cell r="K144">
            <v>325.02</v>
          </cell>
          <cell r="L144">
            <v>330.12</v>
          </cell>
          <cell r="M144">
            <v>335.21</v>
          </cell>
          <cell r="N144">
            <v>340.31</v>
          </cell>
          <cell r="O144">
            <v>345.41</v>
          </cell>
          <cell r="P144">
            <v>350.5</v>
          </cell>
          <cell r="Q144">
            <v>355.6</v>
          </cell>
          <cell r="R144">
            <v>360.69</v>
          </cell>
          <cell r="S144">
            <v>365.79</v>
          </cell>
          <cell r="T144">
            <v>370.89</v>
          </cell>
          <cell r="U144">
            <v>375.98</v>
          </cell>
          <cell r="V144">
            <v>381.08</v>
          </cell>
          <cell r="W144">
            <v>386.17</v>
          </cell>
          <cell r="X144">
            <v>391.27</v>
          </cell>
          <cell r="Y144">
            <v>396.37</v>
          </cell>
          <cell r="AA144">
            <v>164.36</v>
          </cell>
          <cell r="AB144">
            <v>167.96</v>
          </cell>
          <cell r="AC144">
            <v>171.56</v>
          </cell>
          <cell r="AD144">
            <v>175.15</v>
          </cell>
          <cell r="AE144">
            <v>178.75</v>
          </cell>
          <cell r="AF144">
            <v>182.35</v>
          </cell>
          <cell r="AG144">
            <v>185.95</v>
          </cell>
          <cell r="AH144">
            <v>189.55</v>
          </cell>
          <cell r="AI144">
            <v>193.14</v>
          </cell>
          <cell r="AJ144">
            <v>196.74</v>
          </cell>
          <cell r="AK144">
            <v>200.34</v>
          </cell>
          <cell r="AL144">
            <v>203.94</v>
          </cell>
          <cell r="AM144">
            <v>207.54</v>
          </cell>
          <cell r="AN144">
            <v>211.13</v>
          </cell>
          <cell r="AO144">
            <v>214.73</v>
          </cell>
          <cell r="AP144">
            <v>218.33</v>
          </cell>
          <cell r="AQ144">
            <v>221.93</v>
          </cell>
          <cell r="AR144">
            <v>225.53</v>
          </cell>
          <cell r="AS144">
            <v>229.12</v>
          </cell>
          <cell r="AT144">
            <v>232.72</v>
          </cell>
          <cell r="AU144">
            <v>236.32</v>
          </cell>
          <cell r="AV144">
            <v>239.92</v>
          </cell>
          <cell r="AW144">
            <v>243.52</v>
          </cell>
          <cell r="AX144">
            <v>247.11</v>
          </cell>
          <cell r="AY144">
            <v>250.71</v>
          </cell>
        </row>
        <row r="145">
          <cell r="A145">
            <v>275.89999999999998</v>
          </cell>
          <cell r="B145">
            <v>281.02999999999997</v>
          </cell>
          <cell r="C145">
            <v>286.16000000000003</v>
          </cell>
          <cell r="D145">
            <v>291.3</v>
          </cell>
          <cell r="E145">
            <v>296.43</v>
          </cell>
          <cell r="F145">
            <v>301.56</v>
          </cell>
          <cell r="G145">
            <v>306.69</v>
          </cell>
          <cell r="H145">
            <v>311.83</v>
          </cell>
          <cell r="I145">
            <v>316.95999999999998</v>
          </cell>
          <cell r="J145">
            <v>322.08999999999997</v>
          </cell>
          <cell r="K145">
            <v>327.22000000000003</v>
          </cell>
          <cell r="L145">
            <v>332.36</v>
          </cell>
          <cell r="M145">
            <v>337.49</v>
          </cell>
          <cell r="N145">
            <v>342.62</v>
          </cell>
          <cell r="O145">
            <v>347.75</v>
          </cell>
          <cell r="P145">
            <v>352.89</v>
          </cell>
          <cell r="Q145">
            <v>358.02</v>
          </cell>
          <cell r="R145">
            <v>363.15</v>
          </cell>
          <cell r="S145">
            <v>368.28</v>
          </cell>
          <cell r="T145">
            <v>373.42</v>
          </cell>
          <cell r="U145">
            <v>378.55</v>
          </cell>
          <cell r="V145">
            <v>383.68</v>
          </cell>
          <cell r="W145">
            <v>388.81</v>
          </cell>
          <cell r="X145">
            <v>393.94</v>
          </cell>
          <cell r="Y145">
            <v>399.08</v>
          </cell>
          <cell r="AA145">
            <v>165.59</v>
          </cell>
          <cell r="AB145">
            <v>169.22</v>
          </cell>
          <cell r="AC145">
            <v>172.84</v>
          </cell>
          <cell r="AD145">
            <v>176.46</v>
          </cell>
          <cell r="AE145">
            <v>180.09</v>
          </cell>
          <cell r="AF145">
            <v>183.71</v>
          </cell>
          <cell r="AG145">
            <v>187.33</v>
          </cell>
          <cell r="AH145">
            <v>190.96</v>
          </cell>
          <cell r="AI145">
            <v>194.58</v>
          </cell>
          <cell r="AJ145">
            <v>198.2</v>
          </cell>
          <cell r="AK145">
            <v>201.83</v>
          </cell>
          <cell r="AL145">
            <v>205.45</v>
          </cell>
          <cell r="AM145">
            <v>209.08</v>
          </cell>
          <cell r="AN145">
            <v>212.7</v>
          </cell>
          <cell r="AO145">
            <v>216.32</v>
          </cell>
          <cell r="AP145">
            <v>219.95</v>
          </cell>
          <cell r="AQ145">
            <v>223.57</v>
          </cell>
          <cell r="AR145">
            <v>227.19</v>
          </cell>
          <cell r="AS145">
            <v>230.82</v>
          </cell>
          <cell r="AT145">
            <v>234.44</v>
          </cell>
          <cell r="AU145">
            <v>238.07</v>
          </cell>
          <cell r="AV145">
            <v>241.69</v>
          </cell>
          <cell r="AW145">
            <v>245.31</v>
          </cell>
          <cell r="AX145">
            <v>248.94</v>
          </cell>
          <cell r="AY145">
            <v>252.56</v>
          </cell>
        </row>
        <row r="146">
          <cell r="A146">
            <v>278.08</v>
          </cell>
          <cell r="B146">
            <v>283.25</v>
          </cell>
          <cell r="C146">
            <v>288.42</v>
          </cell>
          <cell r="D146">
            <v>293.58</v>
          </cell>
          <cell r="E146">
            <v>298.75</v>
          </cell>
          <cell r="F146">
            <v>303.92</v>
          </cell>
          <cell r="G146">
            <v>309.08999999999997</v>
          </cell>
          <cell r="H146">
            <v>314.26</v>
          </cell>
          <cell r="I146">
            <v>319.43</v>
          </cell>
          <cell r="J146">
            <v>324.60000000000002</v>
          </cell>
          <cell r="K146">
            <v>329.77</v>
          </cell>
          <cell r="L146">
            <v>334.93</v>
          </cell>
          <cell r="M146">
            <v>340.1</v>
          </cell>
          <cell r="N146">
            <v>345.27</v>
          </cell>
          <cell r="O146">
            <v>350.44</v>
          </cell>
          <cell r="P146">
            <v>355.61</v>
          </cell>
          <cell r="Q146">
            <v>360.78</v>
          </cell>
          <cell r="R146">
            <v>365.95</v>
          </cell>
          <cell r="S146">
            <v>371.12</v>
          </cell>
          <cell r="T146">
            <v>376.28</v>
          </cell>
          <cell r="U146">
            <v>381.45</v>
          </cell>
          <cell r="V146">
            <v>386.62</v>
          </cell>
          <cell r="W146">
            <v>391.79</v>
          </cell>
          <cell r="X146">
            <v>396.96</v>
          </cell>
          <cell r="Y146">
            <v>402.13</v>
          </cell>
          <cell r="AA146">
            <v>166.74</v>
          </cell>
          <cell r="AB146">
            <v>170.39</v>
          </cell>
          <cell r="AC146">
            <v>147.04</v>
          </cell>
          <cell r="AD146">
            <v>177.69</v>
          </cell>
          <cell r="AE146">
            <v>181.33</v>
          </cell>
          <cell r="AF146">
            <v>184.98</v>
          </cell>
          <cell r="AG146">
            <v>188.63</v>
          </cell>
          <cell r="AH146">
            <v>192.28</v>
          </cell>
          <cell r="AI146">
            <v>195.93</v>
          </cell>
          <cell r="AJ146">
            <v>199.58</v>
          </cell>
          <cell r="AK146">
            <v>203.23</v>
          </cell>
          <cell r="AL146">
            <v>206.88</v>
          </cell>
          <cell r="AM146">
            <v>210.53</v>
          </cell>
          <cell r="AN146">
            <v>214.18</v>
          </cell>
          <cell r="AO146">
            <v>217.83</v>
          </cell>
          <cell r="AP146">
            <v>221.48</v>
          </cell>
          <cell r="AQ146">
            <v>225.13</v>
          </cell>
          <cell r="AR146">
            <v>228.78</v>
          </cell>
          <cell r="AS146">
            <v>232.43</v>
          </cell>
          <cell r="AT146">
            <v>236.08</v>
          </cell>
          <cell r="AU146">
            <v>239.73</v>
          </cell>
          <cell r="AV146">
            <v>243.37</v>
          </cell>
          <cell r="AW146">
            <v>247.2</v>
          </cell>
          <cell r="AX146">
            <v>250.67</v>
          </cell>
          <cell r="AY146">
            <v>254.32</v>
          </cell>
        </row>
        <row r="147">
          <cell r="A147">
            <v>279.93</v>
          </cell>
          <cell r="B147">
            <v>285.13</v>
          </cell>
          <cell r="C147">
            <v>290.33999999999997</v>
          </cell>
          <cell r="D147">
            <v>295.54000000000002</v>
          </cell>
          <cell r="E147">
            <v>300.75</v>
          </cell>
          <cell r="F147">
            <v>305.95</v>
          </cell>
          <cell r="G147">
            <v>311.16000000000003</v>
          </cell>
          <cell r="H147">
            <v>316.36</v>
          </cell>
          <cell r="I147">
            <v>321.57</v>
          </cell>
          <cell r="J147">
            <v>326.77</v>
          </cell>
          <cell r="K147">
            <v>331.98</v>
          </cell>
          <cell r="L147">
            <v>337.18</v>
          </cell>
          <cell r="M147">
            <v>342.39</v>
          </cell>
          <cell r="N147">
            <v>347.59</v>
          </cell>
          <cell r="O147">
            <v>352.8</v>
          </cell>
          <cell r="P147">
            <v>358</v>
          </cell>
          <cell r="Q147">
            <v>363.21</v>
          </cell>
          <cell r="R147">
            <v>368.41</v>
          </cell>
          <cell r="S147">
            <v>373.62</v>
          </cell>
          <cell r="T147">
            <v>378.82</v>
          </cell>
          <cell r="U147">
            <v>384.03</v>
          </cell>
          <cell r="V147">
            <v>389.23</v>
          </cell>
          <cell r="W147">
            <v>394.44</v>
          </cell>
          <cell r="X147">
            <v>399.65</v>
          </cell>
          <cell r="Y147">
            <v>404.85</v>
          </cell>
          <cell r="AA147">
            <v>167.88</v>
          </cell>
          <cell r="AB147">
            <v>171.56</v>
          </cell>
          <cell r="AC147">
            <v>175.23</v>
          </cell>
          <cell r="AD147">
            <v>178.91</v>
          </cell>
          <cell r="AE147">
            <v>182.58</v>
          </cell>
          <cell r="AF147">
            <v>186.26</v>
          </cell>
          <cell r="AG147">
            <v>189.93</v>
          </cell>
          <cell r="AH147">
            <v>193.61</v>
          </cell>
          <cell r="AI147">
            <v>197.28</v>
          </cell>
          <cell r="AJ147">
            <v>200.96</v>
          </cell>
          <cell r="AK147">
            <v>204.64</v>
          </cell>
          <cell r="AL147">
            <v>208.31</v>
          </cell>
          <cell r="AM147">
            <v>211.99</v>
          </cell>
          <cell r="AN147">
            <v>215.66</v>
          </cell>
          <cell r="AO147">
            <v>219.34</v>
          </cell>
          <cell r="AP147">
            <v>223.01</v>
          </cell>
          <cell r="AQ147">
            <v>226.69</v>
          </cell>
          <cell r="AR147">
            <v>230.36</v>
          </cell>
          <cell r="AS147">
            <v>234.04</v>
          </cell>
          <cell r="AT147">
            <v>237.71</v>
          </cell>
          <cell r="AU147">
            <v>241.39</v>
          </cell>
          <cell r="AV147">
            <v>245.06</v>
          </cell>
          <cell r="AW147">
            <v>248.74</v>
          </cell>
          <cell r="AX147">
            <v>252.41</v>
          </cell>
          <cell r="AY147">
            <v>256.08999999999997</v>
          </cell>
        </row>
        <row r="148">
          <cell r="A148">
            <v>281.77999999999997</v>
          </cell>
          <cell r="B148">
            <v>287.02</v>
          </cell>
          <cell r="C148">
            <v>292.26</v>
          </cell>
          <cell r="D148">
            <v>297.5</v>
          </cell>
          <cell r="E148">
            <v>302.74</v>
          </cell>
          <cell r="F148">
            <v>307.99</v>
          </cell>
          <cell r="G148">
            <v>313.23</v>
          </cell>
          <cell r="H148">
            <v>318.47000000000003</v>
          </cell>
          <cell r="I148">
            <v>323.70999999999998</v>
          </cell>
          <cell r="J148">
            <v>328.95</v>
          </cell>
          <cell r="K148">
            <v>334.19</v>
          </cell>
          <cell r="L148">
            <v>339.43</v>
          </cell>
          <cell r="M148">
            <v>344.68</v>
          </cell>
          <cell r="N148">
            <v>349.92</v>
          </cell>
          <cell r="O148">
            <v>355.16</v>
          </cell>
          <cell r="P148">
            <v>360.4</v>
          </cell>
          <cell r="Q148">
            <v>365.64</v>
          </cell>
          <cell r="R148">
            <v>370.88</v>
          </cell>
          <cell r="S148">
            <v>376.13</v>
          </cell>
          <cell r="T148">
            <v>381.37</v>
          </cell>
          <cell r="U148">
            <v>386.61</v>
          </cell>
          <cell r="V148">
            <v>391.85</v>
          </cell>
          <cell r="W148">
            <v>397.09</v>
          </cell>
          <cell r="X148">
            <v>402.33</v>
          </cell>
          <cell r="Y148">
            <v>407.58</v>
          </cell>
          <cell r="AA148">
            <v>169.12</v>
          </cell>
          <cell r="AB148">
            <v>172.83</v>
          </cell>
          <cell r="AC148">
            <v>176.53</v>
          </cell>
          <cell r="AD148">
            <v>180.23</v>
          </cell>
          <cell r="AE148">
            <v>183.93</v>
          </cell>
          <cell r="AF148">
            <v>187.63</v>
          </cell>
          <cell r="AG148">
            <v>191.33</v>
          </cell>
          <cell r="AH148">
            <v>195.03</v>
          </cell>
          <cell r="AI148">
            <v>198.73</v>
          </cell>
          <cell r="AJ148">
            <v>202.43</v>
          </cell>
          <cell r="AK148">
            <v>206.13</v>
          </cell>
          <cell r="AL148">
            <v>209.83</v>
          </cell>
          <cell r="AM148">
            <v>213.53</v>
          </cell>
          <cell r="AN148">
            <v>217.23</v>
          </cell>
          <cell r="AO148">
            <v>220.94</v>
          </cell>
          <cell r="AP148">
            <v>224.64</v>
          </cell>
          <cell r="AQ148">
            <v>228.34</v>
          </cell>
          <cell r="AR148">
            <v>232.04</v>
          </cell>
          <cell r="AS148">
            <v>235.74</v>
          </cell>
          <cell r="AT148">
            <v>239.44</v>
          </cell>
          <cell r="AU148">
            <v>243.14</v>
          </cell>
          <cell r="AV148">
            <v>246.84</v>
          </cell>
          <cell r="AW148">
            <v>250.54</v>
          </cell>
          <cell r="AX148">
            <v>254.24</v>
          </cell>
          <cell r="AY148">
            <v>257.94</v>
          </cell>
        </row>
        <row r="149">
          <cell r="A149">
            <v>283.98</v>
          </cell>
          <cell r="B149">
            <v>289.26</v>
          </cell>
          <cell r="C149">
            <v>294.54000000000002</v>
          </cell>
          <cell r="D149">
            <v>299.82</v>
          </cell>
          <cell r="E149">
            <v>305.10000000000002</v>
          </cell>
          <cell r="F149">
            <v>310.37</v>
          </cell>
          <cell r="G149">
            <v>315.64999999999998</v>
          </cell>
          <cell r="H149">
            <v>320.93</v>
          </cell>
          <cell r="I149">
            <v>326.20999999999998</v>
          </cell>
          <cell r="J149">
            <v>331.49</v>
          </cell>
          <cell r="K149">
            <v>336.76</v>
          </cell>
          <cell r="L149">
            <v>342.04</v>
          </cell>
          <cell r="M149">
            <v>347.32</v>
          </cell>
          <cell r="N149">
            <v>352.6</v>
          </cell>
          <cell r="O149">
            <v>357.88</v>
          </cell>
          <cell r="P149">
            <v>363.15</v>
          </cell>
          <cell r="Q149">
            <v>368.43</v>
          </cell>
          <cell r="R149">
            <v>373.71</v>
          </cell>
          <cell r="S149">
            <v>378.99</v>
          </cell>
          <cell r="T149">
            <v>384.27</v>
          </cell>
          <cell r="U149">
            <v>389.54</v>
          </cell>
          <cell r="V149">
            <v>394.82</v>
          </cell>
          <cell r="W149">
            <v>400.1</v>
          </cell>
          <cell r="X149">
            <v>405.38</v>
          </cell>
          <cell r="Y149">
            <v>410.66</v>
          </cell>
          <cell r="AA149">
            <v>170.27</v>
          </cell>
          <cell r="AB149">
            <v>174</v>
          </cell>
          <cell r="AC149">
            <v>177.73</v>
          </cell>
          <cell r="AD149">
            <v>181.45</v>
          </cell>
          <cell r="AE149">
            <v>185.18</v>
          </cell>
          <cell r="AF149">
            <v>188.91</v>
          </cell>
          <cell r="AG149">
            <v>192.63</v>
          </cell>
          <cell r="AH149">
            <v>196.36</v>
          </cell>
          <cell r="AI149">
            <v>200.09</v>
          </cell>
          <cell r="AJ149">
            <v>203.81</v>
          </cell>
          <cell r="AK149">
            <v>207.54</v>
          </cell>
          <cell r="AL149">
            <v>211.27</v>
          </cell>
          <cell r="AM149">
            <v>214.99</v>
          </cell>
          <cell r="AN149">
            <v>218.72</v>
          </cell>
          <cell r="AO149">
            <v>222.45</v>
          </cell>
          <cell r="AP149">
            <v>226.17</v>
          </cell>
          <cell r="AQ149">
            <v>229.9</v>
          </cell>
          <cell r="AR149">
            <v>233.62</v>
          </cell>
          <cell r="AS149">
            <v>237.35</v>
          </cell>
          <cell r="AT149">
            <v>241.08</v>
          </cell>
          <cell r="AU149">
            <v>244.8</v>
          </cell>
          <cell r="AV149">
            <v>248.53</v>
          </cell>
          <cell r="AW149">
            <v>252.26</v>
          </cell>
          <cell r="AX149">
            <v>255.98</v>
          </cell>
          <cell r="AY149">
            <v>259.70999999999998</v>
          </cell>
        </row>
        <row r="150">
          <cell r="A150">
            <v>285.85000000000002</v>
          </cell>
          <cell r="B150">
            <v>291.16000000000003</v>
          </cell>
          <cell r="C150">
            <v>296.48</v>
          </cell>
          <cell r="D150">
            <v>301.79000000000002</v>
          </cell>
          <cell r="E150">
            <v>307.10000000000002</v>
          </cell>
          <cell r="F150">
            <v>312.42</v>
          </cell>
          <cell r="G150">
            <v>317.73</v>
          </cell>
          <cell r="H150">
            <v>323.05</v>
          </cell>
          <cell r="I150">
            <v>328.36</v>
          </cell>
          <cell r="J150">
            <v>333.68</v>
          </cell>
          <cell r="K150">
            <v>338.99</v>
          </cell>
          <cell r="L150">
            <v>344.31</v>
          </cell>
          <cell r="M150">
            <v>349.62</v>
          </cell>
          <cell r="N150">
            <v>354.93</v>
          </cell>
          <cell r="O150">
            <v>360.25</v>
          </cell>
          <cell r="P150">
            <v>365.56</v>
          </cell>
          <cell r="Q150">
            <v>370.88</v>
          </cell>
          <cell r="R150">
            <v>376.19</v>
          </cell>
          <cell r="S150">
            <v>381.51</v>
          </cell>
          <cell r="T150">
            <v>386.82</v>
          </cell>
          <cell r="U150">
            <v>392.14</v>
          </cell>
          <cell r="V150">
            <v>397.45</v>
          </cell>
          <cell r="W150">
            <v>402.76</v>
          </cell>
          <cell r="X150">
            <v>408.08</v>
          </cell>
          <cell r="Y150">
            <v>413.39</v>
          </cell>
          <cell r="AA150">
            <v>171.43</v>
          </cell>
          <cell r="AB150">
            <v>175.18</v>
          </cell>
          <cell r="AC150">
            <v>178.93</v>
          </cell>
          <cell r="AD150">
            <v>182.68</v>
          </cell>
          <cell r="AE150">
            <v>186.43</v>
          </cell>
          <cell r="AF150">
            <v>190.19</v>
          </cell>
          <cell r="AG150">
            <v>193.94</v>
          </cell>
          <cell r="AH150">
            <v>197.69</v>
          </cell>
          <cell r="AI150">
            <v>201.44</v>
          </cell>
          <cell r="AJ150">
            <v>205.19</v>
          </cell>
          <cell r="AK150">
            <v>208.95</v>
          </cell>
          <cell r="AL150">
            <v>212.7</v>
          </cell>
          <cell r="AM150">
            <v>216.45</v>
          </cell>
          <cell r="AN150">
            <v>220.2</v>
          </cell>
          <cell r="AO150">
            <v>223.96</v>
          </cell>
          <cell r="AP150">
            <v>227.71</v>
          </cell>
          <cell r="AQ150">
            <v>231.46</v>
          </cell>
          <cell r="AR150">
            <v>235.21</v>
          </cell>
          <cell r="AS150">
            <v>238.96</v>
          </cell>
          <cell r="AT150">
            <v>242.72</v>
          </cell>
          <cell r="AU150">
            <v>246.47</v>
          </cell>
          <cell r="AV150">
            <v>250.22</v>
          </cell>
          <cell r="AW150">
            <v>253.97</v>
          </cell>
          <cell r="AX150">
            <v>257.73</v>
          </cell>
          <cell r="AY150">
            <v>261.48</v>
          </cell>
        </row>
        <row r="151">
          <cell r="A151">
            <v>287.70999999999998</v>
          </cell>
          <cell r="B151">
            <v>293.06</v>
          </cell>
          <cell r="C151">
            <v>298.42</v>
          </cell>
          <cell r="D151">
            <v>303.77</v>
          </cell>
          <cell r="E151">
            <v>309.12</v>
          </cell>
          <cell r="F151">
            <v>314.47000000000003</v>
          </cell>
          <cell r="G151">
            <v>319.82</v>
          </cell>
          <cell r="H151">
            <v>325.17</v>
          </cell>
          <cell r="I151">
            <v>330.52</v>
          </cell>
          <cell r="J151">
            <v>335.87</v>
          </cell>
          <cell r="K151">
            <v>341.22</v>
          </cell>
          <cell r="L151">
            <v>346.57</v>
          </cell>
          <cell r="M151">
            <v>351.92</v>
          </cell>
          <cell r="N151">
            <v>357.27</v>
          </cell>
          <cell r="O151">
            <v>362.63</v>
          </cell>
          <cell r="P151">
            <v>367.98</v>
          </cell>
          <cell r="Q151">
            <v>373.33</v>
          </cell>
          <cell r="R151">
            <v>378.68</v>
          </cell>
          <cell r="S151">
            <v>384.03</v>
          </cell>
          <cell r="T151">
            <v>389.38</v>
          </cell>
          <cell r="U151">
            <v>394.73</v>
          </cell>
          <cell r="V151">
            <v>400.08</v>
          </cell>
          <cell r="W151">
            <v>405.43</v>
          </cell>
          <cell r="X151">
            <v>410.78</v>
          </cell>
          <cell r="Y151">
            <v>416.13</v>
          </cell>
          <cell r="AA151">
            <v>172.58</v>
          </cell>
          <cell r="AB151">
            <v>176.35</v>
          </cell>
          <cell r="AC151">
            <v>180.13</v>
          </cell>
          <cell r="AD151">
            <v>183.91</v>
          </cell>
          <cell r="AE151">
            <v>187.69</v>
          </cell>
          <cell r="AF151">
            <v>191.47</v>
          </cell>
          <cell r="AG151">
            <v>195.24</v>
          </cell>
          <cell r="AH151">
            <v>199.02</v>
          </cell>
          <cell r="AI151">
            <v>202.8</v>
          </cell>
          <cell r="AJ151">
            <v>206.58</v>
          </cell>
          <cell r="AK151">
            <v>210.36</v>
          </cell>
          <cell r="AL151">
            <v>214.13</v>
          </cell>
          <cell r="AM151">
            <v>217.91</v>
          </cell>
          <cell r="AN151">
            <v>221.69</v>
          </cell>
          <cell r="AO151">
            <v>225.47</v>
          </cell>
          <cell r="AP151">
            <v>229.25</v>
          </cell>
          <cell r="AQ151">
            <v>233.02</v>
          </cell>
          <cell r="AR151">
            <v>236.8</v>
          </cell>
          <cell r="AS151">
            <v>240.58</v>
          </cell>
          <cell r="AT151">
            <v>244.36</v>
          </cell>
          <cell r="AU151">
            <v>248.13</v>
          </cell>
          <cell r="AV151">
            <v>251.91</v>
          </cell>
          <cell r="AW151">
            <v>255.69</v>
          </cell>
          <cell r="AX151">
            <v>259.47000000000003</v>
          </cell>
          <cell r="AY151">
            <v>263.25</v>
          </cell>
        </row>
        <row r="152">
          <cell r="A152">
            <v>289.58</v>
          </cell>
          <cell r="B152">
            <v>294.97000000000003</v>
          </cell>
          <cell r="C152">
            <v>300.36</v>
          </cell>
          <cell r="D152">
            <v>305.75</v>
          </cell>
          <cell r="E152">
            <v>311.13</v>
          </cell>
          <cell r="F152">
            <v>316.52</v>
          </cell>
          <cell r="G152">
            <v>321.91000000000003</v>
          </cell>
          <cell r="H152">
            <v>327.29000000000002</v>
          </cell>
          <cell r="I152">
            <v>332.68</v>
          </cell>
          <cell r="J152">
            <v>338.07</v>
          </cell>
          <cell r="K152">
            <v>343.46</v>
          </cell>
          <cell r="L152">
            <v>348.84</v>
          </cell>
          <cell r="M152">
            <v>354.23</v>
          </cell>
          <cell r="N152">
            <v>359.62</v>
          </cell>
          <cell r="O152">
            <v>365.01</v>
          </cell>
          <cell r="P152">
            <v>370.39</v>
          </cell>
          <cell r="Q152">
            <v>375.78</v>
          </cell>
          <cell r="R152">
            <v>381.17</v>
          </cell>
          <cell r="S152">
            <v>386.55</v>
          </cell>
          <cell r="T152">
            <v>391.94</v>
          </cell>
          <cell r="U152">
            <v>397.33</v>
          </cell>
          <cell r="V152">
            <v>402.72</v>
          </cell>
          <cell r="W152">
            <v>408.1</v>
          </cell>
          <cell r="X152">
            <v>413.49</v>
          </cell>
          <cell r="Y152">
            <v>418.88</v>
          </cell>
          <cell r="AA152">
            <v>173.73</v>
          </cell>
          <cell r="AB152">
            <v>177.53</v>
          </cell>
          <cell r="AC152">
            <v>181.34</v>
          </cell>
          <cell r="AD152">
            <v>185.14</v>
          </cell>
          <cell r="AE152">
            <v>188.94</v>
          </cell>
          <cell r="AF152">
            <v>192.75</v>
          </cell>
          <cell r="AG152">
            <v>196.55</v>
          </cell>
          <cell r="AH152">
            <v>200.36</v>
          </cell>
          <cell r="AI152">
            <v>204.16</v>
          </cell>
          <cell r="AJ152">
            <v>207.96</v>
          </cell>
          <cell r="AK152">
            <v>211.77</v>
          </cell>
          <cell r="AL152">
            <v>215.57</v>
          </cell>
          <cell r="AM152">
            <v>219.37</v>
          </cell>
          <cell r="AN152">
            <v>223.18</v>
          </cell>
          <cell r="AO152">
            <v>226.98</v>
          </cell>
          <cell r="AP152">
            <v>230.78</v>
          </cell>
          <cell r="AQ152">
            <v>234.59</v>
          </cell>
          <cell r="AR152">
            <v>238.39</v>
          </cell>
          <cell r="AS152">
            <v>242.19</v>
          </cell>
          <cell r="AT152">
            <v>246</v>
          </cell>
          <cell r="AU152">
            <v>249.8</v>
          </cell>
          <cell r="AV152">
            <v>253.61</v>
          </cell>
          <cell r="AW152">
            <v>257.41000000000003</v>
          </cell>
          <cell r="AX152">
            <v>261.20999999999998</v>
          </cell>
          <cell r="AY152">
            <v>265.02</v>
          </cell>
        </row>
        <row r="153">
          <cell r="A153">
            <v>291.45999999999998</v>
          </cell>
          <cell r="B153">
            <v>296.88</v>
          </cell>
          <cell r="C153">
            <v>302.31</v>
          </cell>
          <cell r="D153">
            <v>307.73</v>
          </cell>
          <cell r="E153">
            <v>313.14999999999998</v>
          </cell>
          <cell r="F153">
            <v>318.58</v>
          </cell>
          <cell r="G153">
            <v>324</v>
          </cell>
          <cell r="H153">
            <v>329.42</v>
          </cell>
          <cell r="I153">
            <v>334.85</v>
          </cell>
          <cell r="J153">
            <v>340.27</v>
          </cell>
          <cell r="K153">
            <v>345.7</v>
          </cell>
          <cell r="L153">
            <v>351.12</v>
          </cell>
          <cell r="M153">
            <v>356.54</v>
          </cell>
          <cell r="N153">
            <v>361.97</v>
          </cell>
          <cell r="O153">
            <v>367.39</v>
          </cell>
          <cell r="P153">
            <v>372.81</v>
          </cell>
          <cell r="Q153">
            <v>378.24</v>
          </cell>
          <cell r="R153">
            <v>383.66</v>
          </cell>
          <cell r="S153">
            <v>389.08</v>
          </cell>
          <cell r="T153">
            <v>394.51</v>
          </cell>
          <cell r="U153">
            <v>399.93</v>
          </cell>
          <cell r="V153">
            <v>405.35</v>
          </cell>
          <cell r="W153">
            <v>410.78</v>
          </cell>
          <cell r="X153">
            <v>416.2</v>
          </cell>
          <cell r="Y153">
            <v>421.63</v>
          </cell>
          <cell r="AA153">
            <v>174.98</v>
          </cell>
          <cell r="AB153">
            <v>178.81</v>
          </cell>
          <cell r="AC153">
            <v>182.64</v>
          </cell>
          <cell r="AD153">
            <v>186.47</v>
          </cell>
          <cell r="AE153">
            <v>190.3</v>
          </cell>
          <cell r="AF153">
            <v>194.13</v>
          </cell>
          <cell r="AG153">
            <v>197.96</v>
          </cell>
          <cell r="AH153">
            <v>201.79</v>
          </cell>
          <cell r="AI153">
            <v>205.62</v>
          </cell>
          <cell r="AJ153">
            <v>209.45</v>
          </cell>
          <cell r="AK153">
            <v>213.28</v>
          </cell>
          <cell r="AL153">
            <v>217.11</v>
          </cell>
          <cell r="AM153">
            <v>220.93</v>
          </cell>
          <cell r="AN153">
            <v>224.76</v>
          </cell>
          <cell r="AO153">
            <v>228.59</v>
          </cell>
          <cell r="AP153">
            <v>232.42</v>
          </cell>
          <cell r="AQ153">
            <v>236.25</v>
          </cell>
          <cell r="AR153">
            <v>240.08</v>
          </cell>
          <cell r="AS153">
            <v>243.91</v>
          </cell>
          <cell r="AT153">
            <v>247.74</v>
          </cell>
          <cell r="AU153">
            <v>251.57</v>
          </cell>
          <cell r="AV153">
            <v>255.4</v>
          </cell>
          <cell r="AW153">
            <v>259.23</v>
          </cell>
          <cell r="AX153">
            <v>263.06</v>
          </cell>
          <cell r="AY153">
            <v>266.89</v>
          </cell>
        </row>
        <row r="154">
          <cell r="A154">
            <v>293.70999999999998</v>
          </cell>
          <cell r="B154">
            <v>299.17</v>
          </cell>
          <cell r="C154">
            <v>304.63</v>
          </cell>
          <cell r="D154">
            <v>310.08999999999997</v>
          </cell>
          <cell r="E154">
            <v>315.55</v>
          </cell>
          <cell r="F154">
            <v>321.01</v>
          </cell>
          <cell r="G154">
            <v>326.47000000000003</v>
          </cell>
          <cell r="H154">
            <v>331.93</v>
          </cell>
          <cell r="I154">
            <v>337.39</v>
          </cell>
          <cell r="J154">
            <v>342.85</v>
          </cell>
          <cell r="K154">
            <v>348.31</v>
          </cell>
          <cell r="L154">
            <v>353.77</v>
          </cell>
          <cell r="M154">
            <v>359.23</v>
          </cell>
          <cell r="N154">
            <v>364.69</v>
          </cell>
          <cell r="O154">
            <v>370.15</v>
          </cell>
          <cell r="P154">
            <v>375.61</v>
          </cell>
          <cell r="Q154">
            <v>381.07</v>
          </cell>
          <cell r="R154">
            <v>386.53</v>
          </cell>
          <cell r="S154">
            <v>391.99</v>
          </cell>
          <cell r="T154">
            <v>397.45</v>
          </cell>
          <cell r="U154">
            <v>402.91</v>
          </cell>
          <cell r="V154">
            <v>408.37</v>
          </cell>
          <cell r="W154">
            <v>413.83</v>
          </cell>
          <cell r="X154">
            <v>419.29</v>
          </cell>
          <cell r="Y154">
            <v>424.75</v>
          </cell>
          <cell r="AA154">
            <v>176.14</v>
          </cell>
          <cell r="AB154">
            <v>179.99</v>
          </cell>
          <cell r="AC154">
            <v>183.85</v>
          </cell>
          <cell r="AD154">
            <v>187.7</v>
          </cell>
          <cell r="AE154">
            <v>191.56</v>
          </cell>
          <cell r="AF154">
            <v>195.41</v>
          </cell>
          <cell r="AG154">
            <v>199.27</v>
          </cell>
          <cell r="AH154">
            <v>203.12</v>
          </cell>
          <cell r="AI154">
            <v>206.98</v>
          </cell>
          <cell r="AJ154">
            <v>210.83</v>
          </cell>
          <cell r="AK154">
            <v>214.69</v>
          </cell>
          <cell r="AL154">
            <v>218.54</v>
          </cell>
          <cell r="AM154">
            <v>222.4</v>
          </cell>
          <cell r="AN154">
            <v>226.25</v>
          </cell>
          <cell r="AO154">
            <v>230.11</v>
          </cell>
          <cell r="AP154">
            <v>233.96</v>
          </cell>
          <cell r="AQ154">
            <v>237.82</v>
          </cell>
          <cell r="AR154">
            <v>241.67</v>
          </cell>
          <cell r="AS154">
            <v>245.53</v>
          </cell>
          <cell r="AT154">
            <v>249.38</v>
          </cell>
          <cell r="AU154">
            <v>253.24</v>
          </cell>
          <cell r="AV154">
            <v>257.08999999999997</v>
          </cell>
          <cell r="AW154">
            <v>260.95</v>
          </cell>
          <cell r="AX154">
            <v>264.8</v>
          </cell>
          <cell r="AY154">
            <v>268.66000000000003</v>
          </cell>
        </row>
        <row r="155">
          <cell r="A155">
            <v>295.60000000000002</v>
          </cell>
          <cell r="B155">
            <v>301.10000000000002</v>
          </cell>
          <cell r="C155">
            <v>306.58999999999997</v>
          </cell>
          <cell r="D155">
            <v>312.08999999999997</v>
          </cell>
          <cell r="E155">
            <v>317.58999999999997</v>
          </cell>
          <cell r="F155">
            <v>323.08</v>
          </cell>
          <cell r="G155">
            <v>328.58</v>
          </cell>
          <cell r="H155">
            <v>334.08</v>
          </cell>
          <cell r="I155">
            <v>339.57</v>
          </cell>
          <cell r="J155">
            <v>345.07</v>
          </cell>
          <cell r="K155">
            <v>350.56</v>
          </cell>
          <cell r="L155">
            <v>356.06</v>
          </cell>
          <cell r="M155">
            <v>361.56</v>
          </cell>
          <cell r="N155">
            <v>367.05</v>
          </cell>
          <cell r="O155">
            <v>372.55</v>
          </cell>
          <cell r="P155">
            <v>378.05</v>
          </cell>
          <cell r="Q155">
            <v>383.54</v>
          </cell>
          <cell r="R155">
            <v>389.04</v>
          </cell>
          <cell r="S155">
            <v>394.54</v>
          </cell>
          <cell r="T155">
            <v>400.03</v>
          </cell>
          <cell r="U155">
            <v>405.53</v>
          </cell>
          <cell r="V155">
            <v>411.03</v>
          </cell>
          <cell r="W155">
            <v>416.52</v>
          </cell>
          <cell r="X155">
            <v>422.02</v>
          </cell>
          <cell r="Y155">
            <v>427.51</v>
          </cell>
          <cell r="AA155">
            <v>177.3</v>
          </cell>
          <cell r="AB155">
            <v>181.18</v>
          </cell>
          <cell r="AC155">
            <v>185.06</v>
          </cell>
          <cell r="AD155">
            <v>188.94</v>
          </cell>
          <cell r="AE155">
            <v>192.82</v>
          </cell>
          <cell r="AF155">
            <v>196.7</v>
          </cell>
          <cell r="AG155">
            <v>200.58</v>
          </cell>
          <cell r="AH155">
            <v>204.46</v>
          </cell>
          <cell r="AI155">
            <v>208.34</v>
          </cell>
          <cell r="AJ155">
            <v>212.22</v>
          </cell>
          <cell r="AK155">
            <v>216.1</v>
          </cell>
          <cell r="AL155">
            <v>219.98</v>
          </cell>
          <cell r="AM155">
            <v>223.86</v>
          </cell>
          <cell r="AN155">
            <v>227.75</v>
          </cell>
          <cell r="AO155">
            <v>231.63</v>
          </cell>
          <cell r="AP155">
            <v>235.51</v>
          </cell>
          <cell r="AQ155">
            <v>239.39</v>
          </cell>
          <cell r="AR155">
            <v>243.27</v>
          </cell>
          <cell r="AS155">
            <v>247.15</v>
          </cell>
          <cell r="AT155">
            <v>251.03</v>
          </cell>
          <cell r="AU155">
            <v>254.91</v>
          </cell>
          <cell r="AV155">
            <v>258.79000000000002</v>
          </cell>
          <cell r="AW155">
            <v>262.67</v>
          </cell>
          <cell r="AX155">
            <v>266.55</v>
          </cell>
          <cell r="AY155">
            <v>270.43</v>
          </cell>
        </row>
        <row r="156">
          <cell r="A156">
            <v>297.49</v>
          </cell>
          <cell r="B156">
            <v>303.02999999999997</v>
          </cell>
          <cell r="C156">
            <v>308.56</v>
          </cell>
          <cell r="D156">
            <v>314.08999999999997</v>
          </cell>
          <cell r="E156">
            <v>319.62</v>
          </cell>
          <cell r="F156">
            <v>325.16000000000003</v>
          </cell>
          <cell r="G156">
            <v>330.69</v>
          </cell>
          <cell r="H156">
            <v>336.22</v>
          </cell>
          <cell r="I156">
            <v>341.75</v>
          </cell>
          <cell r="J156">
            <v>347.29</v>
          </cell>
          <cell r="K156">
            <v>352.82</v>
          </cell>
          <cell r="L156">
            <v>358.35</v>
          </cell>
          <cell r="M156">
            <v>363.89</v>
          </cell>
          <cell r="N156">
            <v>369.42</v>
          </cell>
          <cell r="O156">
            <v>374.95</v>
          </cell>
          <cell r="P156">
            <v>380.48</v>
          </cell>
          <cell r="Q156">
            <v>386.02</v>
          </cell>
          <cell r="R156">
            <v>391.55</v>
          </cell>
          <cell r="S156">
            <v>397.08</v>
          </cell>
          <cell r="T156">
            <v>402.62</v>
          </cell>
          <cell r="U156">
            <v>408.15</v>
          </cell>
          <cell r="V156">
            <v>413.68</v>
          </cell>
          <cell r="W156">
            <v>419.21</v>
          </cell>
          <cell r="X156">
            <v>424.75</v>
          </cell>
          <cell r="Y156">
            <v>430.28</v>
          </cell>
          <cell r="AA156">
            <v>178.46</v>
          </cell>
          <cell r="AB156">
            <v>182.36</v>
          </cell>
          <cell r="AC156">
            <v>186.27</v>
          </cell>
          <cell r="AD156">
            <v>190.17</v>
          </cell>
          <cell r="AE156">
            <v>194.08</v>
          </cell>
          <cell r="AF156">
            <v>197.99</v>
          </cell>
          <cell r="AG156">
            <v>201.89</v>
          </cell>
          <cell r="AH156">
            <v>205.8</v>
          </cell>
          <cell r="AI156">
            <v>209.71</v>
          </cell>
          <cell r="AJ156">
            <v>213.61</v>
          </cell>
          <cell r="AK156">
            <v>217.52</v>
          </cell>
          <cell r="AL156">
            <v>221.43</v>
          </cell>
          <cell r="AM156">
            <v>225.33</v>
          </cell>
          <cell r="AN156">
            <v>229.24</v>
          </cell>
          <cell r="AO156">
            <v>233.14</v>
          </cell>
          <cell r="AP156">
            <v>237.05</v>
          </cell>
          <cell r="AQ156">
            <v>240.96</v>
          </cell>
          <cell r="AR156">
            <v>244.86</v>
          </cell>
          <cell r="AS156">
            <v>248.77</v>
          </cell>
          <cell r="AT156">
            <v>252.68</v>
          </cell>
          <cell r="AU156">
            <v>256.58</v>
          </cell>
          <cell r="AV156">
            <v>260.49</v>
          </cell>
          <cell r="AW156">
            <v>264.39999999999998</v>
          </cell>
          <cell r="AX156">
            <v>268.3</v>
          </cell>
          <cell r="AY156">
            <v>272.20999999999998</v>
          </cell>
        </row>
        <row r="157">
          <cell r="A157">
            <v>299.39</v>
          </cell>
          <cell r="B157">
            <v>304.95999999999998</v>
          </cell>
          <cell r="C157">
            <v>310.43</v>
          </cell>
          <cell r="D157">
            <v>316.10000000000002</v>
          </cell>
          <cell r="E157">
            <v>321.67</v>
          </cell>
          <cell r="F157">
            <v>327.23</v>
          </cell>
          <cell r="G157">
            <v>332.8</v>
          </cell>
          <cell r="H157">
            <v>338.37</v>
          </cell>
          <cell r="I157">
            <v>343.94</v>
          </cell>
          <cell r="J157">
            <v>349.51</v>
          </cell>
          <cell r="K157">
            <v>355.08</v>
          </cell>
          <cell r="L157">
            <v>360.65</v>
          </cell>
          <cell r="M157">
            <v>366.22</v>
          </cell>
          <cell r="N157">
            <v>371.79</v>
          </cell>
          <cell r="O157">
            <v>377.36</v>
          </cell>
          <cell r="P157">
            <v>382.93</v>
          </cell>
          <cell r="Q157">
            <v>388.5</v>
          </cell>
          <cell r="R157">
            <v>394.06</v>
          </cell>
          <cell r="S157">
            <v>399.63</v>
          </cell>
          <cell r="T157">
            <v>405.2</v>
          </cell>
          <cell r="U157">
            <v>410.77</v>
          </cell>
          <cell r="V157">
            <v>416.34</v>
          </cell>
          <cell r="W157">
            <v>421.91</v>
          </cell>
          <cell r="X157">
            <v>427.48</v>
          </cell>
          <cell r="Y157">
            <v>433.05</v>
          </cell>
          <cell r="AA157">
            <v>179.61</v>
          </cell>
          <cell r="AB157">
            <v>183.55</v>
          </cell>
          <cell r="AC157">
            <v>187.48</v>
          </cell>
          <cell r="AD157">
            <v>191.41</v>
          </cell>
          <cell r="AE157">
            <v>195.34</v>
          </cell>
          <cell r="AF157">
            <v>199.28</v>
          </cell>
          <cell r="AG157">
            <v>203.21</v>
          </cell>
          <cell r="AH157">
            <v>207.14</v>
          </cell>
          <cell r="AI157">
            <v>211.07</v>
          </cell>
          <cell r="AJ157">
            <v>215</v>
          </cell>
          <cell r="AK157">
            <v>218.94</v>
          </cell>
          <cell r="AL157">
            <v>222.87</v>
          </cell>
          <cell r="AM157">
            <v>226.8</v>
          </cell>
          <cell r="AN157">
            <v>230.73</v>
          </cell>
          <cell r="AO157">
            <v>234.66</v>
          </cell>
          <cell r="AP157">
            <v>238.6</v>
          </cell>
          <cell r="AQ157">
            <v>242.53</v>
          </cell>
          <cell r="AR157">
            <v>246.46</v>
          </cell>
          <cell r="AS157">
            <v>250.39</v>
          </cell>
          <cell r="AT157">
            <v>254.32</v>
          </cell>
          <cell r="AU157">
            <v>258.26</v>
          </cell>
          <cell r="AV157">
            <v>262.19</v>
          </cell>
          <cell r="AW157">
            <v>266.12</v>
          </cell>
          <cell r="AX157">
            <v>270.5</v>
          </cell>
          <cell r="AY157">
            <v>273.99</v>
          </cell>
        </row>
        <row r="158">
          <cell r="A158">
            <v>301.29000000000002</v>
          </cell>
          <cell r="B158">
            <v>306.89</v>
          </cell>
          <cell r="C158">
            <v>312.5</v>
          </cell>
          <cell r="D158">
            <v>318.11</v>
          </cell>
          <cell r="E158">
            <v>323.70999999999998</v>
          </cell>
          <cell r="F158">
            <v>329.32</v>
          </cell>
          <cell r="G158">
            <v>334.92</v>
          </cell>
          <cell r="H158">
            <v>340.53</v>
          </cell>
          <cell r="I158">
            <v>346.13</v>
          </cell>
          <cell r="J158">
            <v>351.74</v>
          </cell>
          <cell r="K158">
            <v>357.34</v>
          </cell>
          <cell r="L158">
            <v>362.95</v>
          </cell>
          <cell r="M158">
            <v>368.56</v>
          </cell>
          <cell r="N158">
            <v>374.16</v>
          </cell>
          <cell r="O158">
            <v>379.77</v>
          </cell>
          <cell r="P158">
            <v>385.37</v>
          </cell>
          <cell r="Q158">
            <v>390.98</v>
          </cell>
          <cell r="R158">
            <v>396.58</v>
          </cell>
          <cell r="S158">
            <v>402.19</v>
          </cell>
          <cell r="T158">
            <v>407.79</v>
          </cell>
          <cell r="U158">
            <v>413.4</v>
          </cell>
          <cell r="V158">
            <v>419.01</v>
          </cell>
          <cell r="W158">
            <v>424.61</v>
          </cell>
          <cell r="X158">
            <v>430.22</v>
          </cell>
          <cell r="Y158">
            <v>435.82</v>
          </cell>
          <cell r="AA158">
            <v>180.78</v>
          </cell>
          <cell r="AB158">
            <v>184.73</v>
          </cell>
          <cell r="AC158">
            <v>188.69</v>
          </cell>
          <cell r="AD158">
            <v>192.65</v>
          </cell>
          <cell r="AE158">
            <v>196.61</v>
          </cell>
          <cell r="AF158">
            <v>200.56</v>
          </cell>
          <cell r="AG158">
            <v>204.52</v>
          </cell>
          <cell r="AH158">
            <v>208.48</v>
          </cell>
          <cell r="AI158">
            <v>212.44</v>
          </cell>
          <cell r="AJ158">
            <v>216.4</v>
          </cell>
          <cell r="AK158">
            <v>220.35</v>
          </cell>
          <cell r="AL158">
            <v>224.31</v>
          </cell>
          <cell r="AM158">
            <v>228.27</v>
          </cell>
          <cell r="AN158">
            <v>232.23</v>
          </cell>
          <cell r="AO158">
            <v>236.18</v>
          </cell>
          <cell r="AP158">
            <v>240.14</v>
          </cell>
          <cell r="AQ158">
            <v>244.1</v>
          </cell>
          <cell r="AR158">
            <v>248.06</v>
          </cell>
          <cell r="AS158">
            <v>252.02</v>
          </cell>
          <cell r="AT158">
            <v>255.97</v>
          </cell>
          <cell r="AU158">
            <v>259.93</v>
          </cell>
          <cell r="AV158">
            <v>263.89</v>
          </cell>
          <cell r="AW158">
            <v>267.85000000000002</v>
          </cell>
          <cell r="AX158">
            <v>271.81</v>
          </cell>
          <cell r="AY158">
            <v>275.76</v>
          </cell>
        </row>
        <row r="159">
          <cell r="A159">
            <v>303.19</v>
          </cell>
          <cell r="B159">
            <v>308.83999999999997</v>
          </cell>
          <cell r="C159">
            <v>314.48</v>
          </cell>
          <cell r="D159">
            <v>320.12</v>
          </cell>
          <cell r="E159">
            <v>325.76</v>
          </cell>
          <cell r="F159">
            <v>331.4</v>
          </cell>
          <cell r="G159">
            <v>337.05</v>
          </cell>
          <cell r="H159">
            <v>342.69</v>
          </cell>
          <cell r="I159">
            <v>348.33</v>
          </cell>
          <cell r="J159">
            <v>353.97</v>
          </cell>
          <cell r="K159">
            <v>359.61</v>
          </cell>
          <cell r="L159">
            <v>365.26</v>
          </cell>
          <cell r="M159">
            <v>370.9</v>
          </cell>
          <cell r="N159">
            <v>376.54</v>
          </cell>
          <cell r="O159">
            <v>382.18</v>
          </cell>
          <cell r="P159">
            <v>387.82</v>
          </cell>
          <cell r="Q159">
            <v>393.47</v>
          </cell>
          <cell r="R159">
            <v>399.11</v>
          </cell>
          <cell r="S159">
            <v>404.75</v>
          </cell>
          <cell r="T159">
            <v>410.39</v>
          </cell>
          <cell r="U159">
            <v>416.03</v>
          </cell>
          <cell r="V159">
            <v>421.68</v>
          </cell>
          <cell r="W159">
            <v>427.32</v>
          </cell>
          <cell r="X159">
            <v>432.96</v>
          </cell>
          <cell r="Y159">
            <v>438.6</v>
          </cell>
          <cell r="AA159">
            <v>181.94</v>
          </cell>
          <cell r="AB159">
            <v>185.92</v>
          </cell>
          <cell r="AC159">
            <v>189.9</v>
          </cell>
          <cell r="AD159">
            <v>193.89</v>
          </cell>
          <cell r="AE159">
            <v>197.87</v>
          </cell>
          <cell r="AF159">
            <v>201.86</v>
          </cell>
          <cell r="AG159">
            <v>205.84</v>
          </cell>
          <cell r="AH159">
            <v>209.82</v>
          </cell>
          <cell r="AI159">
            <v>213.81</v>
          </cell>
          <cell r="AJ159">
            <v>217.79</v>
          </cell>
          <cell r="AK159">
            <v>221.77</v>
          </cell>
          <cell r="AL159">
            <v>225.76</v>
          </cell>
          <cell r="AM159">
            <v>229.74</v>
          </cell>
          <cell r="AN159">
            <v>233.72</v>
          </cell>
          <cell r="AO159">
            <v>237.71</v>
          </cell>
          <cell r="AP159">
            <v>241.69</v>
          </cell>
          <cell r="AQ159">
            <v>245.67</v>
          </cell>
          <cell r="AR159">
            <v>249.66</v>
          </cell>
          <cell r="AS159">
            <v>253.64</v>
          </cell>
          <cell r="AT159">
            <v>257.62</v>
          </cell>
          <cell r="AU159">
            <v>261.61</v>
          </cell>
          <cell r="AV159">
            <v>265.58999999999997</v>
          </cell>
          <cell r="AW159">
            <v>269.57</v>
          </cell>
          <cell r="AX159">
            <v>273.56</v>
          </cell>
          <cell r="AY159">
            <v>277.54000000000002</v>
          </cell>
        </row>
        <row r="160">
          <cell r="A160">
            <v>305.10000000000002</v>
          </cell>
          <cell r="B160">
            <v>310.77999999999997</v>
          </cell>
          <cell r="C160">
            <v>316.45999999999998</v>
          </cell>
          <cell r="D160">
            <v>322.14</v>
          </cell>
          <cell r="E160">
            <v>327.82</v>
          </cell>
          <cell r="F160">
            <v>333.49</v>
          </cell>
          <cell r="G160">
            <v>339.17</v>
          </cell>
          <cell r="H160">
            <v>344.85</v>
          </cell>
          <cell r="I160">
            <v>350.53</v>
          </cell>
          <cell r="J160">
            <v>356.21</v>
          </cell>
          <cell r="K160">
            <v>361.89</v>
          </cell>
          <cell r="L160">
            <v>367.57</v>
          </cell>
          <cell r="M160">
            <v>373.24</v>
          </cell>
          <cell r="N160">
            <v>378.92</v>
          </cell>
          <cell r="O160">
            <v>384.6</v>
          </cell>
          <cell r="P160">
            <v>390.28</v>
          </cell>
          <cell r="Q160">
            <v>395.96</v>
          </cell>
          <cell r="R160">
            <v>401.64</v>
          </cell>
          <cell r="S160">
            <v>407.31</v>
          </cell>
          <cell r="T160">
            <v>412.99</v>
          </cell>
          <cell r="U160">
            <v>418.67</v>
          </cell>
          <cell r="V160">
            <v>424.35</v>
          </cell>
          <cell r="W160">
            <v>430.03</v>
          </cell>
          <cell r="X160">
            <v>435.71</v>
          </cell>
          <cell r="Y160">
            <v>441.38</v>
          </cell>
          <cell r="AA160">
            <v>183.1</v>
          </cell>
          <cell r="AB160">
            <v>187.11</v>
          </cell>
          <cell r="AC160">
            <v>191.12</v>
          </cell>
          <cell r="AD160">
            <v>195.13</v>
          </cell>
          <cell r="AE160">
            <v>199.14</v>
          </cell>
          <cell r="AF160">
            <v>203.15</v>
          </cell>
          <cell r="AG160">
            <v>207.16</v>
          </cell>
          <cell r="AH160">
            <v>211.17</v>
          </cell>
          <cell r="AI160">
            <v>215.17</v>
          </cell>
          <cell r="AJ160">
            <v>219.18</v>
          </cell>
          <cell r="AK160">
            <v>223.19</v>
          </cell>
          <cell r="AL160">
            <v>227.2</v>
          </cell>
          <cell r="AM160">
            <v>231.21</v>
          </cell>
          <cell r="AN160">
            <v>235.22</v>
          </cell>
          <cell r="AO160">
            <v>239.23</v>
          </cell>
          <cell r="AP160">
            <v>243.24</v>
          </cell>
          <cell r="AQ160">
            <v>247.25</v>
          </cell>
          <cell r="AR160">
            <v>251.26</v>
          </cell>
          <cell r="AS160">
            <v>255.27</v>
          </cell>
          <cell r="AT160">
            <v>259.27999999999997</v>
          </cell>
          <cell r="AU160">
            <v>263.29000000000002</v>
          </cell>
          <cell r="AV160">
            <v>267.29000000000002</v>
          </cell>
          <cell r="AW160">
            <v>271.3</v>
          </cell>
          <cell r="AX160">
            <v>275.31</v>
          </cell>
          <cell r="AY160">
            <v>279.32</v>
          </cell>
        </row>
        <row r="161">
          <cell r="A161">
            <v>307.02</v>
          </cell>
          <cell r="B161">
            <v>312.73</v>
          </cell>
          <cell r="C161">
            <v>318.45</v>
          </cell>
          <cell r="D161">
            <v>324.16000000000003</v>
          </cell>
          <cell r="E161">
            <v>329.88</v>
          </cell>
          <cell r="F161">
            <v>335.59</v>
          </cell>
          <cell r="G161">
            <v>341.31</v>
          </cell>
          <cell r="H161">
            <v>347.02</v>
          </cell>
          <cell r="I161">
            <v>352.74</v>
          </cell>
          <cell r="J161">
            <v>358.45</v>
          </cell>
          <cell r="K161">
            <v>364.16</v>
          </cell>
          <cell r="L161">
            <v>369.88</v>
          </cell>
          <cell r="M161">
            <v>375.59</v>
          </cell>
          <cell r="N161">
            <v>381.31</v>
          </cell>
          <cell r="O161">
            <v>387.02</v>
          </cell>
          <cell r="P161">
            <v>392.74</v>
          </cell>
          <cell r="Q161">
            <v>398.45</v>
          </cell>
          <cell r="R161">
            <v>404.17</v>
          </cell>
          <cell r="S161">
            <v>409.88</v>
          </cell>
          <cell r="T161">
            <v>415.6</v>
          </cell>
          <cell r="U161">
            <v>421.31</v>
          </cell>
          <cell r="V161">
            <v>427.03</v>
          </cell>
          <cell r="W161">
            <v>432.74</v>
          </cell>
          <cell r="X161">
            <v>438.46</v>
          </cell>
          <cell r="Y161">
            <v>444.17</v>
          </cell>
          <cell r="AA161">
            <v>184.27</v>
          </cell>
          <cell r="AB161">
            <v>188.3</v>
          </cell>
          <cell r="AC161">
            <v>192.34</v>
          </cell>
          <cell r="AD161">
            <v>196.37</v>
          </cell>
          <cell r="AE161">
            <v>200.41</v>
          </cell>
          <cell r="AF161">
            <v>204.44</v>
          </cell>
          <cell r="AG161">
            <v>208.48</v>
          </cell>
          <cell r="AH161">
            <v>212.51</v>
          </cell>
          <cell r="AI161">
            <v>216.55</v>
          </cell>
          <cell r="AJ161">
            <v>220.58</v>
          </cell>
          <cell r="AK161">
            <v>224.62</v>
          </cell>
          <cell r="AL161">
            <v>228.65</v>
          </cell>
          <cell r="AM161">
            <v>232.68</v>
          </cell>
          <cell r="AN161">
            <v>236.72</v>
          </cell>
          <cell r="AO161">
            <v>240.75</v>
          </cell>
          <cell r="AP161">
            <v>244.79</v>
          </cell>
          <cell r="AQ161">
            <v>248.82</v>
          </cell>
          <cell r="AR161">
            <v>252.86</v>
          </cell>
          <cell r="AS161">
            <v>256.89</v>
          </cell>
          <cell r="AT161">
            <v>260.93</v>
          </cell>
          <cell r="AU161">
            <v>264.95999999999998</v>
          </cell>
          <cell r="AV161">
            <v>269</v>
          </cell>
          <cell r="AW161">
            <v>273.02999999999997</v>
          </cell>
          <cell r="AX161">
            <v>277.07</v>
          </cell>
          <cell r="AY161">
            <v>281.10000000000002</v>
          </cell>
        </row>
        <row r="162">
          <cell r="A162">
            <v>309.35000000000002</v>
          </cell>
          <cell r="B162">
            <v>315.10000000000002</v>
          </cell>
          <cell r="C162">
            <v>320.85000000000002</v>
          </cell>
          <cell r="D162">
            <v>326.61</v>
          </cell>
          <cell r="E162">
            <v>332.36</v>
          </cell>
          <cell r="F162">
            <v>338.11</v>
          </cell>
          <cell r="G162">
            <v>343.86</v>
          </cell>
          <cell r="H162">
            <v>349.61</v>
          </cell>
          <cell r="I162">
            <v>355.36</v>
          </cell>
          <cell r="J162">
            <v>361.11</v>
          </cell>
          <cell r="K162">
            <v>366.86</v>
          </cell>
          <cell r="L162">
            <v>372.62</v>
          </cell>
          <cell r="M162">
            <v>378.37</v>
          </cell>
          <cell r="N162">
            <v>384.12</v>
          </cell>
          <cell r="O162">
            <v>389.87</v>
          </cell>
          <cell r="P162">
            <v>395.62</v>
          </cell>
          <cell r="Q162">
            <v>401.37</v>
          </cell>
          <cell r="R162">
            <v>407.12</v>
          </cell>
          <cell r="S162">
            <v>412.87</v>
          </cell>
          <cell r="T162">
            <v>418.62</v>
          </cell>
          <cell r="U162">
            <v>424.38</v>
          </cell>
          <cell r="V162">
            <v>430.13</v>
          </cell>
          <cell r="W162">
            <v>435.88</v>
          </cell>
          <cell r="X162">
            <v>441.63</v>
          </cell>
          <cell r="Y162">
            <v>447.38</v>
          </cell>
          <cell r="AA162">
            <v>185.43</v>
          </cell>
          <cell r="AB162">
            <v>189.49</v>
          </cell>
          <cell r="AC162">
            <v>193.55</v>
          </cell>
          <cell r="AD162">
            <v>197.61</v>
          </cell>
          <cell r="AE162">
            <v>201.67</v>
          </cell>
          <cell r="AF162">
            <v>205.74</v>
          </cell>
          <cell r="AG162">
            <v>209.8</v>
          </cell>
          <cell r="AH162">
            <v>213.86</v>
          </cell>
          <cell r="AI162">
            <v>217.92</v>
          </cell>
          <cell r="AJ162">
            <v>221.98</v>
          </cell>
          <cell r="AK162">
            <v>226.04</v>
          </cell>
          <cell r="AL162">
            <v>230.1</v>
          </cell>
          <cell r="AM162">
            <v>234.16</v>
          </cell>
          <cell r="AN162">
            <v>238.22</v>
          </cell>
          <cell r="AO162">
            <v>242.28</v>
          </cell>
          <cell r="AP162">
            <v>246.34</v>
          </cell>
          <cell r="AQ162">
            <v>250.4</v>
          </cell>
          <cell r="AR162">
            <v>254.46</v>
          </cell>
          <cell r="AS162">
            <v>258.52</v>
          </cell>
          <cell r="AT162">
            <v>262.58</v>
          </cell>
          <cell r="AU162">
            <v>266.64</v>
          </cell>
          <cell r="AV162">
            <v>270.7</v>
          </cell>
          <cell r="AW162">
            <v>274.77</v>
          </cell>
          <cell r="AX162">
            <v>278.83</v>
          </cell>
          <cell r="AY162">
            <v>282.89</v>
          </cell>
        </row>
        <row r="163">
          <cell r="A163">
            <v>311.27999999999997</v>
          </cell>
          <cell r="B163">
            <v>317.07</v>
          </cell>
          <cell r="C163">
            <v>322.86</v>
          </cell>
          <cell r="D163">
            <v>328.64</v>
          </cell>
          <cell r="E163">
            <v>334.43</v>
          </cell>
          <cell r="F163">
            <v>340.22</v>
          </cell>
          <cell r="G163">
            <v>346.01</v>
          </cell>
          <cell r="H163">
            <v>351.79</v>
          </cell>
          <cell r="I163">
            <v>357.58</v>
          </cell>
          <cell r="J163">
            <v>363.37</v>
          </cell>
          <cell r="K163">
            <v>369.16</v>
          </cell>
          <cell r="L163">
            <v>374.94</v>
          </cell>
          <cell r="M163">
            <v>380.73</v>
          </cell>
          <cell r="N163">
            <v>386.52</v>
          </cell>
          <cell r="O163">
            <v>392.31</v>
          </cell>
          <cell r="P163">
            <v>398.09</v>
          </cell>
          <cell r="Q163">
            <v>403.88</v>
          </cell>
          <cell r="R163">
            <v>409.67</v>
          </cell>
          <cell r="S163">
            <v>415.46</v>
          </cell>
          <cell r="T163">
            <v>421.24</v>
          </cell>
          <cell r="U163">
            <v>427.03</v>
          </cell>
          <cell r="V163">
            <v>432.82</v>
          </cell>
          <cell r="W163">
            <v>438.61</v>
          </cell>
          <cell r="X163">
            <v>444.4</v>
          </cell>
          <cell r="Y163">
            <v>450.18</v>
          </cell>
          <cell r="AA163">
            <v>186.6</v>
          </cell>
          <cell r="AB163">
            <v>190.69</v>
          </cell>
          <cell r="AC163">
            <v>194.77</v>
          </cell>
          <cell r="AD163">
            <v>198.86</v>
          </cell>
          <cell r="AE163">
            <v>202.94</v>
          </cell>
          <cell r="AF163">
            <v>207.03</v>
          </cell>
          <cell r="AG163">
            <v>211.12</v>
          </cell>
          <cell r="AH163">
            <v>215.2</v>
          </cell>
          <cell r="AI163">
            <v>219.29</v>
          </cell>
          <cell r="AJ163">
            <v>223.38</v>
          </cell>
          <cell r="AK163">
            <v>227.46</v>
          </cell>
          <cell r="AL163">
            <v>231.55</v>
          </cell>
          <cell r="AM163">
            <v>235.63</v>
          </cell>
          <cell r="AN163">
            <v>239.72</v>
          </cell>
          <cell r="AO163">
            <v>243.81</v>
          </cell>
          <cell r="AP163">
            <v>247.89</v>
          </cell>
          <cell r="AQ163">
            <v>251.98</v>
          </cell>
          <cell r="AR163">
            <v>256.07</v>
          </cell>
          <cell r="AS163">
            <v>260.14999999999998</v>
          </cell>
          <cell r="AT163">
            <v>264.24</v>
          </cell>
          <cell r="AU163">
            <v>268.33</v>
          </cell>
          <cell r="AV163">
            <v>272.41000000000003</v>
          </cell>
          <cell r="AW163">
            <v>276.5</v>
          </cell>
          <cell r="AX163">
            <v>280.58</v>
          </cell>
          <cell r="AY163">
            <v>284.67</v>
          </cell>
        </row>
        <row r="164">
          <cell r="A164">
            <v>313.20999999999998</v>
          </cell>
          <cell r="B164">
            <v>319.04000000000002</v>
          </cell>
          <cell r="C164">
            <v>324.86</v>
          </cell>
          <cell r="D164">
            <v>330.69</v>
          </cell>
          <cell r="E164">
            <v>336.51</v>
          </cell>
          <cell r="F164">
            <v>342.33</v>
          </cell>
          <cell r="G164">
            <v>348.16</v>
          </cell>
          <cell r="H164">
            <v>353.98</v>
          </cell>
          <cell r="I164">
            <v>359.81</v>
          </cell>
          <cell r="J164">
            <v>365.63</v>
          </cell>
          <cell r="K164">
            <v>371.45</v>
          </cell>
          <cell r="L164">
            <v>377.28</v>
          </cell>
          <cell r="M164">
            <v>383.1</v>
          </cell>
          <cell r="N164">
            <v>388.93</v>
          </cell>
          <cell r="O164">
            <v>394.75</v>
          </cell>
          <cell r="P164">
            <v>400.57</v>
          </cell>
          <cell r="Q164">
            <v>406.4</v>
          </cell>
          <cell r="R164">
            <v>412.22</v>
          </cell>
          <cell r="S164">
            <v>418.05</v>
          </cell>
          <cell r="T164">
            <v>423.87</v>
          </cell>
          <cell r="U164">
            <v>429.69</v>
          </cell>
          <cell r="V164">
            <v>435.52</v>
          </cell>
          <cell r="W164">
            <v>441.34</v>
          </cell>
          <cell r="X164">
            <v>447.17</v>
          </cell>
          <cell r="Y164">
            <v>452.99</v>
          </cell>
          <cell r="AA164">
            <v>187.77</v>
          </cell>
          <cell r="AB164">
            <v>191.88</v>
          </cell>
          <cell r="AC164">
            <v>195.99</v>
          </cell>
          <cell r="AD164">
            <v>200.1</v>
          </cell>
          <cell r="AE164">
            <v>204.22</v>
          </cell>
          <cell r="AF164">
            <v>208.33</v>
          </cell>
          <cell r="AG164">
            <v>212.44</v>
          </cell>
          <cell r="AH164">
            <v>216.55</v>
          </cell>
          <cell r="AI164">
            <v>220.66</v>
          </cell>
          <cell r="AJ164">
            <v>224.78</v>
          </cell>
          <cell r="AK164">
            <v>228.89</v>
          </cell>
          <cell r="AL164">
            <v>233</v>
          </cell>
          <cell r="AM164">
            <v>237.11</v>
          </cell>
          <cell r="AN164">
            <v>241.22</v>
          </cell>
          <cell r="AO164">
            <v>245.34</v>
          </cell>
          <cell r="AP164">
            <v>249.45</v>
          </cell>
          <cell r="AQ164">
            <v>253.56</v>
          </cell>
          <cell r="AR164">
            <v>257.67</v>
          </cell>
          <cell r="AS164">
            <v>261.77999999999997</v>
          </cell>
          <cell r="AT164">
            <v>265.89999999999998</v>
          </cell>
          <cell r="AU164">
            <v>270.01</v>
          </cell>
          <cell r="AV164">
            <v>274.12</v>
          </cell>
          <cell r="AW164">
            <v>278.23</v>
          </cell>
          <cell r="AX164">
            <v>282.33999999999997</v>
          </cell>
          <cell r="AY164">
            <v>286.45999999999998</v>
          </cell>
        </row>
        <row r="165">
          <cell r="A165">
            <v>315.14999999999998</v>
          </cell>
          <cell r="B165">
            <v>321.01</v>
          </cell>
          <cell r="C165">
            <v>326.87</v>
          </cell>
          <cell r="D165">
            <v>332.73</v>
          </cell>
          <cell r="E165">
            <v>338.59</v>
          </cell>
          <cell r="F165">
            <v>344.45</v>
          </cell>
          <cell r="G165">
            <v>350.32</v>
          </cell>
          <cell r="H165">
            <v>356.18</v>
          </cell>
          <cell r="I165">
            <v>362.04</v>
          </cell>
          <cell r="J165">
            <v>367.9</v>
          </cell>
          <cell r="K165">
            <v>373.76</v>
          </cell>
          <cell r="L165">
            <v>379.62</v>
          </cell>
          <cell r="M165">
            <v>385.48</v>
          </cell>
          <cell r="N165">
            <v>391.34</v>
          </cell>
          <cell r="O165">
            <v>397.2</v>
          </cell>
          <cell r="P165">
            <v>403.06</v>
          </cell>
          <cell r="Q165">
            <v>408.92</v>
          </cell>
          <cell r="R165">
            <v>414.78</v>
          </cell>
          <cell r="S165">
            <v>420.64</v>
          </cell>
          <cell r="T165">
            <v>426.5</v>
          </cell>
          <cell r="U165">
            <v>432.36</v>
          </cell>
          <cell r="V165">
            <v>438.22</v>
          </cell>
          <cell r="W165">
            <v>444.08</v>
          </cell>
          <cell r="X165">
            <v>449.94</v>
          </cell>
          <cell r="Y165">
            <v>455.8</v>
          </cell>
          <cell r="AA165">
            <v>188.94</v>
          </cell>
          <cell r="AB165">
            <v>193.08</v>
          </cell>
          <cell r="AC165">
            <v>197.21</v>
          </cell>
          <cell r="AD165">
            <v>201.35</v>
          </cell>
          <cell r="AE165">
            <v>205.49</v>
          </cell>
          <cell r="AF165">
            <v>209.63</v>
          </cell>
          <cell r="AG165">
            <v>213.76</v>
          </cell>
          <cell r="AH165">
            <v>217.9</v>
          </cell>
          <cell r="AI165">
            <v>222.04</v>
          </cell>
          <cell r="AJ165">
            <v>226.18</v>
          </cell>
          <cell r="AK165">
            <v>230.31</v>
          </cell>
          <cell r="AL165">
            <v>234.45</v>
          </cell>
          <cell r="AM165">
            <v>238.59</v>
          </cell>
          <cell r="AN165">
            <v>242.73</v>
          </cell>
          <cell r="AO165">
            <v>246.87</v>
          </cell>
          <cell r="AP165">
            <v>251</v>
          </cell>
          <cell r="AQ165">
            <v>255.14</v>
          </cell>
          <cell r="AR165">
            <v>259.27999999999997</v>
          </cell>
          <cell r="AS165">
            <v>263.42</v>
          </cell>
          <cell r="AT165">
            <v>267.55</v>
          </cell>
          <cell r="AU165">
            <v>271.69</v>
          </cell>
          <cell r="AV165">
            <v>275.83</v>
          </cell>
          <cell r="AW165">
            <v>279.97000000000003</v>
          </cell>
          <cell r="AX165">
            <v>284.11</v>
          </cell>
          <cell r="AY165">
            <v>288.24</v>
          </cell>
        </row>
        <row r="166">
          <cell r="A166">
            <v>317.10000000000002</v>
          </cell>
          <cell r="B166">
            <v>322.99</v>
          </cell>
          <cell r="C166">
            <v>328.89</v>
          </cell>
          <cell r="D166">
            <v>334.79</v>
          </cell>
          <cell r="E166">
            <v>340.68</v>
          </cell>
          <cell r="F166">
            <v>346.58</v>
          </cell>
          <cell r="G166">
            <v>352.48</v>
          </cell>
          <cell r="H166">
            <v>358.37</v>
          </cell>
          <cell r="I166">
            <v>364.27</v>
          </cell>
          <cell r="J166">
            <v>370.17</v>
          </cell>
          <cell r="K166">
            <v>376.06</v>
          </cell>
          <cell r="L166">
            <v>381.96</v>
          </cell>
          <cell r="M166">
            <v>387.86</v>
          </cell>
          <cell r="N166">
            <v>393.76</v>
          </cell>
          <cell r="O166">
            <v>399.65</v>
          </cell>
          <cell r="P166">
            <v>405.55</v>
          </cell>
          <cell r="Q166">
            <v>411.45</v>
          </cell>
          <cell r="R166">
            <v>417.34</v>
          </cell>
          <cell r="S166">
            <v>423.24</v>
          </cell>
          <cell r="T166">
            <v>429.14</v>
          </cell>
          <cell r="U166">
            <v>435.03</v>
          </cell>
          <cell r="V166">
            <v>440.93</v>
          </cell>
          <cell r="W166">
            <v>446.83</v>
          </cell>
          <cell r="X166">
            <v>452.72</v>
          </cell>
          <cell r="Y166">
            <v>458.62</v>
          </cell>
          <cell r="AA166">
            <v>190.11</v>
          </cell>
          <cell r="AB166">
            <v>194.27</v>
          </cell>
          <cell r="AC166">
            <v>198.44</v>
          </cell>
          <cell r="AD166">
            <v>202.6</v>
          </cell>
          <cell r="AE166">
            <v>206.76</v>
          </cell>
          <cell r="AF166">
            <v>210.93</v>
          </cell>
          <cell r="AG166">
            <v>215.09</v>
          </cell>
          <cell r="AH166">
            <v>219.25</v>
          </cell>
          <cell r="AI166">
            <v>223.42</v>
          </cell>
          <cell r="AJ166">
            <v>227.58</v>
          </cell>
          <cell r="AK166">
            <v>231.74</v>
          </cell>
          <cell r="AL166">
            <v>235.91</v>
          </cell>
          <cell r="AM166">
            <v>240.07</v>
          </cell>
          <cell r="AN166">
            <v>244.23</v>
          </cell>
          <cell r="AO166">
            <v>248.4</v>
          </cell>
          <cell r="AP166">
            <v>252.56</v>
          </cell>
          <cell r="AQ166">
            <v>256.72000000000003</v>
          </cell>
          <cell r="AR166">
            <v>260.89</v>
          </cell>
          <cell r="AS166">
            <v>265.05</v>
          </cell>
          <cell r="AT166">
            <v>269.20999999999998</v>
          </cell>
          <cell r="AU166">
            <v>273.38</v>
          </cell>
          <cell r="AV166">
            <v>277.54000000000002</v>
          </cell>
          <cell r="AW166">
            <v>281.7</v>
          </cell>
          <cell r="AX166">
            <v>285.87</v>
          </cell>
          <cell r="AY166">
            <v>290.02999999999997</v>
          </cell>
        </row>
        <row r="167">
          <cell r="A167">
            <v>319.05</v>
          </cell>
          <cell r="B167">
            <v>324.98</v>
          </cell>
          <cell r="C167">
            <v>330.91</v>
          </cell>
          <cell r="D167">
            <v>336.85</v>
          </cell>
          <cell r="E167">
            <v>342.78</v>
          </cell>
          <cell r="F167">
            <v>348.71</v>
          </cell>
          <cell r="G167">
            <v>354.65</v>
          </cell>
          <cell r="H167">
            <v>360.58</v>
          </cell>
          <cell r="I167">
            <v>366.51</v>
          </cell>
          <cell r="J167">
            <v>372.44</v>
          </cell>
          <cell r="K167">
            <v>378.38</v>
          </cell>
          <cell r="L167">
            <v>384.31</v>
          </cell>
          <cell r="M167">
            <v>390.24</v>
          </cell>
          <cell r="N167">
            <v>396.18</v>
          </cell>
          <cell r="O167">
            <v>402.11</v>
          </cell>
          <cell r="P167">
            <v>408.04</v>
          </cell>
          <cell r="Q167">
            <v>413.98</v>
          </cell>
          <cell r="R167">
            <v>419.91</v>
          </cell>
          <cell r="S167">
            <v>425.84</v>
          </cell>
          <cell r="T167">
            <v>431.78</v>
          </cell>
          <cell r="U167">
            <v>437.71</v>
          </cell>
          <cell r="V167">
            <v>443.64</v>
          </cell>
          <cell r="W167">
            <v>449.58</v>
          </cell>
          <cell r="X167">
            <v>455.51</v>
          </cell>
          <cell r="Y167">
            <v>461.44</v>
          </cell>
          <cell r="AA167">
            <v>191.28</v>
          </cell>
          <cell r="AB167">
            <v>195.47</v>
          </cell>
          <cell r="AC167">
            <v>199.66</v>
          </cell>
          <cell r="AD167">
            <v>203.85</v>
          </cell>
          <cell r="AE167">
            <v>208.04</v>
          </cell>
          <cell r="AF167">
            <v>212.23</v>
          </cell>
          <cell r="AG167">
            <v>216.42</v>
          </cell>
          <cell r="AH167">
            <v>220.61</v>
          </cell>
          <cell r="AI167">
            <v>224.79</v>
          </cell>
          <cell r="AJ167">
            <v>228.98</v>
          </cell>
          <cell r="AK167">
            <v>233.17</v>
          </cell>
          <cell r="AL167">
            <v>237.36</v>
          </cell>
          <cell r="AM167">
            <v>241.55</v>
          </cell>
          <cell r="AN167">
            <v>245.74</v>
          </cell>
          <cell r="AO167">
            <v>249.93</v>
          </cell>
          <cell r="AP167">
            <v>254.12</v>
          </cell>
          <cell r="AQ167">
            <v>258.31</v>
          </cell>
          <cell r="AR167">
            <v>262.5</v>
          </cell>
          <cell r="AS167">
            <v>266.69</v>
          </cell>
          <cell r="AT167">
            <v>270.88</v>
          </cell>
          <cell r="AU167">
            <v>275.06</v>
          </cell>
          <cell r="AV167">
            <v>297.25</v>
          </cell>
          <cell r="AW167">
            <v>283.44</v>
          </cell>
          <cell r="AX167">
            <v>287.63</v>
          </cell>
          <cell r="AY167">
            <v>291.82</v>
          </cell>
        </row>
        <row r="168">
          <cell r="A168">
            <v>321</v>
          </cell>
          <cell r="B168">
            <v>326.97000000000003</v>
          </cell>
          <cell r="C168">
            <v>332.94</v>
          </cell>
          <cell r="D168">
            <v>338.91</v>
          </cell>
          <cell r="E168">
            <v>344.88</v>
          </cell>
          <cell r="F168">
            <v>350.85</v>
          </cell>
          <cell r="G168">
            <v>356.82</v>
          </cell>
          <cell r="H168">
            <v>362.79</v>
          </cell>
          <cell r="I168">
            <v>368.76</v>
          </cell>
          <cell r="J168">
            <v>374.73</v>
          </cell>
          <cell r="K168">
            <v>380.7</v>
          </cell>
          <cell r="L168">
            <v>386.67</v>
          </cell>
          <cell r="M168">
            <v>392.64</v>
          </cell>
          <cell r="N168">
            <v>398.61</v>
          </cell>
          <cell r="O168">
            <v>404.57</v>
          </cell>
          <cell r="P168">
            <v>410.54</v>
          </cell>
          <cell r="Q168">
            <v>416.51</v>
          </cell>
          <cell r="R168">
            <v>422.48</v>
          </cell>
          <cell r="S168">
            <v>428.45</v>
          </cell>
          <cell r="T168">
            <v>434.42</v>
          </cell>
          <cell r="U168">
            <v>440.39</v>
          </cell>
          <cell r="V168">
            <v>446.36</v>
          </cell>
          <cell r="W168">
            <v>452.33</v>
          </cell>
          <cell r="X168">
            <v>458.3</v>
          </cell>
          <cell r="Y168">
            <v>464.27</v>
          </cell>
          <cell r="AA168">
            <v>192.46</v>
          </cell>
          <cell r="AB168">
            <v>196.67</v>
          </cell>
          <cell r="AC168">
            <v>200.89</v>
          </cell>
          <cell r="AD168">
            <v>205.1</v>
          </cell>
          <cell r="AE168">
            <v>209.32</v>
          </cell>
          <cell r="AF168">
            <v>213.53</v>
          </cell>
          <cell r="AG168">
            <v>217.75</v>
          </cell>
          <cell r="AH168">
            <v>221.96</v>
          </cell>
          <cell r="AI168">
            <v>226.17</v>
          </cell>
          <cell r="AJ168">
            <v>230.39</v>
          </cell>
          <cell r="AK168">
            <v>234.6</v>
          </cell>
          <cell r="AL168">
            <v>238.82</v>
          </cell>
          <cell r="AM168">
            <v>243.03</v>
          </cell>
          <cell r="AN168">
            <v>247.25</v>
          </cell>
          <cell r="AO168">
            <v>251.46</v>
          </cell>
          <cell r="AP168">
            <v>255.68</v>
          </cell>
          <cell r="AQ168">
            <v>259.89</v>
          </cell>
          <cell r="AR168">
            <v>264.11</v>
          </cell>
          <cell r="AS168">
            <v>268.32</v>
          </cell>
          <cell r="AT168">
            <v>272.54000000000002</v>
          </cell>
          <cell r="AU168">
            <v>276.75</v>
          </cell>
          <cell r="AV168">
            <v>280.97000000000003</v>
          </cell>
          <cell r="AW168">
            <v>285.18</v>
          </cell>
          <cell r="AX168">
            <v>289.39999999999998</v>
          </cell>
          <cell r="AY168">
            <v>293.61</v>
          </cell>
        </row>
        <row r="169">
          <cell r="A169">
            <v>322.95999999999998</v>
          </cell>
          <cell r="B169">
            <v>328.97</v>
          </cell>
          <cell r="C169">
            <v>334.97</v>
          </cell>
          <cell r="D169">
            <v>340.98</v>
          </cell>
          <cell r="E169">
            <v>346.98</v>
          </cell>
          <cell r="F169">
            <v>352.99</v>
          </cell>
          <cell r="G169">
            <v>359</v>
          </cell>
          <cell r="H169">
            <v>365</v>
          </cell>
          <cell r="I169">
            <v>371.01</v>
          </cell>
          <cell r="J169">
            <v>377.01</v>
          </cell>
          <cell r="K169">
            <v>383.02</v>
          </cell>
          <cell r="L169">
            <v>389.03</v>
          </cell>
          <cell r="M169">
            <v>395.03</v>
          </cell>
          <cell r="N169">
            <v>401.04</v>
          </cell>
          <cell r="O169">
            <v>407.04</v>
          </cell>
          <cell r="P169">
            <v>413.05</v>
          </cell>
          <cell r="Q169">
            <v>419.06</v>
          </cell>
          <cell r="R169">
            <v>425.06</v>
          </cell>
          <cell r="S169">
            <v>431.07</v>
          </cell>
          <cell r="T169">
            <v>437.07</v>
          </cell>
          <cell r="U169">
            <v>443.08</v>
          </cell>
          <cell r="V169">
            <v>449.09</v>
          </cell>
          <cell r="W169">
            <v>455.09</v>
          </cell>
          <cell r="X169">
            <v>461.1</v>
          </cell>
          <cell r="Y169">
            <v>467.1</v>
          </cell>
          <cell r="AA169">
            <v>193.63</v>
          </cell>
          <cell r="AB169">
            <v>197.87</v>
          </cell>
          <cell r="AC169">
            <v>202.11</v>
          </cell>
          <cell r="AD169">
            <v>206.35</v>
          </cell>
          <cell r="AE169">
            <v>210.59</v>
          </cell>
          <cell r="AF169">
            <v>214.83</v>
          </cell>
          <cell r="AG169">
            <v>219.08</v>
          </cell>
          <cell r="AH169">
            <v>223.32</v>
          </cell>
          <cell r="AI169">
            <v>227.56</v>
          </cell>
          <cell r="AJ169">
            <v>231.8</v>
          </cell>
          <cell r="AK169">
            <v>236.04</v>
          </cell>
          <cell r="AL169">
            <v>240.28</v>
          </cell>
          <cell r="AM169">
            <v>244.52</v>
          </cell>
          <cell r="AN169">
            <v>248.76</v>
          </cell>
          <cell r="AO169">
            <v>253</v>
          </cell>
          <cell r="AP169">
            <v>257.24</v>
          </cell>
          <cell r="AQ169">
            <v>261.48</v>
          </cell>
          <cell r="AR169">
            <v>265.72000000000003</v>
          </cell>
          <cell r="AS169">
            <v>269.95999999999998</v>
          </cell>
          <cell r="AT169">
            <v>274.2</v>
          </cell>
          <cell r="AU169">
            <v>278.44</v>
          </cell>
          <cell r="AV169">
            <v>282.68</v>
          </cell>
          <cell r="AW169">
            <v>286.92</v>
          </cell>
          <cell r="AX169">
            <v>291.16000000000003</v>
          </cell>
          <cell r="AY169">
            <v>295.39999999999998</v>
          </cell>
        </row>
        <row r="170">
          <cell r="A170">
            <v>324.93</v>
          </cell>
          <cell r="B170">
            <v>330.97</v>
          </cell>
          <cell r="C170">
            <v>337.01</v>
          </cell>
          <cell r="D170">
            <v>343.05</v>
          </cell>
          <cell r="E170">
            <v>349.1</v>
          </cell>
          <cell r="F170">
            <v>355.14</v>
          </cell>
          <cell r="G170">
            <v>361.18</v>
          </cell>
          <cell r="H170">
            <v>367.22</v>
          </cell>
          <cell r="I170">
            <v>373.27</v>
          </cell>
          <cell r="J170">
            <v>379.31</v>
          </cell>
          <cell r="K170">
            <v>385.35</v>
          </cell>
          <cell r="L170">
            <v>391.39</v>
          </cell>
          <cell r="M170">
            <v>397.44</v>
          </cell>
          <cell r="N170">
            <v>403.48</v>
          </cell>
          <cell r="O170">
            <v>409.52</v>
          </cell>
          <cell r="P170">
            <v>415.56</v>
          </cell>
          <cell r="Q170">
            <v>421.6</v>
          </cell>
          <cell r="R170">
            <v>427.65</v>
          </cell>
          <cell r="S170">
            <v>433.69</v>
          </cell>
          <cell r="T170">
            <v>439.73</v>
          </cell>
          <cell r="U170">
            <v>445.77</v>
          </cell>
          <cell r="V170">
            <v>451.82</v>
          </cell>
          <cell r="W170">
            <v>457.86</v>
          </cell>
          <cell r="X170">
            <v>463.9</v>
          </cell>
          <cell r="Y170">
            <v>469.94</v>
          </cell>
          <cell r="AA170">
            <v>194.81</v>
          </cell>
          <cell r="AB170">
            <v>199.08</v>
          </cell>
          <cell r="AC170">
            <v>203.34</v>
          </cell>
          <cell r="AD170">
            <v>207.61</v>
          </cell>
          <cell r="AE170">
            <v>211.87</v>
          </cell>
          <cell r="AF170">
            <v>216.14</v>
          </cell>
          <cell r="AG170">
            <v>220.41</v>
          </cell>
          <cell r="AH170">
            <v>224.67</v>
          </cell>
          <cell r="AI170">
            <v>228.94</v>
          </cell>
          <cell r="AJ170">
            <v>233.21</v>
          </cell>
          <cell r="AK170">
            <v>237.47</v>
          </cell>
          <cell r="AL170">
            <v>241.74</v>
          </cell>
          <cell r="AM170">
            <v>246</v>
          </cell>
          <cell r="AN170">
            <v>250.27</v>
          </cell>
          <cell r="AO170">
            <v>254.54</v>
          </cell>
          <cell r="AP170">
            <v>258.8</v>
          </cell>
          <cell r="AQ170">
            <v>263.07</v>
          </cell>
          <cell r="AR170">
            <v>267.33</v>
          </cell>
          <cell r="AS170">
            <v>271.60000000000002</v>
          </cell>
          <cell r="AT170">
            <v>275.87</v>
          </cell>
          <cell r="AU170">
            <v>280.13</v>
          </cell>
          <cell r="AV170">
            <v>284.39999999999998</v>
          </cell>
          <cell r="AW170">
            <v>288.67</v>
          </cell>
          <cell r="AX170">
            <v>292.93</v>
          </cell>
          <cell r="AY170">
            <v>297.2</v>
          </cell>
        </row>
        <row r="171">
          <cell r="A171">
            <v>326.89999999999998</v>
          </cell>
          <cell r="B171">
            <v>332.98</v>
          </cell>
          <cell r="C171">
            <v>339.06</v>
          </cell>
          <cell r="D171">
            <v>345.13</v>
          </cell>
          <cell r="E171">
            <v>351.21</v>
          </cell>
          <cell r="F171">
            <v>357.29</v>
          </cell>
          <cell r="G171">
            <v>363.37</v>
          </cell>
          <cell r="H171">
            <v>369.45</v>
          </cell>
          <cell r="I171">
            <v>375.53</v>
          </cell>
          <cell r="J171">
            <v>381.61</v>
          </cell>
          <cell r="K171">
            <v>387.69</v>
          </cell>
          <cell r="L171">
            <v>393.76</v>
          </cell>
          <cell r="M171">
            <v>399.84</v>
          </cell>
          <cell r="N171">
            <v>405.92</v>
          </cell>
          <cell r="O171">
            <v>412</v>
          </cell>
          <cell r="P171">
            <v>418.08</v>
          </cell>
          <cell r="Q171">
            <v>424.16</v>
          </cell>
          <cell r="R171">
            <v>430.24</v>
          </cell>
          <cell r="S171">
            <v>436.32</v>
          </cell>
          <cell r="T171">
            <v>442.39</v>
          </cell>
          <cell r="U171">
            <v>448.47</v>
          </cell>
          <cell r="V171">
            <v>454.55</v>
          </cell>
          <cell r="W171">
            <v>460.63</v>
          </cell>
          <cell r="X171">
            <v>466.71</v>
          </cell>
          <cell r="Y171">
            <v>472.79</v>
          </cell>
          <cell r="AA171">
            <v>195.99</v>
          </cell>
          <cell r="AB171">
            <v>200.28</v>
          </cell>
          <cell r="AC171">
            <v>204.57</v>
          </cell>
          <cell r="AD171">
            <v>208.86</v>
          </cell>
          <cell r="AE171">
            <v>213.16</v>
          </cell>
          <cell r="AF171">
            <v>217.45</v>
          </cell>
          <cell r="AG171">
            <v>221.74</v>
          </cell>
          <cell r="AH171">
            <v>226.03</v>
          </cell>
          <cell r="AI171">
            <v>230.32</v>
          </cell>
          <cell r="AJ171">
            <v>234.62</v>
          </cell>
          <cell r="AK171">
            <v>238.91</v>
          </cell>
          <cell r="AL171">
            <v>243.2</v>
          </cell>
          <cell r="AM171">
            <v>247.49</v>
          </cell>
          <cell r="AN171">
            <v>251.78</v>
          </cell>
          <cell r="AO171">
            <v>256.07</v>
          </cell>
          <cell r="AP171">
            <v>260.37</v>
          </cell>
          <cell r="AQ171">
            <v>264.66000000000003</v>
          </cell>
          <cell r="AR171">
            <v>268.95</v>
          </cell>
          <cell r="AS171">
            <v>273.24</v>
          </cell>
          <cell r="AT171">
            <v>277.52999999999997</v>
          </cell>
          <cell r="AU171">
            <v>281.83</v>
          </cell>
          <cell r="AV171">
            <v>286.12</v>
          </cell>
          <cell r="AW171">
            <v>290.41000000000003</v>
          </cell>
          <cell r="AX171">
            <v>294.7</v>
          </cell>
          <cell r="AY171">
            <v>298.99</v>
          </cell>
        </row>
        <row r="172">
          <cell r="A172">
            <v>328.87</v>
          </cell>
          <cell r="B172">
            <v>334.99</v>
          </cell>
          <cell r="C172">
            <v>341.11</v>
          </cell>
          <cell r="D172">
            <v>347.22</v>
          </cell>
          <cell r="E172">
            <v>353.34</v>
          </cell>
          <cell r="F172">
            <v>359.45</v>
          </cell>
          <cell r="G172">
            <v>365.57</v>
          </cell>
          <cell r="H172">
            <v>371.68</v>
          </cell>
          <cell r="I172">
            <v>377.8</v>
          </cell>
          <cell r="J172">
            <v>383.91</v>
          </cell>
          <cell r="K172">
            <v>390.03</v>
          </cell>
          <cell r="L172">
            <v>396.14</v>
          </cell>
          <cell r="M172">
            <v>402.26</v>
          </cell>
          <cell r="N172">
            <v>408.37</v>
          </cell>
          <cell r="O172">
            <v>414.49</v>
          </cell>
          <cell r="P172">
            <v>420.6</v>
          </cell>
          <cell r="Q172">
            <v>426.72</v>
          </cell>
          <cell r="R172">
            <v>432.83</v>
          </cell>
          <cell r="S172">
            <v>438.95</v>
          </cell>
          <cell r="T172">
            <v>445.06</v>
          </cell>
          <cell r="U172">
            <v>451.18</v>
          </cell>
          <cell r="V172">
            <v>457.29</v>
          </cell>
          <cell r="W172">
            <v>463.41</v>
          </cell>
          <cell r="X172">
            <v>469.52</v>
          </cell>
          <cell r="Y172">
            <v>475.64</v>
          </cell>
          <cell r="AA172">
            <v>197.17</v>
          </cell>
          <cell r="AB172">
            <v>201.49</v>
          </cell>
          <cell r="AC172">
            <v>205.8</v>
          </cell>
          <cell r="AD172">
            <v>210.12</v>
          </cell>
          <cell r="AE172">
            <v>214.44</v>
          </cell>
          <cell r="AF172">
            <v>218.76</v>
          </cell>
          <cell r="AG172">
            <v>223.07</v>
          </cell>
          <cell r="AH172">
            <v>227.39</v>
          </cell>
          <cell r="AI172">
            <v>231.71</v>
          </cell>
          <cell r="AJ172">
            <v>236.03</v>
          </cell>
          <cell r="AK172">
            <v>240.34</v>
          </cell>
          <cell r="AL172">
            <v>244.66</v>
          </cell>
          <cell r="AM172">
            <v>248.98</v>
          </cell>
          <cell r="AN172">
            <v>253.3</v>
          </cell>
          <cell r="AO172">
            <v>257.61</v>
          </cell>
          <cell r="AP172">
            <v>261.93</v>
          </cell>
          <cell r="AQ172">
            <v>266.25</v>
          </cell>
          <cell r="AR172">
            <v>270.57</v>
          </cell>
          <cell r="AS172">
            <v>274.89</v>
          </cell>
          <cell r="AT172">
            <v>279.2</v>
          </cell>
          <cell r="AU172">
            <v>283.52</v>
          </cell>
          <cell r="AV172">
            <v>287.83999999999997</v>
          </cell>
          <cell r="AW172">
            <v>292.16000000000003</v>
          </cell>
          <cell r="AX172">
            <v>296.47000000000003</v>
          </cell>
          <cell r="AY172">
            <v>300.79000000000002</v>
          </cell>
        </row>
        <row r="173">
          <cell r="A173">
            <v>330.38</v>
          </cell>
          <cell r="B173">
            <v>336.53</v>
          </cell>
          <cell r="C173">
            <v>642.69000000000005</v>
          </cell>
          <cell r="D173">
            <v>348.84</v>
          </cell>
          <cell r="E173">
            <v>354.99</v>
          </cell>
          <cell r="F173">
            <v>361.14</v>
          </cell>
          <cell r="G173">
            <v>367.29</v>
          </cell>
          <cell r="H173">
            <v>373.44</v>
          </cell>
          <cell r="I173">
            <v>379.59</v>
          </cell>
          <cell r="J173">
            <v>385.75</v>
          </cell>
          <cell r="K173">
            <v>391.9</v>
          </cell>
          <cell r="L173">
            <v>398.05</v>
          </cell>
          <cell r="M173">
            <v>404.2</v>
          </cell>
          <cell r="N173">
            <v>410.35</v>
          </cell>
          <cell r="O173">
            <v>416.5</v>
          </cell>
          <cell r="P173">
            <v>422.66</v>
          </cell>
          <cell r="Q173">
            <v>428.81</v>
          </cell>
          <cell r="R173">
            <v>434.96</v>
          </cell>
          <cell r="S173">
            <v>441.11</v>
          </cell>
          <cell r="T173">
            <v>447.26</v>
          </cell>
          <cell r="U173">
            <v>453.41</v>
          </cell>
          <cell r="V173">
            <v>459.57</v>
          </cell>
          <cell r="W173">
            <v>465.72</v>
          </cell>
          <cell r="X173">
            <v>471.87</v>
          </cell>
          <cell r="Y173">
            <v>478.02</v>
          </cell>
          <cell r="AA173">
            <v>198.35</v>
          </cell>
          <cell r="AB173">
            <v>202.69</v>
          </cell>
          <cell r="AC173">
            <v>207.04</v>
          </cell>
          <cell r="AD173">
            <v>211.38</v>
          </cell>
          <cell r="AE173">
            <v>215.72</v>
          </cell>
          <cell r="AF173">
            <v>220.07</v>
          </cell>
          <cell r="AG173">
            <v>224.41</v>
          </cell>
          <cell r="AH173">
            <v>228.75</v>
          </cell>
          <cell r="AI173">
            <v>233.1</v>
          </cell>
          <cell r="AJ173">
            <v>237.44</v>
          </cell>
          <cell r="AK173">
            <v>241.78</v>
          </cell>
          <cell r="AL173">
            <v>246.13</v>
          </cell>
          <cell r="AM173">
            <v>250.47</v>
          </cell>
          <cell r="AN173">
            <v>254.81</v>
          </cell>
          <cell r="AO173">
            <v>259.16000000000003</v>
          </cell>
          <cell r="AP173">
            <v>263.5</v>
          </cell>
          <cell r="AQ173">
            <v>267.83999999999997</v>
          </cell>
          <cell r="AR173">
            <v>272.19</v>
          </cell>
          <cell r="AS173">
            <v>276.52999999999997</v>
          </cell>
          <cell r="AT173">
            <v>280.87</v>
          </cell>
          <cell r="AU173">
            <v>285.22000000000003</v>
          </cell>
          <cell r="AV173">
            <v>289.56</v>
          </cell>
          <cell r="AW173">
            <v>293.89999999999998</v>
          </cell>
          <cell r="AX173">
            <v>298.25</v>
          </cell>
          <cell r="AY173">
            <v>302.58999999999997</v>
          </cell>
        </row>
        <row r="174">
          <cell r="A174">
            <v>332.37</v>
          </cell>
          <cell r="B174">
            <v>338.55</v>
          </cell>
          <cell r="C174">
            <v>344.74</v>
          </cell>
          <cell r="D174">
            <v>350.9</v>
          </cell>
          <cell r="E174">
            <v>357.12</v>
          </cell>
          <cell r="F174">
            <v>363.31</v>
          </cell>
          <cell r="G174">
            <v>369.49</v>
          </cell>
          <cell r="H174">
            <v>375.68</v>
          </cell>
          <cell r="I174">
            <v>381.87</v>
          </cell>
          <cell r="J174">
            <v>388.06</v>
          </cell>
          <cell r="K174">
            <v>394.25</v>
          </cell>
          <cell r="L174">
            <v>400.43</v>
          </cell>
          <cell r="M174">
            <v>406.62</v>
          </cell>
          <cell r="N174">
            <v>412.81</v>
          </cell>
          <cell r="O174">
            <v>419</v>
          </cell>
          <cell r="P174">
            <v>425.19</v>
          </cell>
          <cell r="Q174">
            <v>431.37</v>
          </cell>
          <cell r="R174">
            <v>437.56</v>
          </cell>
          <cell r="S174">
            <v>443.75</v>
          </cell>
          <cell r="T174">
            <v>449.94</v>
          </cell>
          <cell r="U174">
            <v>456.13</v>
          </cell>
          <cell r="V174">
            <v>462.31</v>
          </cell>
          <cell r="W174">
            <v>468.5</v>
          </cell>
          <cell r="X174">
            <v>474.69</v>
          </cell>
          <cell r="Y174">
            <v>480.88</v>
          </cell>
          <cell r="AA174">
            <v>199.53</v>
          </cell>
          <cell r="AB174">
            <v>203.9</v>
          </cell>
          <cell r="AC174">
            <v>208.27</v>
          </cell>
          <cell r="AD174">
            <v>212.64</v>
          </cell>
          <cell r="AE174">
            <v>217.01</v>
          </cell>
          <cell r="AF174">
            <v>221.38</v>
          </cell>
          <cell r="AG174">
            <v>225.75</v>
          </cell>
          <cell r="AH174">
            <v>230.12</v>
          </cell>
          <cell r="AI174">
            <v>234.49</v>
          </cell>
          <cell r="AJ174">
            <v>238.85</v>
          </cell>
          <cell r="AK174">
            <v>243.22</v>
          </cell>
          <cell r="AL174">
            <v>247.59</v>
          </cell>
          <cell r="AM174">
            <v>251.96</v>
          </cell>
          <cell r="AN174">
            <v>256.33</v>
          </cell>
          <cell r="AO174">
            <v>260.7</v>
          </cell>
          <cell r="AP174">
            <v>265.07</v>
          </cell>
          <cell r="AQ174">
            <v>269.44</v>
          </cell>
          <cell r="AR174">
            <v>273.81</v>
          </cell>
          <cell r="AS174">
            <v>278.18</v>
          </cell>
          <cell r="AT174">
            <v>282.54000000000002</v>
          </cell>
          <cell r="AU174">
            <v>286.91000000000003</v>
          </cell>
          <cell r="AV174">
            <v>291.27999999999997</v>
          </cell>
          <cell r="AW174">
            <v>295.64999999999998</v>
          </cell>
          <cell r="AX174">
            <v>300.02</v>
          </cell>
          <cell r="AY174">
            <v>304.39</v>
          </cell>
        </row>
        <row r="175">
          <cell r="A175">
            <v>334.35</v>
          </cell>
          <cell r="B175">
            <v>340.58</v>
          </cell>
          <cell r="C175">
            <v>346.8</v>
          </cell>
          <cell r="D175">
            <v>353.03</v>
          </cell>
          <cell r="E175">
            <v>359.25</v>
          </cell>
          <cell r="F175">
            <v>365.48</v>
          </cell>
          <cell r="G175">
            <v>371.7</v>
          </cell>
          <cell r="H175">
            <v>377.93</v>
          </cell>
          <cell r="I175">
            <v>384.15</v>
          </cell>
          <cell r="J175">
            <v>390.37</v>
          </cell>
          <cell r="K175">
            <v>396.6</v>
          </cell>
          <cell r="L175">
            <v>402.82</v>
          </cell>
          <cell r="M175">
            <v>409.05</v>
          </cell>
          <cell r="N175">
            <v>415.27</v>
          </cell>
          <cell r="O175">
            <v>421.5</v>
          </cell>
          <cell r="P175">
            <v>427.72</v>
          </cell>
          <cell r="Q175">
            <v>433.94</v>
          </cell>
          <cell r="R175">
            <v>440.17</v>
          </cell>
          <cell r="S175">
            <v>446.39</v>
          </cell>
          <cell r="T175">
            <v>452.62</v>
          </cell>
          <cell r="U175">
            <v>458.84</v>
          </cell>
          <cell r="V175">
            <v>465.07</v>
          </cell>
          <cell r="W175">
            <v>471.29</v>
          </cell>
          <cell r="X175">
            <v>477.52</v>
          </cell>
          <cell r="Y175">
            <v>483.74</v>
          </cell>
          <cell r="AA175">
            <v>200.72</v>
          </cell>
          <cell r="AB175">
            <v>250.11</v>
          </cell>
          <cell r="AC175">
            <v>209.51</v>
          </cell>
          <cell r="AD175">
            <v>213.9</v>
          </cell>
          <cell r="AE175">
            <v>218.3</v>
          </cell>
          <cell r="AF175">
            <v>222.69</v>
          </cell>
          <cell r="AG175">
            <v>227.09</v>
          </cell>
          <cell r="AH175">
            <v>231.48</v>
          </cell>
          <cell r="AI175">
            <v>235.88</v>
          </cell>
          <cell r="AJ175">
            <v>240.27</v>
          </cell>
          <cell r="AK175">
            <v>244.67</v>
          </cell>
          <cell r="AL175">
            <v>249.06</v>
          </cell>
          <cell r="AM175">
            <v>253.46</v>
          </cell>
          <cell r="AN175">
            <v>257.85000000000002</v>
          </cell>
          <cell r="AO175">
            <v>262.24</v>
          </cell>
          <cell r="AP175">
            <v>266.64</v>
          </cell>
          <cell r="AQ175">
            <v>271.02999999999997</v>
          </cell>
          <cell r="AR175">
            <v>275.43</v>
          </cell>
          <cell r="AS175">
            <v>279.82</v>
          </cell>
          <cell r="AT175">
            <v>284.22000000000003</v>
          </cell>
          <cell r="AU175">
            <v>288.61</v>
          </cell>
          <cell r="AV175">
            <v>293.01</v>
          </cell>
          <cell r="AW175">
            <v>297.39999999999998</v>
          </cell>
          <cell r="AX175">
            <v>301.8</v>
          </cell>
          <cell r="AY175">
            <v>306.19</v>
          </cell>
        </row>
        <row r="176">
          <cell r="A176">
            <v>336.35</v>
          </cell>
          <cell r="B176">
            <v>342.61</v>
          </cell>
          <cell r="C176">
            <v>348.87</v>
          </cell>
          <cell r="D176">
            <v>355.13</v>
          </cell>
          <cell r="E176">
            <v>361.39</v>
          </cell>
          <cell r="F176">
            <v>367.65</v>
          </cell>
          <cell r="G176">
            <v>373.91</v>
          </cell>
          <cell r="H176">
            <v>380.18</v>
          </cell>
          <cell r="I176">
            <v>386.44</v>
          </cell>
          <cell r="J176">
            <v>392.7</v>
          </cell>
          <cell r="K176">
            <v>398.96</v>
          </cell>
          <cell r="L176">
            <v>405.22</v>
          </cell>
          <cell r="M176">
            <v>411.48</v>
          </cell>
          <cell r="N176">
            <v>417.74</v>
          </cell>
          <cell r="O176" t="str">
            <v>424..00</v>
          </cell>
          <cell r="P176">
            <v>430.26</v>
          </cell>
          <cell r="Q176">
            <v>436.52</v>
          </cell>
          <cell r="R176">
            <v>442.78</v>
          </cell>
          <cell r="S176">
            <v>449.04</v>
          </cell>
          <cell r="T176">
            <v>455.3</v>
          </cell>
          <cell r="U176">
            <v>461.57</v>
          </cell>
          <cell r="V176">
            <v>467.83</v>
          </cell>
          <cell r="W176">
            <v>474.09</v>
          </cell>
          <cell r="X176">
            <v>480.35</v>
          </cell>
          <cell r="Y176">
            <v>486.61</v>
          </cell>
          <cell r="AA176">
            <v>201.91</v>
          </cell>
          <cell r="AB176">
            <v>206.33</v>
          </cell>
          <cell r="AC176">
            <v>210.75</v>
          </cell>
          <cell r="AD176">
            <v>215.17</v>
          </cell>
          <cell r="AE176">
            <v>219.59</v>
          </cell>
          <cell r="AF176">
            <v>224.01</v>
          </cell>
          <cell r="AG176">
            <v>228.43</v>
          </cell>
          <cell r="AH176">
            <v>232.85</v>
          </cell>
          <cell r="AI176">
            <v>237.27</v>
          </cell>
          <cell r="AJ176">
            <v>241.69</v>
          </cell>
          <cell r="AK176">
            <v>246.11</v>
          </cell>
          <cell r="AL176">
            <v>250.53</v>
          </cell>
          <cell r="AM176">
            <v>254.95</v>
          </cell>
          <cell r="AN176">
            <v>259.37</v>
          </cell>
          <cell r="AO176">
            <v>263.79000000000002</v>
          </cell>
          <cell r="AP176">
            <v>268.20999999999998</v>
          </cell>
          <cell r="AQ176">
            <v>272.63</v>
          </cell>
          <cell r="AR176">
            <v>277.05</v>
          </cell>
          <cell r="AS176">
            <v>281.47000000000003</v>
          </cell>
          <cell r="AT176">
            <v>285.89</v>
          </cell>
          <cell r="AU176">
            <v>290.31</v>
          </cell>
          <cell r="AV176">
            <v>294.73</v>
          </cell>
          <cell r="AW176">
            <v>299.14999999999998</v>
          </cell>
          <cell r="AX176">
            <v>303.57</v>
          </cell>
          <cell r="AY176">
            <v>307.99</v>
          </cell>
        </row>
        <row r="177">
          <cell r="A177">
            <v>338.35</v>
          </cell>
          <cell r="B177">
            <v>344.65</v>
          </cell>
          <cell r="C177">
            <v>350.95</v>
          </cell>
          <cell r="D177">
            <v>357.24</v>
          </cell>
          <cell r="E177">
            <v>363.54</v>
          </cell>
          <cell r="F177">
            <v>369.84</v>
          </cell>
          <cell r="G177">
            <v>376.13</v>
          </cell>
          <cell r="H177">
            <v>382.43</v>
          </cell>
          <cell r="I177">
            <v>388.73</v>
          </cell>
          <cell r="J177">
            <v>395.03</v>
          </cell>
          <cell r="K177">
            <v>401.32</v>
          </cell>
          <cell r="L177">
            <v>407.62</v>
          </cell>
          <cell r="M177">
            <v>413.92</v>
          </cell>
          <cell r="N177">
            <v>420.21</v>
          </cell>
          <cell r="O177">
            <v>426.51</v>
          </cell>
          <cell r="P177">
            <v>432.81</v>
          </cell>
          <cell r="Q177">
            <v>439.11</v>
          </cell>
          <cell r="R177">
            <v>445.4</v>
          </cell>
          <cell r="S177">
            <v>451.7</v>
          </cell>
          <cell r="T177">
            <v>458</v>
          </cell>
          <cell r="U177">
            <v>464.29</v>
          </cell>
          <cell r="V177">
            <v>470.59</v>
          </cell>
          <cell r="W177">
            <v>476.89</v>
          </cell>
          <cell r="X177">
            <v>483.19</v>
          </cell>
          <cell r="Y177">
            <v>489.48</v>
          </cell>
          <cell r="AA177">
            <v>202.96</v>
          </cell>
          <cell r="AB177">
            <v>207.41</v>
          </cell>
          <cell r="AC177">
            <v>211.85</v>
          </cell>
          <cell r="AD177">
            <v>216.3</v>
          </cell>
          <cell r="AE177">
            <v>220.74</v>
          </cell>
          <cell r="AF177">
            <v>225.19</v>
          </cell>
          <cell r="AG177">
            <v>229.64</v>
          </cell>
          <cell r="AH177">
            <v>234.08</v>
          </cell>
          <cell r="AI177">
            <v>238.53</v>
          </cell>
          <cell r="AJ177">
            <v>242.98</v>
          </cell>
          <cell r="AK177">
            <v>247.42</v>
          </cell>
          <cell r="AL177">
            <v>251.87</v>
          </cell>
          <cell r="AM177">
            <v>256.31</v>
          </cell>
          <cell r="AN177">
            <v>260.76</v>
          </cell>
          <cell r="AO177">
            <v>265.20999999999998</v>
          </cell>
          <cell r="AP177">
            <v>269.64999999999998</v>
          </cell>
          <cell r="AQ177">
            <v>274.10000000000002</v>
          </cell>
          <cell r="AR177">
            <v>278.55</v>
          </cell>
          <cell r="AS177">
            <v>282.99</v>
          </cell>
          <cell r="AT177">
            <v>287.44</v>
          </cell>
          <cell r="AU177">
            <v>291.88</v>
          </cell>
          <cell r="AV177">
            <v>296.33</v>
          </cell>
          <cell r="AW177">
            <v>300.77999999999997</v>
          </cell>
          <cell r="AX177">
            <v>305.22000000000003</v>
          </cell>
          <cell r="AY177">
            <v>309.67</v>
          </cell>
        </row>
        <row r="178">
          <cell r="A178">
            <v>340.36</v>
          </cell>
          <cell r="B178">
            <v>346.69</v>
          </cell>
          <cell r="C178">
            <v>353.03</v>
          </cell>
          <cell r="D178">
            <v>259.36</v>
          </cell>
          <cell r="E178">
            <v>365.69</v>
          </cell>
          <cell r="F178">
            <v>372.03</v>
          </cell>
          <cell r="G178">
            <v>378.36</v>
          </cell>
          <cell r="H178">
            <v>384.69</v>
          </cell>
          <cell r="I178">
            <v>391.03</v>
          </cell>
          <cell r="J178">
            <v>397.36</v>
          </cell>
          <cell r="K178">
            <v>403.69</v>
          </cell>
          <cell r="L178">
            <v>410.03</v>
          </cell>
          <cell r="M178">
            <v>416.36</v>
          </cell>
          <cell r="N178">
            <v>422.7</v>
          </cell>
          <cell r="O178">
            <v>429.03</v>
          </cell>
          <cell r="P178">
            <v>435.36</v>
          </cell>
          <cell r="Q178">
            <v>441.7</v>
          </cell>
          <cell r="R178">
            <v>448.03</v>
          </cell>
          <cell r="S178">
            <v>454.36</v>
          </cell>
          <cell r="T178">
            <v>460.7</v>
          </cell>
          <cell r="U178">
            <v>467.03</v>
          </cell>
          <cell r="V178">
            <v>473.36</v>
          </cell>
          <cell r="W178">
            <v>479.7</v>
          </cell>
          <cell r="X178">
            <v>486.03</v>
          </cell>
          <cell r="Y178">
            <v>492.37</v>
          </cell>
          <cell r="AA178">
            <v>204.15</v>
          </cell>
          <cell r="AB178">
            <v>208.62</v>
          </cell>
          <cell r="AC178">
            <v>213.09</v>
          </cell>
          <cell r="AD178">
            <v>217.57</v>
          </cell>
          <cell r="AE178">
            <v>222.04</v>
          </cell>
          <cell r="AF178">
            <v>226.51</v>
          </cell>
          <cell r="AG178">
            <v>230.98</v>
          </cell>
          <cell r="AH178">
            <v>235.45</v>
          </cell>
          <cell r="AI178">
            <v>239.92</v>
          </cell>
          <cell r="AJ178">
            <v>244.4</v>
          </cell>
          <cell r="AK178">
            <v>248.87</v>
          </cell>
          <cell r="AL178">
            <v>253.34</v>
          </cell>
          <cell r="AM178">
            <v>257.81</v>
          </cell>
          <cell r="AN178">
            <v>262.27999999999997</v>
          </cell>
          <cell r="AO178">
            <v>266.76</v>
          </cell>
          <cell r="AP178">
            <v>271.23</v>
          </cell>
          <cell r="AQ178">
            <v>275.7</v>
          </cell>
          <cell r="AR178">
            <v>280.17</v>
          </cell>
          <cell r="AS178">
            <v>284.64</v>
          </cell>
          <cell r="AT178">
            <v>289.11</v>
          </cell>
          <cell r="AU178">
            <v>293.58999999999997</v>
          </cell>
          <cell r="AV178">
            <v>298.06</v>
          </cell>
          <cell r="AW178">
            <v>302.52999999999997</v>
          </cell>
          <cell r="AX178">
            <v>307</v>
          </cell>
          <cell r="AY178">
            <v>311.47000000000003</v>
          </cell>
        </row>
        <row r="179">
          <cell r="A179">
            <v>342.37</v>
          </cell>
          <cell r="B179">
            <v>348.74</v>
          </cell>
          <cell r="C179">
            <v>355.11</v>
          </cell>
          <cell r="D179">
            <v>361.48</v>
          </cell>
          <cell r="E179">
            <v>367.85</v>
          </cell>
          <cell r="F179">
            <v>374.22</v>
          </cell>
          <cell r="G179">
            <v>380.59</v>
          </cell>
          <cell r="H179">
            <v>386.96</v>
          </cell>
          <cell r="I179">
            <v>393.33</v>
          </cell>
          <cell r="J179">
            <v>399.7</v>
          </cell>
          <cell r="K179">
            <v>406.07</v>
          </cell>
          <cell r="L179">
            <v>412.44</v>
          </cell>
          <cell r="M179">
            <v>418.81</v>
          </cell>
          <cell r="N179">
            <v>425.18</v>
          </cell>
          <cell r="O179">
            <v>431.55</v>
          </cell>
          <cell r="P179">
            <v>437.92</v>
          </cell>
          <cell r="Q179">
            <v>444.29</v>
          </cell>
          <cell r="R179">
            <v>450.66</v>
          </cell>
          <cell r="S179">
            <v>457.03</v>
          </cell>
          <cell r="T179">
            <v>463.4</v>
          </cell>
          <cell r="U179">
            <v>469.77</v>
          </cell>
          <cell r="V179">
            <v>476.14</v>
          </cell>
          <cell r="W179">
            <v>482.51</v>
          </cell>
          <cell r="X179">
            <v>488.88</v>
          </cell>
          <cell r="Y179">
            <v>495.25</v>
          </cell>
          <cell r="AA179">
            <v>205.34</v>
          </cell>
          <cell r="AB179">
            <v>209.84</v>
          </cell>
          <cell r="AC179">
            <v>214.34</v>
          </cell>
          <cell r="AD179">
            <v>218.83</v>
          </cell>
          <cell r="AE179">
            <v>223.33</v>
          </cell>
          <cell r="AF179">
            <v>227.83</v>
          </cell>
          <cell r="AG179">
            <v>232.33</v>
          </cell>
          <cell r="AH179">
            <v>236.82</v>
          </cell>
          <cell r="AI179">
            <v>241.32</v>
          </cell>
          <cell r="AJ179">
            <v>245.82</v>
          </cell>
          <cell r="AK179">
            <v>250.32</v>
          </cell>
          <cell r="AL179">
            <v>254.81</v>
          </cell>
          <cell r="AM179">
            <v>259.31</v>
          </cell>
          <cell r="AN179">
            <v>263.81</v>
          </cell>
          <cell r="AO179">
            <v>268.31</v>
          </cell>
          <cell r="AP179">
            <v>272.8</v>
          </cell>
          <cell r="AQ179">
            <v>277.3</v>
          </cell>
          <cell r="AR179">
            <v>281.8</v>
          </cell>
          <cell r="AS179">
            <v>286.3</v>
          </cell>
          <cell r="AT179">
            <v>290.79000000000002</v>
          </cell>
          <cell r="AU179">
            <v>295.29000000000002</v>
          </cell>
          <cell r="AV179">
            <v>299.79000000000002</v>
          </cell>
          <cell r="AW179">
            <v>304.29000000000002</v>
          </cell>
          <cell r="AX179">
            <v>308.77999999999997</v>
          </cell>
          <cell r="AY179">
            <v>313.27999999999997</v>
          </cell>
        </row>
        <row r="180">
          <cell r="A180">
            <v>344.39</v>
          </cell>
          <cell r="B180">
            <v>350.8</v>
          </cell>
          <cell r="C180">
            <v>357.21</v>
          </cell>
          <cell r="D180">
            <v>363.61</v>
          </cell>
          <cell r="E180">
            <v>370.02</v>
          </cell>
          <cell r="F180">
            <v>376.43</v>
          </cell>
          <cell r="G180">
            <v>382.83</v>
          </cell>
          <cell r="H180">
            <v>389.24</v>
          </cell>
          <cell r="I180">
            <v>395.65</v>
          </cell>
          <cell r="J180">
            <v>402.05</v>
          </cell>
          <cell r="K180">
            <v>408.46</v>
          </cell>
          <cell r="L180">
            <v>414.86</v>
          </cell>
          <cell r="M180">
            <v>421.27</v>
          </cell>
          <cell r="N180">
            <v>427.68</v>
          </cell>
          <cell r="O180">
            <v>434.08</v>
          </cell>
          <cell r="P180">
            <v>440.49</v>
          </cell>
          <cell r="Q180">
            <v>446.9</v>
          </cell>
          <cell r="R180">
            <v>453.3</v>
          </cell>
          <cell r="S180">
            <v>459.71</v>
          </cell>
          <cell r="T180">
            <v>466.12</v>
          </cell>
          <cell r="U180">
            <v>472.52</v>
          </cell>
          <cell r="V180">
            <v>478.93</v>
          </cell>
          <cell r="W180">
            <v>485.34</v>
          </cell>
          <cell r="X180">
            <v>491.74</v>
          </cell>
          <cell r="Y180">
            <v>498.15</v>
          </cell>
          <cell r="AA180">
            <v>206.53</v>
          </cell>
          <cell r="AB180">
            <v>211.06</v>
          </cell>
          <cell r="AC180">
            <v>215.58</v>
          </cell>
          <cell r="AD180">
            <v>220.1</v>
          </cell>
          <cell r="AE180">
            <v>224.63</v>
          </cell>
          <cell r="AF180">
            <v>229.15</v>
          </cell>
          <cell r="AG180">
            <v>233.67</v>
          </cell>
          <cell r="AH180">
            <v>238.19</v>
          </cell>
          <cell r="AI180">
            <v>242.72</v>
          </cell>
          <cell r="AJ180">
            <v>247.24</v>
          </cell>
          <cell r="AK180">
            <v>251.76</v>
          </cell>
          <cell r="AL180">
            <v>256.29000000000002</v>
          </cell>
          <cell r="AM180">
            <v>260.81</v>
          </cell>
          <cell r="AN180">
            <v>265.33</v>
          </cell>
          <cell r="AO180">
            <v>269.86</v>
          </cell>
          <cell r="AP180">
            <v>274.38</v>
          </cell>
          <cell r="AQ180">
            <v>278.89999999999998</v>
          </cell>
          <cell r="AR180">
            <v>283.43</v>
          </cell>
          <cell r="AS180">
            <v>287.95</v>
          </cell>
          <cell r="AT180">
            <v>292.47000000000003</v>
          </cell>
          <cell r="AU180">
            <v>297</v>
          </cell>
          <cell r="AV180">
            <v>301.52</v>
          </cell>
          <cell r="AW180">
            <v>306.04000000000002</v>
          </cell>
          <cell r="AX180">
            <v>310.57</v>
          </cell>
          <cell r="AY180">
            <v>315.08999999999997</v>
          </cell>
        </row>
        <row r="181">
          <cell r="A181">
            <v>346.42</v>
          </cell>
          <cell r="B181">
            <v>352.86</v>
          </cell>
          <cell r="C181">
            <v>359.31</v>
          </cell>
          <cell r="D181">
            <v>365.75</v>
          </cell>
          <cell r="E181">
            <v>372.19</v>
          </cell>
          <cell r="F181">
            <v>378.64</v>
          </cell>
          <cell r="G181">
            <v>385.08</v>
          </cell>
          <cell r="H181">
            <v>391.52</v>
          </cell>
          <cell r="I181">
            <v>397.96</v>
          </cell>
          <cell r="J181">
            <v>404.41</v>
          </cell>
          <cell r="K181">
            <v>410.85</v>
          </cell>
          <cell r="L181">
            <v>417.29</v>
          </cell>
          <cell r="M181">
            <v>423.74</v>
          </cell>
          <cell r="N181">
            <v>430.18</v>
          </cell>
          <cell r="O181">
            <v>436.62</v>
          </cell>
          <cell r="P181">
            <v>443.06</v>
          </cell>
          <cell r="Q181">
            <v>449.51</v>
          </cell>
          <cell r="R181">
            <v>455.95</v>
          </cell>
          <cell r="S181">
            <v>462.39</v>
          </cell>
          <cell r="T181">
            <v>468.84</v>
          </cell>
          <cell r="U181">
            <v>475.28</v>
          </cell>
          <cell r="V181">
            <v>481.72</v>
          </cell>
          <cell r="W181">
            <v>488.16</v>
          </cell>
          <cell r="X181">
            <v>494.61</v>
          </cell>
          <cell r="Y181">
            <v>501.05</v>
          </cell>
          <cell r="AA181">
            <v>207.73</v>
          </cell>
          <cell r="AB181">
            <v>212.28</v>
          </cell>
          <cell r="AC181">
            <v>216.82</v>
          </cell>
          <cell r="AD181">
            <v>221.37</v>
          </cell>
          <cell r="AE181">
            <v>225.92</v>
          </cell>
          <cell r="AF181">
            <v>230.47</v>
          </cell>
          <cell r="AG181">
            <v>235.02</v>
          </cell>
          <cell r="AH181">
            <v>239.57</v>
          </cell>
          <cell r="AI181">
            <v>244.12</v>
          </cell>
          <cell r="AJ181">
            <v>248.67</v>
          </cell>
          <cell r="AK181">
            <v>253.22</v>
          </cell>
          <cell r="AL181">
            <v>257.76</v>
          </cell>
          <cell r="AM181">
            <v>262.31</v>
          </cell>
          <cell r="AN181">
            <v>266.86</v>
          </cell>
          <cell r="AO181">
            <v>271.41000000000003</v>
          </cell>
          <cell r="AP181">
            <v>275.95999999999998</v>
          </cell>
          <cell r="AQ181">
            <v>280.51</v>
          </cell>
          <cell r="AR181">
            <v>285.06</v>
          </cell>
          <cell r="AS181">
            <v>289.61</v>
          </cell>
          <cell r="AT181">
            <v>294.16000000000003</v>
          </cell>
          <cell r="AU181">
            <v>298.7</v>
          </cell>
          <cell r="AV181">
            <v>303.25</v>
          </cell>
          <cell r="AW181">
            <v>307.8</v>
          </cell>
          <cell r="AX181">
            <v>312.35000000000002</v>
          </cell>
          <cell r="AY181">
            <v>316.89999999999998</v>
          </cell>
        </row>
        <row r="182">
          <cell r="A182">
            <v>347.93</v>
          </cell>
          <cell r="B182">
            <v>354.41</v>
          </cell>
          <cell r="C182">
            <v>360.87</v>
          </cell>
          <cell r="D182">
            <v>367.37</v>
          </cell>
          <cell r="E182">
            <v>373.85</v>
          </cell>
          <cell r="F182">
            <v>380.33</v>
          </cell>
          <cell r="G182">
            <v>386.8</v>
          </cell>
          <cell r="H182">
            <v>393.28</v>
          </cell>
          <cell r="I182">
            <v>399.76</v>
          </cell>
          <cell r="J182">
            <v>406.24</v>
          </cell>
          <cell r="K182">
            <v>412.72</v>
          </cell>
          <cell r="L182">
            <v>419.2</v>
          </cell>
          <cell r="M182">
            <v>425.68</v>
          </cell>
          <cell r="N182">
            <v>432.16</v>
          </cell>
          <cell r="O182">
            <v>438.64</v>
          </cell>
          <cell r="P182">
            <v>445.12</v>
          </cell>
          <cell r="Q182">
            <v>451.6</v>
          </cell>
          <cell r="R182">
            <v>458.08</v>
          </cell>
          <cell r="S182">
            <v>464.55</v>
          </cell>
          <cell r="T182">
            <v>471.03</v>
          </cell>
          <cell r="U182">
            <v>477.51</v>
          </cell>
          <cell r="V182">
            <v>483.99</v>
          </cell>
          <cell r="W182">
            <v>490.47</v>
          </cell>
          <cell r="X182">
            <v>496.95</v>
          </cell>
          <cell r="Y182">
            <v>503.43</v>
          </cell>
          <cell r="AA182">
            <v>208.92</v>
          </cell>
          <cell r="AB182">
            <v>213.5</v>
          </cell>
          <cell r="AC182">
            <v>218.07</v>
          </cell>
          <cell r="AD182">
            <v>222.65</v>
          </cell>
          <cell r="AE182">
            <v>227.22</v>
          </cell>
          <cell r="AF182">
            <v>231.79</v>
          </cell>
          <cell r="AG182">
            <v>236.37</v>
          </cell>
          <cell r="AH182">
            <v>240.94</v>
          </cell>
          <cell r="AI182">
            <v>245.52</v>
          </cell>
          <cell r="AJ182">
            <v>250.09</v>
          </cell>
          <cell r="AK182">
            <v>254.67</v>
          </cell>
          <cell r="AL182">
            <v>259.24</v>
          </cell>
          <cell r="AM182">
            <v>263.82</v>
          </cell>
          <cell r="AN182">
            <v>268.39</v>
          </cell>
          <cell r="AO182">
            <v>272.97000000000003</v>
          </cell>
          <cell r="AP182">
            <v>277.54000000000002</v>
          </cell>
          <cell r="AQ182">
            <v>282.12</v>
          </cell>
          <cell r="AR182">
            <v>286.69</v>
          </cell>
          <cell r="AS182">
            <v>291.26</v>
          </cell>
          <cell r="AT182">
            <v>295.83999999999997</v>
          </cell>
          <cell r="AU182">
            <v>300.41000000000003</v>
          </cell>
          <cell r="AV182">
            <v>304.99</v>
          </cell>
          <cell r="AW182">
            <v>309.56</v>
          </cell>
          <cell r="AX182">
            <v>314.14</v>
          </cell>
          <cell r="AY182">
            <v>318.70999999999998</v>
          </cell>
        </row>
        <row r="183">
          <cell r="A183">
            <v>349.96</v>
          </cell>
          <cell r="B183">
            <v>256.48</v>
          </cell>
          <cell r="C183">
            <v>363</v>
          </cell>
          <cell r="D183">
            <v>369.51</v>
          </cell>
          <cell r="E183">
            <v>376.03</v>
          </cell>
          <cell r="F183">
            <v>382.54</v>
          </cell>
          <cell r="G183">
            <v>389.06</v>
          </cell>
          <cell r="H183">
            <v>395.57</v>
          </cell>
          <cell r="I183">
            <v>402.09</v>
          </cell>
          <cell r="J183">
            <v>408.6</v>
          </cell>
          <cell r="K183">
            <v>415.12</v>
          </cell>
          <cell r="L183">
            <v>421.64</v>
          </cell>
          <cell r="M183">
            <v>428.15</v>
          </cell>
          <cell r="N183">
            <v>434.67</v>
          </cell>
          <cell r="O183">
            <v>441.18</v>
          </cell>
          <cell r="P183">
            <v>447.7</v>
          </cell>
          <cell r="Q183">
            <v>454.21</v>
          </cell>
          <cell r="R183">
            <v>460.73</v>
          </cell>
          <cell r="S183">
            <v>467.24</v>
          </cell>
          <cell r="T183">
            <v>473.76</v>
          </cell>
          <cell r="U183">
            <v>480.28</v>
          </cell>
          <cell r="V183">
            <v>486.79</v>
          </cell>
          <cell r="W183">
            <v>493.31</v>
          </cell>
          <cell r="X183">
            <v>499.82</v>
          </cell>
          <cell r="Y183">
            <v>506.34</v>
          </cell>
          <cell r="AA183">
            <v>209.98</v>
          </cell>
          <cell r="AB183">
            <v>214.58</v>
          </cell>
          <cell r="AC183">
            <v>219.18</v>
          </cell>
          <cell r="AD183">
            <v>223.78</v>
          </cell>
          <cell r="AE183">
            <v>228.38</v>
          </cell>
          <cell r="AF183">
            <v>232.98</v>
          </cell>
          <cell r="AG183">
            <v>237.58</v>
          </cell>
          <cell r="AH183">
            <v>242.18</v>
          </cell>
          <cell r="AI183">
            <v>246.78</v>
          </cell>
          <cell r="AJ183">
            <v>251.38</v>
          </cell>
          <cell r="AK183">
            <v>255.98</v>
          </cell>
          <cell r="AL183">
            <v>260.58</v>
          </cell>
          <cell r="AM183">
            <v>265.18</v>
          </cell>
          <cell r="AN183">
            <v>269.77999999999997</v>
          </cell>
          <cell r="AO183">
            <v>274.38</v>
          </cell>
          <cell r="AP183">
            <v>278.98</v>
          </cell>
          <cell r="AQ183">
            <v>283.58</v>
          </cell>
          <cell r="AR183">
            <v>288.18</v>
          </cell>
          <cell r="AS183">
            <v>292.77999999999997</v>
          </cell>
          <cell r="AT183">
            <v>297.38</v>
          </cell>
          <cell r="AU183">
            <v>301.98</v>
          </cell>
          <cell r="AV183">
            <v>306.58</v>
          </cell>
          <cell r="AW183">
            <v>311.18</v>
          </cell>
          <cell r="AX183">
            <v>315.77999999999997</v>
          </cell>
          <cell r="AY183">
            <v>320.39</v>
          </cell>
        </row>
        <row r="184">
          <cell r="A184">
            <v>352.01</v>
          </cell>
          <cell r="B184">
            <v>358.56</v>
          </cell>
          <cell r="C184">
            <v>365.11</v>
          </cell>
          <cell r="D184">
            <v>371.66</v>
          </cell>
          <cell r="E184">
            <v>378.21</v>
          </cell>
          <cell r="F184">
            <v>384.77</v>
          </cell>
          <cell r="G184">
            <v>391.32</v>
          </cell>
          <cell r="H184">
            <v>397.87</v>
          </cell>
          <cell r="I184">
            <v>404.42</v>
          </cell>
          <cell r="J184">
            <v>410.97</v>
          </cell>
          <cell r="K184">
            <v>417.53</v>
          </cell>
          <cell r="L184">
            <v>424.08</v>
          </cell>
          <cell r="M184">
            <v>430.63</v>
          </cell>
          <cell r="N184">
            <v>437.18</v>
          </cell>
          <cell r="O184">
            <v>443.73</v>
          </cell>
          <cell r="P184">
            <v>450.29</v>
          </cell>
          <cell r="Q184">
            <v>456.84</v>
          </cell>
          <cell r="R184">
            <v>463.39</v>
          </cell>
          <cell r="S184">
            <v>469.94</v>
          </cell>
          <cell r="T184">
            <v>476.49</v>
          </cell>
          <cell r="U184">
            <v>483.05</v>
          </cell>
          <cell r="V184">
            <v>489.6</v>
          </cell>
          <cell r="W184">
            <v>496.15</v>
          </cell>
          <cell r="X184">
            <v>502.7</v>
          </cell>
          <cell r="Y184">
            <v>509.25</v>
          </cell>
          <cell r="AA184">
            <v>211.18</v>
          </cell>
          <cell r="AB184">
            <v>215.8</v>
          </cell>
          <cell r="AC184">
            <v>220.43</v>
          </cell>
          <cell r="AD184">
            <v>225.05</v>
          </cell>
          <cell r="AE184">
            <v>229.68</v>
          </cell>
          <cell r="AF184">
            <v>234.31</v>
          </cell>
          <cell r="AG184">
            <v>238.93</v>
          </cell>
          <cell r="AH184">
            <v>243.56</v>
          </cell>
          <cell r="AI184">
            <v>248.18</v>
          </cell>
          <cell r="AJ184">
            <v>252.81</v>
          </cell>
          <cell r="AK184">
            <v>257.44</v>
          </cell>
          <cell r="AL184">
            <v>262.06</v>
          </cell>
          <cell r="AM184">
            <v>266.69</v>
          </cell>
          <cell r="AN184">
            <v>271.31</v>
          </cell>
          <cell r="AO184">
            <v>275.94</v>
          </cell>
          <cell r="AP184">
            <v>280.57</v>
          </cell>
          <cell r="AQ184">
            <v>285.19</v>
          </cell>
          <cell r="AR184">
            <v>289.82</v>
          </cell>
          <cell r="AS184">
            <v>294.44</v>
          </cell>
          <cell r="AT184">
            <v>299.07</v>
          </cell>
          <cell r="AU184">
            <v>303.7</v>
          </cell>
          <cell r="AV184">
            <v>308.32</v>
          </cell>
          <cell r="AW184">
            <v>312.95</v>
          </cell>
          <cell r="AX184">
            <v>317.57</v>
          </cell>
          <cell r="AY184">
            <v>322.2</v>
          </cell>
        </row>
        <row r="185">
          <cell r="A185">
            <v>354.05</v>
          </cell>
          <cell r="B185">
            <v>360.64</v>
          </cell>
          <cell r="C185">
            <v>367.23</v>
          </cell>
          <cell r="D185">
            <v>373.82</v>
          </cell>
          <cell r="E185">
            <v>380.41</v>
          </cell>
          <cell r="F185">
            <v>387</v>
          </cell>
          <cell r="G185">
            <v>393.58</v>
          </cell>
          <cell r="H185">
            <v>400.17</v>
          </cell>
          <cell r="I185">
            <v>406.76</v>
          </cell>
          <cell r="J185">
            <v>413.35</v>
          </cell>
          <cell r="K185">
            <v>419.94</v>
          </cell>
          <cell r="L185">
            <v>426.53</v>
          </cell>
          <cell r="M185">
            <v>433.12</v>
          </cell>
          <cell r="N185">
            <v>439.7</v>
          </cell>
          <cell r="O185">
            <v>446.29</v>
          </cell>
          <cell r="P185">
            <v>452.88</v>
          </cell>
          <cell r="Q185">
            <v>459.47</v>
          </cell>
          <cell r="R185">
            <v>466.06</v>
          </cell>
          <cell r="S185">
            <v>472.65</v>
          </cell>
          <cell r="T185">
            <v>479.23</v>
          </cell>
          <cell r="U185">
            <v>485.82</v>
          </cell>
          <cell r="V185">
            <v>492.41</v>
          </cell>
          <cell r="W185">
            <v>499</v>
          </cell>
          <cell r="X185">
            <v>505.59</v>
          </cell>
          <cell r="Y185">
            <v>512.17999999999995</v>
          </cell>
          <cell r="AA185">
            <v>212.38</v>
          </cell>
          <cell r="AB185">
            <v>217.03</v>
          </cell>
          <cell r="AC185">
            <v>221.68</v>
          </cell>
          <cell r="AD185">
            <v>226.33</v>
          </cell>
          <cell r="AE185">
            <v>230.98</v>
          </cell>
          <cell r="AF185">
            <v>235.63</v>
          </cell>
          <cell r="AG185">
            <v>240.29</v>
          </cell>
          <cell r="AH185">
            <v>244.94</v>
          </cell>
          <cell r="AI185">
            <v>249.59</v>
          </cell>
          <cell r="AJ185">
            <v>254.24</v>
          </cell>
          <cell r="AK185">
            <v>258.89</v>
          </cell>
          <cell r="AL185">
            <v>263.54000000000002</v>
          </cell>
          <cell r="AM185">
            <v>268.2</v>
          </cell>
          <cell r="AN185">
            <v>272.85000000000002</v>
          </cell>
          <cell r="AO185">
            <v>277.5</v>
          </cell>
          <cell r="AP185">
            <v>282.14999999999998</v>
          </cell>
          <cell r="AQ185">
            <v>286.8</v>
          </cell>
          <cell r="AR185">
            <v>291.45</v>
          </cell>
          <cell r="AS185">
            <v>296.11</v>
          </cell>
          <cell r="AT185">
            <v>300.76</v>
          </cell>
          <cell r="AU185">
            <v>305.41000000000003</v>
          </cell>
          <cell r="AV185">
            <v>310.06</v>
          </cell>
          <cell r="AW185">
            <v>314.70999999999998</v>
          </cell>
          <cell r="AX185">
            <v>319.36</v>
          </cell>
          <cell r="AY185">
            <v>324.02</v>
          </cell>
        </row>
        <row r="186">
          <cell r="A186">
            <v>356.11</v>
          </cell>
          <cell r="B186">
            <v>362.74</v>
          </cell>
          <cell r="C186">
            <v>369.36</v>
          </cell>
          <cell r="D186">
            <v>375.99</v>
          </cell>
          <cell r="E186">
            <v>382.61</v>
          </cell>
          <cell r="F186">
            <v>389.23</v>
          </cell>
          <cell r="G186">
            <v>395.86</v>
          </cell>
          <cell r="H186">
            <v>402.48</v>
          </cell>
          <cell r="I186">
            <v>409.11</v>
          </cell>
          <cell r="J186">
            <v>415.73</v>
          </cell>
          <cell r="K186">
            <v>422.36</v>
          </cell>
          <cell r="L186">
            <v>428.98</v>
          </cell>
          <cell r="M186">
            <v>435.61</v>
          </cell>
          <cell r="N186">
            <v>442.23</v>
          </cell>
          <cell r="O186">
            <v>448.86</v>
          </cell>
          <cell r="P186">
            <v>455.48</v>
          </cell>
          <cell r="Q186">
            <v>462.11</v>
          </cell>
          <cell r="R186">
            <v>468.73</v>
          </cell>
          <cell r="S186">
            <v>475.36</v>
          </cell>
          <cell r="T186">
            <v>481.98</v>
          </cell>
          <cell r="U186">
            <v>488.61</v>
          </cell>
          <cell r="V186">
            <v>495.23</v>
          </cell>
          <cell r="W186">
            <v>501.86</v>
          </cell>
          <cell r="X186">
            <v>508.48</v>
          </cell>
          <cell r="Y186">
            <v>515.11</v>
          </cell>
          <cell r="AA186">
            <v>213.58</v>
          </cell>
          <cell r="AB186">
            <v>218.25</v>
          </cell>
          <cell r="AC186">
            <v>222.923</v>
          </cell>
          <cell r="AD186">
            <v>227.61</v>
          </cell>
          <cell r="AE186">
            <v>232.29</v>
          </cell>
          <cell r="AF186">
            <v>236.96</v>
          </cell>
          <cell r="AG186">
            <v>241.64</v>
          </cell>
          <cell r="AH186">
            <v>246.32</v>
          </cell>
          <cell r="AI186">
            <v>251</v>
          </cell>
          <cell r="AJ186">
            <v>255.67</v>
          </cell>
          <cell r="AK186">
            <v>260.35000000000002</v>
          </cell>
          <cell r="AL186">
            <v>265.02999999999997</v>
          </cell>
          <cell r="AM186">
            <v>269.70999999999998</v>
          </cell>
          <cell r="AN186">
            <v>274.38</v>
          </cell>
          <cell r="AO186">
            <v>279.06</v>
          </cell>
          <cell r="AP186">
            <v>283.74</v>
          </cell>
          <cell r="AQ186">
            <v>288.41000000000003</v>
          </cell>
          <cell r="AR186">
            <v>293.08999999999997</v>
          </cell>
          <cell r="AS186">
            <v>297.77</v>
          </cell>
          <cell r="AT186">
            <v>302.45</v>
          </cell>
          <cell r="AU186">
            <v>307.12</v>
          </cell>
          <cell r="AV186">
            <v>311.8</v>
          </cell>
          <cell r="AW186">
            <v>316.48</v>
          </cell>
          <cell r="AX186">
            <v>321.16000000000003</v>
          </cell>
          <cell r="AY186">
            <v>325.83</v>
          </cell>
        </row>
        <row r="187">
          <cell r="A187">
            <v>358.17</v>
          </cell>
          <cell r="B187">
            <v>364.84</v>
          </cell>
          <cell r="C187">
            <v>371.5</v>
          </cell>
          <cell r="D187">
            <v>378.16</v>
          </cell>
          <cell r="E187">
            <v>384.82</v>
          </cell>
          <cell r="F187">
            <v>391.48</v>
          </cell>
          <cell r="G187">
            <v>398.14</v>
          </cell>
          <cell r="H187">
            <v>404.8</v>
          </cell>
          <cell r="I187">
            <v>411.46</v>
          </cell>
          <cell r="J187">
            <v>418.13</v>
          </cell>
          <cell r="K187">
            <v>424.79</v>
          </cell>
          <cell r="L187">
            <v>431.45</v>
          </cell>
          <cell r="M187">
            <v>438.11</v>
          </cell>
          <cell r="N187">
            <v>444.77</v>
          </cell>
          <cell r="O187">
            <v>451.43</v>
          </cell>
          <cell r="P187">
            <v>458.09</v>
          </cell>
          <cell r="Q187">
            <v>464.75</v>
          </cell>
          <cell r="R187">
            <v>471.41</v>
          </cell>
          <cell r="S187">
            <v>478.08</v>
          </cell>
          <cell r="T187">
            <v>484.74</v>
          </cell>
          <cell r="U187">
            <v>491.4</v>
          </cell>
          <cell r="V187">
            <v>498.06</v>
          </cell>
          <cell r="W187">
            <v>504.72</v>
          </cell>
          <cell r="X187">
            <v>511.38</v>
          </cell>
          <cell r="Y187">
            <v>518.04</v>
          </cell>
          <cell r="AA187">
            <v>214.78</v>
          </cell>
          <cell r="AB187">
            <v>219.48</v>
          </cell>
          <cell r="AC187">
            <v>224.19</v>
          </cell>
          <cell r="AD187">
            <v>228.89</v>
          </cell>
          <cell r="AE187">
            <v>233.59</v>
          </cell>
          <cell r="AF187">
            <v>238.3</v>
          </cell>
          <cell r="AG187">
            <v>243</v>
          </cell>
          <cell r="AH187">
            <v>247.7</v>
          </cell>
          <cell r="AI187">
            <v>252.4</v>
          </cell>
          <cell r="AJ187">
            <v>257.11</v>
          </cell>
          <cell r="AK187">
            <v>261.81</v>
          </cell>
          <cell r="AL187">
            <v>266.51</v>
          </cell>
          <cell r="AM187">
            <v>271.22000000000003</v>
          </cell>
          <cell r="AN187">
            <v>275.92</v>
          </cell>
          <cell r="AO187">
            <v>280.62</v>
          </cell>
          <cell r="AP187">
            <v>285.33</v>
          </cell>
          <cell r="AQ187">
            <v>290.02999999999997</v>
          </cell>
          <cell r="AR187">
            <v>294.73</v>
          </cell>
          <cell r="AS187">
            <v>299.44</v>
          </cell>
          <cell r="AT187">
            <v>304.14</v>
          </cell>
          <cell r="AU187">
            <v>308.83999999999997</v>
          </cell>
          <cell r="AV187">
            <v>313.54000000000002</v>
          </cell>
          <cell r="AW187">
            <v>318.25</v>
          </cell>
          <cell r="AX187">
            <v>322.95</v>
          </cell>
          <cell r="AY187">
            <v>327.64999999999998</v>
          </cell>
        </row>
        <row r="188">
          <cell r="A188">
            <v>359.68</v>
          </cell>
          <cell r="B188">
            <v>366.38</v>
          </cell>
          <cell r="C188">
            <v>373.08</v>
          </cell>
          <cell r="D188">
            <v>379.77</v>
          </cell>
          <cell r="E188">
            <v>386.47</v>
          </cell>
          <cell r="F188">
            <v>393.17</v>
          </cell>
          <cell r="G188">
            <v>399.87</v>
          </cell>
          <cell r="H188">
            <v>406.56</v>
          </cell>
          <cell r="I188">
            <v>413.26</v>
          </cell>
          <cell r="J188">
            <v>419.96</v>
          </cell>
          <cell r="K188">
            <v>426.66</v>
          </cell>
          <cell r="L188">
            <v>433.36</v>
          </cell>
          <cell r="M188">
            <v>440.05</v>
          </cell>
          <cell r="N188">
            <v>446.75</v>
          </cell>
          <cell r="O188">
            <v>453.45</v>
          </cell>
          <cell r="P188">
            <v>460.15</v>
          </cell>
          <cell r="Q188">
            <v>466.84</v>
          </cell>
          <cell r="R188">
            <v>473.54</v>
          </cell>
          <cell r="S188">
            <v>480.24</v>
          </cell>
          <cell r="T188">
            <v>486.94</v>
          </cell>
          <cell r="U188">
            <v>493.63</v>
          </cell>
          <cell r="V188">
            <v>500.33</v>
          </cell>
          <cell r="W188">
            <v>507.03</v>
          </cell>
          <cell r="X188">
            <v>513.73</v>
          </cell>
          <cell r="Y188">
            <v>520.41999999999996</v>
          </cell>
          <cell r="AA188">
            <v>215.84</v>
          </cell>
          <cell r="AB188">
            <v>220.56</v>
          </cell>
          <cell r="AC188">
            <v>225.29</v>
          </cell>
          <cell r="AD188">
            <v>230.02</v>
          </cell>
          <cell r="AE188">
            <v>234.75</v>
          </cell>
          <cell r="AF188">
            <v>239.48</v>
          </cell>
          <cell r="AG188">
            <v>244.21</v>
          </cell>
          <cell r="AH188">
            <v>248.94</v>
          </cell>
          <cell r="AI188">
            <v>253.67</v>
          </cell>
          <cell r="AJ188">
            <v>258.39999999999998</v>
          </cell>
          <cell r="AK188">
            <v>263.12</v>
          </cell>
          <cell r="AL188">
            <v>267.85000000000002</v>
          </cell>
          <cell r="AM188">
            <v>272.58</v>
          </cell>
          <cell r="AN188">
            <v>277.31</v>
          </cell>
          <cell r="AO188">
            <v>282.04000000000002</v>
          </cell>
          <cell r="AP188">
            <v>286.77</v>
          </cell>
          <cell r="AQ188">
            <v>291.5</v>
          </cell>
          <cell r="AR188">
            <v>296.23</v>
          </cell>
          <cell r="AS188">
            <v>300.95</v>
          </cell>
          <cell r="AT188">
            <v>305.68</v>
          </cell>
          <cell r="AU188">
            <v>310.41000000000003</v>
          </cell>
          <cell r="AV188">
            <v>315.14</v>
          </cell>
          <cell r="AW188">
            <v>319.87</v>
          </cell>
          <cell r="AX188">
            <v>324.60000000000002</v>
          </cell>
          <cell r="AY188">
            <v>329.33</v>
          </cell>
        </row>
        <row r="189">
          <cell r="A189">
            <v>361.75</v>
          </cell>
          <cell r="B189">
            <v>368.49</v>
          </cell>
          <cell r="C189">
            <v>375.22</v>
          </cell>
          <cell r="D189">
            <v>381.95</v>
          </cell>
          <cell r="E189">
            <v>388.69</v>
          </cell>
          <cell r="F189">
            <v>395.42</v>
          </cell>
          <cell r="G189">
            <v>402.16</v>
          </cell>
          <cell r="H189">
            <v>408.89</v>
          </cell>
          <cell r="I189">
            <v>415.62</v>
          </cell>
          <cell r="J189">
            <v>422.36</v>
          </cell>
          <cell r="K189">
            <v>429.09</v>
          </cell>
          <cell r="L189">
            <v>435.83</v>
          </cell>
          <cell r="M189">
            <v>442.56</v>
          </cell>
          <cell r="N189">
            <v>449.29</v>
          </cell>
          <cell r="O189">
            <v>456.03</v>
          </cell>
          <cell r="P189">
            <v>462.76</v>
          </cell>
          <cell r="Q189">
            <v>469.5</v>
          </cell>
          <cell r="R189">
            <v>476.23</v>
          </cell>
          <cell r="S189">
            <v>482.96</v>
          </cell>
          <cell r="T189">
            <v>489.7</v>
          </cell>
          <cell r="U189">
            <v>496.43</v>
          </cell>
          <cell r="V189">
            <v>503.17</v>
          </cell>
          <cell r="W189">
            <v>509.9</v>
          </cell>
          <cell r="X189">
            <v>516.63</v>
          </cell>
          <cell r="Y189">
            <v>523.37</v>
          </cell>
          <cell r="AA189">
            <v>217.04</v>
          </cell>
          <cell r="AB189">
            <v>221.8</v>
          </cell>
          <cell r="AC189">
            <v>226.55</v>
          </cell>
          <cell r="AD189">
            <v>231.31</v>
          </cell>
          <cell r="AE189">
            <v>236.06</v>
          </cell>
          <cell r="AF189">
            <v>240.81</v>
          </cell>
          <cell r="AG189">
            <v>245.57</v>
          </cell>
          <cell r="AH189">
            <v>250.32</v>
          </cell>
          <cell r="AI189">
            <v>255.08</v>
          </cell>
          <cell r="AJ189">
            <v>259.83</v>
          </cell>
          <cell r="AK189">
            <v>264.58999999999997</v>
          </cell>
          <cell r="AL189">
            <v>269.33999999999997</v>
          </cell>
          <cell r="AM189">
            <v>274.10000000000002</v>
          </cell>
          <cell r="AN189">
            <v>278.85000000000002</v>
          </cell>
          <cell r="AO189">
            <v>283.60000000000002</v>
          </cell>
          <cell r="AP189">
            <v>288.36</v>
          </cell>
          <cell r="AQ189">
            <v>293.11</v>
          </cell>
          <cell r="AR189">
            <v>297.87</v>
          </cell>
          <cell r="AS189">
            <v>302.62</v>
          </cell>
          <cell r="AT189">
            <v>307.38</v>
          </cell>
          <cell r="AU189">
            <v>312.13</v>
          </cell>
          <cell r="AV189">
            <v>316.89</v>
          </cell>
          <cell r="AW189">
            <v>321.64</v>
          </cell>
          <cell r="AX189">
            <v>326.39999999999998</v>
          </cell>
          <cell r="AY189">
            <v>331.15</v>
          </cell>
        </row>
        <row r="190">
          <cell r="A190">
            <v>363.83</v>
          </cell>
          <cell r="B190">
            <v>370.6</v>
          </cell>
          <cell r="C190">
            <v>377.37</v>
          </cell>
          <cell r="D190">
            <v>384.14</v>
          </cell>
          <cell r="E190">
            <v>390.91</v>
          </cell>
          <cell r="F190">
            <v>397.68</v>
          </cell>
          <cell r="G190">
            <v>404.45</v>
          </cell>
          <cell r="H190">
            <v>411.22</v>
          </cell>
          <cell r="I190">
            <v>418</v>
          </cell>
          <cell r="J190">
            <v>424.77</v>
          </cell>
          <cell r="K190">
            <v>431.54</v>
          </cell>
          <cell r="L190">
            <v>438.31</v>
          </cell>
          <cell r="M190">
            <v>445.08</v>
          </cell>
          <cell r="N190">
            <v>451.85</v>
          </cell>
          <cell r="O190">
            <v>458.62</v>
          </cell>
          <cell r="P190">
            <v>465.39</v>
          </cell>
          <cell r="Q190">
            <v>472.16</v>
          </cell>
          <cell r="R190">
            <v>478.93</v>
          </cell>
          <cell r="S190">
            <v>485.7</v>
          </cell>
          <cell r="T190">
            <v>492.47</v>
          </cell>
          <cell r="U190">
            <v>499.24</v>
          </cell>
          <cell r="V190">
            <v>506.01</v>
          </cell>
          <cell r="W190">
            <v>512.78</v>
          </cell>
          <cell r="X190">
            <v>519.54999999999995</v>
          </cell>
          <cell r="Y190">
            <v>526.32000000000005</v>
          </cell>
          <cell r="AA190">
            <v>218.25</v>
          </cell>
          <cell r="AB190">
            <v>223.03</v>
          </cell>
          <cell r="AC190">
            <v>227.81</v>
          </cell>
          <cell r="AD190">
            <v>232.59</v>
          </cell>
          <cell r="AE190">
            <v>237.37</v>
          </cell>
          <cell r="AF190">
            <v>242.15</v>
          </cell>
          <cell r="AG190">
            <v>246.93</v>
          </cell>
          <cell r="AH190">
            <v>251.71</v>
          </cell>
          <cell r="AI190">
            <v>256.49</v>
          </cell>
          <cell r="AJ190">
            <v>261.27</v>
          </cell>
          <cell r="AK190">
            <v>266.05</v>
          </cell>
          <cell r="AL190">
            <v>270.83</v>
          </cell>
          <cell r="AM190">
            <v>275.61</v>
          </cell>
          <cell r="AN190">
            <v>280.39</v>
          </cell>
          <cell r="AO190">
            <v>285.17</v>
          </cell>
          <cell r="AP190">
            <v>289.95</v>
          </cell>
          <cell r="AQ190">
            <v>294.73</v>
          </cell>
          <cell r="AR190">
            <v>299.51</v>
          </cell>
          <cell r="AS190">
            <v>304.29000000000002</v>
          </cell>
          <cell r="AT190">
            <v>309.07</v>
          </cell>
          <cell r="AU190">
            <v>313.85000000000002</v>
          </cell>
          <cell r="AV190">
            <v>318.63</v>
          </cell>
          <cell r="AW190">
            <v>323.41000000000003</v>
          </cell>
          <cell r="AX190">
            <v>328.19</v>
          </cell>
          <cell r="AY190">
            <v>332.97</v>
          </cell>
        </row>
        <row r="191">
          <cell r="A191">
            <v>365.92</v>
          </cell>
          <cell r="B191">
            <v>372.73</v>
          </cell>
          <cell r="C191">
            <v>379.53</v>
          </cell>
          <cell r="D191">
            <v>386.34</v>
          </cell>
          <cell r="E191">
            <v>393.15</v>
          </cell>
          <cell r="F191">
            <v>399.95</v>
          </cell>
          <cell r="G191">
            <v>406.76</v>
          </cell>
          <cell r="H191">
            <v>413.57</v>
          </cell>
          <cell r="I191">
            <v>420.37</v>
          </cell>
          <cell r="J191">
            <v>427.18</v>
          </cell>
          <cell r="K191">
            <v>433.99</v>
          </cell>
          <cell r="L191">
            <v>440.79</v>
          </cell>
          <cell r="M191">
            <v>447.6</v>
          </cell>
          <cell r="N191">
            <v>454.41</v>
          </cell>
          <cell r="O191">
            <v>461.21</v>
          </cell>
          <cell r="P191">
            <v>468.02</v>
          </cell>
          <cell r="Q191">
            <v>474.83</v>
          </cell>
          <cell r="R191">
            <v>481.63</v>
          </cell>
          <cell r="S191">
            <v>488.44</v>
          </cell>
          <cell r="T191">
            <v>495.25</v>
          </cell>
          <cell r="U191">
            <v>502.05</v>
          </cell>
          <cell r="V191">
            <v>508.86</v>
          </cell>
          <cell r="W191">
            <v>515.66999999999996</v>
          </cell>
          <cell r="X191">
            <v>522.48</v>
          </cell>
          <cell r="Y191">
            <v>529.28</v>
          </cell>
          <cell r="AA191">
            <v>219.46</v>
          </cell>
          <cell r="AB191">
            <v>224.26</v>
          </cell>
          <cell r="AC191">
            <v>229.07</v>
          </cell>
          <cell r="AD191">
            <v>233.88</v>
          </cell>
          <cell r="AE191">
            <v>238.68</v>
          </cell>
          <cell r="AF191">
            <v>243.49</v>
          </cell>
          <cell r="AG191">
            <v>248.29</v>
          </cell>
          <cell r="AH191">
            <v>253.1</v>
          </cell>
          <cell r="AI191">
            <v>257.91000000000003</v>
          </cell>
          <cell r="AJ191">
            <v>262.70999999999998</v>
          </cell>
          <cell r="AK191">
            <v>267.52</v>
          </cell>
          <cell r="AL191">
            <v>272.32</v>
          </cell>
          <cell r="AM191">
            <v>277.13</v>
          </cell>
          <cell r="AN191">
            <v>281.94</v>
          </cell>
          <cell r="AO191">
            <v>286.74</v>
          </cell>
          <cell r="AP191">
            <v>291.55</v>
          </cell>
          <cell r="AQ191">
            <v>296.35000000000002</v>
          </cell>
          <cell r="AR191">
            <v>301.16000000000003</v>
          </cell>
          <cell r="AS191">
            <v>305.95999999999998</v>
          </cell>
          <cell r="AT191">
            <v>310.77</v>
          </cell>
          <cell r="AU191">
            <v>315.58</v>
          </cell>
          <cell r="AV191">
            <v>320.38</v>
          </cell>
          <cell r="AW191">
            <v>325.19</v>
          </cell>
          <cell r="AX191">
            <v>329.99</v>
          </cell>
          <cell r="AY191">
            <v>334.8</v>
          </cell>
        </row>
        <row r="192">
          <cell r="A192">
            <v>367.43</v>
          </cell>
          <cell r="B192">
            <v>374.27</v>
          </cell>
          <cell r="C192">
            <v>381.11</v>
          </cell>
          <cell r="D192">
            <v>387.96</v>
          </cell>
          <cell r="E192">
            <v>394.8</v>
          </cell>
          <cell r="F192">
            <v>401.64</v>
          </cell>
          <cell r="G192">
            <v>408.49</v>
          </cell>
          <cell r="H192">
            <v>415.33</v>
          </cell>
          <cell r="I192">
            <v>422.17</v>
          </cell>
          <cell r="J192">
            <v>429.01</v>
          </cell>
          <cell r="K192">
            <v>435.86</v>
          </cell>
          <cell r="L192">
            <v>442.7</v>
          </cell>
          <cell r="M192">
            <v>449.54</v>
          </cell>
          <cell r="N192">
            <v>456.39</v>
          </cell>
          <cell r="O192">
            <v>463.23</v>
          </cell>
          <cell r="P192">
            <v>470.07</v>
          </cell>
          <cell r="Q192">
            <v>476.92</v>
          </cell>
          <cell r="R192">
            <v>483.76</v>
          </cell>
          <cell r="S192">
            <v>490.6</v>
          </cell>
          <cell r="T192">
            <v>497.45</v>
          </cell>
          <cell r="U192">
            <v>504.29</v>
          </cell>
          <cell r="V192">
            <v>511.13</v>
          </cell>
          <cell r="W192">
            <v>517.98</v>
          </cell>
          <cell r="X192">
            <v>524.82000000000005</v>
          </cell>
          <cell r="Y192">
            <v>531.66</v>
          </cell>
          <cell r="AA192">
            <v>220.52</v>
          </cell>
          <cell r="AB192">
            <v>225.35</v>
          </cell>
          <cell r="AC192">
            <v>230.18</v>
          </cell>
          <cell r="AD192">
            <v>235.01</v>
          </cell>
          <cell r="AE192">
            <v>239.84</v>
          </cell>
          <cell r="AF192">
            <v>244.67</v>
          </cell>
          <cell r="AG192">
            <v>249.5</v>
          </cell>
          <cell r="AH192">
            <v>254.34</v>
          </cell>
          <cell r="AI192">
            <v>259.17</v>
          </cell>
          <cell r="AJ192">
            <v>264</v>
          </cell>
          <cell r="AK192">
            <v>268.83</v>
          </cell>
          <cell r="AL192">
            <v>273.66000000000003</v>
          </cell>
          <cell r="AM192">
            <v>278.49</v>
          </cell>
          <cell r="AN192">
            <v>283.33</v>
          </cell>
          <cell r="AO192">
            <v>288.16000000000003</v>
          </cell>
          <cell r="AP192">
            <v>292.99</v>
          </cell>
          <cell r="AQ192">
            <v>297.82</v>
          </cell>
          <cell r="AR192">
            <v>302.64999999999998</v>
          </cell>
          <cell r="AS192">
            <v>307.48</v>
          </cell>
          <cell r="AT192">
            <v>312.32</v>
          </cell>
          <cell r="AU192">
            <v>317.14999999999998</v>
          </cell>
          <cell r="AV192">
            <v>321.98</v>
          </cell>
          <cell r="AW192">
            <v>326.81</v>
          </cell>
          <cell r="AX192">
            <v>331.64</v>
          </cell>
          <cell r="AY192">
            <v>336.47</v>
          </cell>
        </row>
        <row r="193">
          <cell r="A193">
            <v>369.52</v>
          </cell>
          <cell r="B193">
            <v>376.4</v>
          </cell>
          <cell r="C193">
            <v>383.28</v>
          </cell>
          <cell r="D193">
            <v>390.16</v>
          </cell>
          <cell r="E193">
            <v>397.04</v>
          </cell>
          <cell r="F193">
            <v>403.92</v>
          </cell>
          <cell r="G193">
            <v>410.8</v>
          </cell>
          <cell r="H193">
            <v>417.68</v>
          </cell>
          <cell r="I193">
            <v>424.56</v>
          </cell>
          <cell r="J193">
            <v>431.44</v>
          </cell>
          <cell r="K193">
            <v>438.32</v>
          </cell>
          <cell r="L193">
            <v>445.2</v>
          </cell>
          <cell r="M193">
            <v>452.08</v>
          </cell>
          <cell r="N193">
            <v>458.96</v>
          </cell>
          <cell r="O193">
            <v>465.84</v>
          </cell>
          <cell r="P193">
            <v>472.72</v>
          </cell>
          <cell r="Q193">
            <v>479.59</v>
          </cell>
          <cell r="R193">
            <v>486.47</v>
          </cell>
          <cell r="S193">
            <v>493.35</v>
          </cell>
          <cell r="T193">
            <v>500.23</v>
          </cell>
          <cell r="U193">
            <v>507.11</v>
          </cell>
          <cell r="V193">
            <v>513.99</v>
          </cell>
          <cell r="W193">
            <v>520.87</v>
          </cell>
          <cell r="X193">
            <v>527.75</v>
          </cell>
          <cell r="Y193">
            <v>534.63</v>
          </cell>
          <cell r="AA193">
            <v>221.73</v>
          </cell>
          <cell r="AB193">
            <v>226.58</v>
          </cell>
          <cell r="AC193">
            <v>231.44</v>
          </cell>
          <cell r="AD193">
            <v>236.3</v>
          </cell>
          <cell r="AE193">
            <v>241.16</v>
          </cell>
          <cell r="AF193">
            <v>246.01</v>
          </cell>
          <cell r="AG193">
            <v>250.87</v>
          </cell>
          <cell r="AH193">
            <v>255.73</v>
          </cell>
          <cell r="AI193">
            <v>260.58999999999997</v>
          </cell>
          <cell r="AJ193">
            <v>265.44</v>
          </cell>
          <cell r="AK193">
            <v>270.3</v>
          </cell>
          <cell r="AL193">
            <v>275.16000000000003</v>
          </cell>
          <cell r="AM193">
            <v>280.01</v>
          </cell>
          <cell r="AN193">
            <v>284.87</v>
          </cell>
          <cell r="AO193">
            <v>289.73</v>
          </cell>
          <cell r="AP193">
            <v>294.58999999999997</v>
          </cell>
          <cell r="AQ193">
            <v>299.44</v>
          </cell>
          <cell r="AR193">
            <v>304.3</v>
          </cell>
          <cell r="AS193">
            <v>309.16000000000003</v>
          </cell>
          <cell r="AT193">
            <v>314.02</v>
          </cell>
          <cell r="AU193">
            <v>318.87</v>
          </cell>
          <cell r="AV193">
            <v>323.73</v>
          </cell>
          <cell r="AW193">
            <v>328.59</v>
          </cell>
          <cell r="AX193">
            <v>333.44</v>
          </cell>
          <cell r="AY193">
            <v>338.3</v>
          </cell>
        </row>
        <row r="194">
          <cell r="A194">
            <v>371.62</v>
          </cell>
          <cell r="B194">
            <v>378.54</v>
          </cell>
          <cell r="C194">
            <v>385.46</v>
          </cell>
          <cell r="D194">
            <v>392.37</v>
          </cell>
          <cell r="E194">
            <v>399.29</v>
          </cell>
          <cell r="F194">
            <v>406.2</v>
          </cell>
          <cell r="G194">
            <v>413.12</v>
          </cell>
          <cell r="H194">
            <v>420.04</v>
          </cell>
          <cell r="I194">
            <v>426.95</v>
          </cell>
          <cell r="J194">
            <v>433.87</v>
          </cell>
          <cell r="K194">
            <v>440.78</v>
          </cell>
          <cell r="L194">
            <v>447.7</v>
          </cell>
          <cell r="M194">
            <v>454.62</v>
          </cell>
          <cell r="N194">
            <v>461.53</v>
          </cell>
          <cell r="O194">
            <v>468.45</v>
          </cell>
          <cell r="P194">
            <v>475.36</v>
          </cell>
          <cell r="Q194">
            <v>482.28</v>
          </cell>
          <cell r="R194">
            <v>489.2</v>
          </cell>
          <cell r="S194">
            <v>496.11</v>
          </cell>
          <cell r="T194">
            <v>503.03</v>
          </cell>
          <cell r="U194">
            <v>509.94</v>
          </cell>
          <cell r="V194">
            <v>516.86</v>
          </cell>
          <cell r="W194">
            <v>523.78</v>
          </cell>
          <cell r="X194">
            <v>530.69000000000005</v>
          </cell>
          <cell r="Y194">
            <v>537.61</v>
          </cell>
          <cell r="AA194">
            <v>222.94</v>
          </cell>
          <cell r="AB194">
            <v>227.82</v>
          </cell>
          <cell r="AC194">
            <v>232.71</v>
          </cell>
          <cell r="AD194">
            <v>237.59</v>
          </cell>
          <cell r="AE194">
            <v>242.47</v>
          </cell>
          <cell r="AF194">
            <v>247.36</v>
          </cell>
          <cell r="AG194">
            <v>252.24</v>
          </cell>
          <cell r="AH194">
            <v>257.12</v>
          </cell>
          <cell r="AI194">
            <v>262</v>
          </cell>
          <cell r="AJ194">
            <v>266.89</v>
          </cell>
          <cell r="AK194">
            <v>271.77</v>
          </cell>
          <cell r="AL194">
            <v>276.64999999999998</v>
          </cell>
          <cell r="AM194">
            <v>281.54000000000002</v>
          </cell>
          <cell r="AN194">
            <v>286.42</v>
          </cell>
          <cell r="AO194">
            <v>291.3</v>
          </cell>
          <cell r="AP194">
            <v>296.19</v>
          </cell>
          <cell r="AQ194">
            <v>301.07</v>
          </cell>
          <cell r="AR194">
            <v>305.95</v>
          </cell>
          <cell r="AS194">
            <v>310.83</v>
          </cell>
          <cell r="AT194">
            <v>315.72000000000003</v>
          </cell>
          <cell r="AU194">
            <v>320.60000000000002</v>
          </cell>
          <cell r="AV194">
            <v>325.48</v>
          </cell>
          <cell r="AW194">
            <v>330.37</v>
          </cell>
          <cell r="AX194">
            <v>335.25</v>
          </cell>
          <cell r="AY194">
            <v>340.13</v>
          </cell>
        </row>
        <row r="195">
          <cell r="A195">
            <v>373.74</v>
          </cell>
          <cell r="B195">
            <v>380.69</v>
          </cell>
          <cell r="C195">
            <v>387.64</v>
          </cell>
          <cell r="D195">
            <v>394.59</v>
          </cell>
          <cell r="E195">
            <v>401.55</v>
          </cell>
          <cell r="F195">
            <v>408.5</v>
          </cell>
          <cell r="G195">
            <v>415.45</v>
          </cell>
          <cell r="H195">
            <v>422.4</v>
          </cell>
          <cell r="I195">
            <v>429.36</v>
          </cell>
          <cell r="J195">
            <v>436.31</v>
          </cell>
          <cell r="K195">
            <v>443.26</v>
          </cell>
          <cell r="L195">
            <v>450.21</v>
          </cell>
          <cell r="M195">
            <v>457.17</v>
          </cell>
          <cell r="N195">
            <v>464.12</v>
          </cell>
          <cell r="O195">
            <v>471.07</v>
          </cell>
          <cell r="P195">
            <v>478.02</v>
          </cell>
          <cell r="Q195">
            <v>484.97</v>
          </cell>
          <cell r="R195">
            <v>491.93</v>
          </cell>
          <cell r="S195">
            <v>498.88</v>
          </cell>
          <cell r="T195">
            <v>505.83</v>
          </cell>
          <cell r="U195">
            <v>512.78</v>
          </cell>
          <cell r="V195">
            <v>519.74</v>
          </cell>
          <cell r="W195">
            <v>526.69000000000005</v>
          </cell>
          <cell r="X195">
            <v>533.64</v>
          </cell>
          <cell r="Y195">
            <v>540.59</v>
          </cell>
          <cell r="AA195">
            <v>224.26</v>
          </cell>
          <cell r="AB195">
            <v>229.07</v>
          </cell>
          <cell r="AC195">
            <v>233.97</v>
          </cell>
          <cell r="AD195">
            <v>238.88</v>
          </cell>
          <cell r="AE195">
            <v>243.79</v>
          </cell>
          <cell r="AF195">
            <v>248.7</v>
          </cell>
          <cell r="AG195">
            <v>253.61</v>
          </cell>
          <cell r="AH195">
            <v>258.52</v>
          </cell>
          <cell r="AI195">
            <v>263.43</v>
          </cell>
          <cell r="AJ195">
            <v>268.33999999999997</v>
          </cell>
          <cell r="AK195">
            <v>273.24</v>
          </cell>
          <cell r="AL195">
            <v>278.14999999999998</v>
          </cell>
          <cell r="AM195">
            <v>283.06</v>
          </cell>
          <cell r="AN195">
            <v>287.97000000000003</v>
          </cell>
          <cell r="AO195">
            <v>292.88</v>
          </cell>
          <cell r="AP195">
            <v>297.79000000000002</v>
          </cell>
          <cell r="AQ195">
            <v>302.7</v>
          </cell>
          <cell r="AR195">
            <v>307.61</v>
          </cell>
          <cell r="AS195">
            <v>312.51</v>
          </cell>
          <cell r="AT195">
            <v>317.42</v>
          </cell>
          <cell r="AU195">
            <v>322.33</v>
          </cell>
          <cell r="AV195">
            <v>327.24</v>
          </cell>
          <cell r="AW195">
            <v>332.15</v>
          </cell>
          <cell r="AX195">
            <v>337.6</v>
          </cell>
          <cell r="AY195">
            <v>341.97</v>
          </cell>
        </row>
        <row r="196">
          <cell r="A196">
            <v>375.24</v>
          </cell>
          <cell r="B196">
            <v>382.23</v>
          </cell>
          <cell r="C196">
            <v>389.22</v>
          </cell>
          <cell r="D196">
            <v>396.21</v>
          </cell>
          <cell r="E196">
            <v>403.2</v>
          </cell>
          <cell r="F196">
            <v>410.19</v>
          </cell>
          <cell r="G196">
            <v>417.18</v>
          </cell>
          <cell r="H196">
            <v>424.17</v>
          </cell>
          <cell r="I196">
            <v>431.15</v>
          </cell>
          <cell r="J196">
            <v>438.14</v>
          </cell>
          <cell r="K196">
            <v>445.13</v>
          </cell>
          <cell r="L196">
            <v>452.12</v>
          </cell>
          <cell r="M196">
            <v>459.11</v>
          </cell>
          <cell r="N196">
            <v>466.1</v>
          </cell>
          <cell r="O196">
            <v>473.09</v>
          </cell>
          <cell r="P196">
            <v>480.08</v>
          </cell>
          <cell r="Q196">
            <v>487.06</v>
          </cell>
          <cell r="R196">
            <v>494.05</v>
          </cell>
          <cell r="S196">
            <v>501.04</v>
          </cell>
          <cell r="T196">
            <v>508.03</v>
          </cell>
          <cell r="U196">
            <v>515.02</v>
          </cell>
          <cell r="V196">
            <v>522.01</v>
          </cell>
          <cell r="W196">
            <v>529</v>
          </cell>
          <cell r="X196">
            <v>535.99</v>
          </cell>
          <cell r="Y196">
            <v>542.97</v>
          </cell>
          <cell r="AA196">
            <v>225.21</v>
          </cell>
          <cell r="AB196">
            <v>230.15</v>
          </cell>
          <cell r="AC196">
            <v>235.08</v>
          </cell>
          <cell r="AD196">
            <v>240.02</v>
          </cell>
          <cell r="AE196">
            <v>244.95</v>
          </cell>
          <cell r="AF196">
            <v>249.89</v>
          </cell>
          <cell r="AG196">
            <v>254.82</v>
          </cell>
          <cell r="AH196">
            <v>259.75</v>
          </cell>
          <cell r="AI196">
            <v>264.69</v>
          </cell>
          <cell r="AJ196">
            <v>269.62</v>
          </cell>
          <cell r="AK196">
            <v>274.56</v>
          </cell>
          <cell r="AL196">
            <v>279.49</v>
          </cell>
          <cell r="AM196">
            <v>284.43</v>
          </cell>
          <cell r="AN196">
            <v>289.36</v>
          </cell>
          <cell r="AO196">
            <v>294.3</v>
          </cell>
          <cell r="AP196">
            <v>299.23</v>
          </cell>
          <cell r="AQ196">
            <v>304.16000000000003</v>
          </cell>
          <cell r="AR196">
            <v>309.10000000000002</v>
          </cell>
          <cell r="AS196">
            <v>314.02999999999997</v>
          </cell>
          <cell r="AT196">
            <v>318.97000000000003</v>
          </cell>
          <cell r="AU196">
            <v>323.89999999999998</v>
          </cell>
          <cell r="AV196">
            <v>328.84</v>
          </cell>
          <cell r="AW196">
            <v>333.77</v>
          </cell>
          <cell r="AX196">
            <v>338.7</v>
          </cell>
          <cell r="AY196">
            <v>343.64</v>
          </cell>
        </row>
        <row r="197">
          <cell r="A197">
            <v>377.36</v>
          </cell>
          <cell r="B197">
            <v>384.39</v>
          </cell>
          <cell r="C197">
            <v>391.41</v>
          </cell>
          <cell r="D197">
            <v>398.44</v>
          </cell>
          <cell r="E197">
            <v>405.46</v>
          </cell>
          <cell r="F197">
            <v>412.49</v>
          </cell>
          <cell r="G197">
            <v>419.52</v>
          </cell>
          <cell r="H197">
            <v>426.54</v>
          </cell>
          <cell r="I197">
            <v>433.57</v>
          </cell>
          <cell r="J197">
            <v>440.59</v>
          </cell>
          <cell r="K197">
            <v>447.62</v>
          </cell>
          <cell r="L197">
            <v>454.64</v>
          </cell>
          <cell r="M197">
            <v>461.67</v>
          </cell>
          <cell r="N197">
            <v>468.69</v>
          </cell>
          <cell r="O197">
            <v>475.72</v>
          </cell>
          <cell r="P197">
            <v>482.74</v>
          </cell>
          <cell r="Q197">
            <v>489.77</v>
          </cell>
          <cell r="R197">
            <v>496.79</v>
          </cell>
          <cell r="S197">
            <v>503.82</v>
          </cell>
          <cell r="T197">
            <v>510.84</v>
          </cell>
          <cell r="U197">
            <v>517.87</v>
          </cell>
          <cell r="V197">
            <v>524.89</v>
          </cell>
          <cell r="W197">
            <v>531.91999999999996</v>
          </cell>
          <cell r="X197">
            <v>538.94000000000005</v>
          </cell>
          <cell r="Y197">
            <v>545.97</v>
          </cell>
          <cell r="AA197">
            <v>226.43</v>
          </cell>
          <cell r="AB197">
            <v>231.39</v>
          </cell>
          <cell r="AC197">
            <v>236.35</v>
          </cell>
          <cell r="AD197">
            <v>241.31</v>
          </cell>
          <cell r="AE197">
            <v>246.27</v>
          </cell>
          <cell r="AF197">
            <v>251.23</v>
          </cell>
          <cell r="AG197">
            <v>256.19</v>
          </cell>
          <cell r="AH197">
            <v>261.14999999999998</v>
          </cell>
          <cell r="AI197">
            <v>266.11</v>
          </cell>
          <cell r="AJ197">
            <v>271.07</v>
          </cell>
          <cell r="AK197">
            <v>276.02999999999997</v>
          </cell>
          <cell r="AL197">
            <v>280.99</v>
          </cell>
          <cell r="AM197">
            <v>285.95</v>
          </cell>
          <cell r="AN197">
            <v>290.91000000000003</v>
          </cell>
          <cell r="AO197">
            <v>295.87</v>
          </cell>
          <cell r="AP197">
            <v>300.83</v>
          </cell>
          <cell r="AQ197">
            <v>305.79000000000002</v>
          </cell>
          <cell r="AR197">
            <v>310.75</v>
          </cell>
          <cell r="AS197">
            <v>315.70999999999998</v>
          </cell>
          <cell r="AT197">
            <v>320.67</v>
          </cell>
          <cell r="AU197">
            <v>325.63</v>
          </cell>
          <cell r="AV197">
            <v>330.59</v>
          </cell>
          <cell r="AW197">
            <v>335.55</v>
          </cell>
          <cell r="AX197">
            <v>340.51</v>
          </cell>
          <cell r="AY197">
            <v>345.47</v>
          </cell>
        </row>
        <row r="198">
          <cell r="A198">
            <v>379.49</v>
          </cell>
          <cell r="B198">
            <v>386.56</v>
          </cell>
          <cell r="C198">
            <v>393.62</v>
          </cell>
          <cell r="D198">
            <v>400.68</v>
          </cell>
          <cell r="E198">
            <v>407.74</v>
          </cell>
          <cell r="F198">
            <v>414.8</v>
          </cell>
          <cell r="G198">
            <v>421.86</v>
          </cell>
          <cell r="H198">
            <v>428.92</v>
          </cell>
          <cell r="I198">
            <v>435.99</v>
          </cell>
          <cell r="J198">
            <v>443.05</v>
          </cell>
          <cell r="K198">
            <v>450.11</v>
          </cell>
          <cell r="L198">
            <v>457.17</v>
          </cell>
          <cell r="M198">
            <v>464.23</v>
          </cell>
          <cell r="N198">
            <v>471.29</v>
          </cell>
          <cell r="O198">
            <v>478.36</v>
          </cell>
          <cell r="P198">
            <v>485.42</v>
          </cell>
          <cell r="Q198">
            <v>492.48</v>
          </cell>
          <cell r="R198">
            <v>499.54</v>
          </cell>
          <cell r="S198">
            <v>506.6</v>
          </cell>
          <cell r="T198">
            <v>513.66</v>
          </cell>
          <cell r="U198">
            <v>520.73</v>
          </cell>
          <cell r="V198">
            <v>527.79</v>
          </cell>
          <cell r="W198">
            <v>534.85</v>
          </cell>
          <cell r="X198">
            <v>541.91</v>
          </cell>
          <cell r="Y198">
            <v>548.97</v>
          </cell>
          <cell r="AA198">
            <v>227.65</v>
          </cell>
          <cell r="AB198">
            <v>232.64</v>
          </cell>
          <cell r="AC198">
            <v>237.62</v>
          </cell>
          <cell r="AD198">
            <v>242.61</v>
          </cell>
          <cell r="AE198">
            <v>247.6</v>
          </cell>
          <cell r="AF198">
            <v>252.58</v>
          </cell>
          <cell r="AG198">
            <v>257.57</v>
          </cell>
          <cell r="AH198">
            <v>262.55</v>
          </cell>
          <cell r="AI198">
            <v>267.54000000000002</v>
          </cell>
          <cell r="AJ198">
            <v>272.52999999999997</v>
          </cell>
          <cell r="AK198">
            <v>277.51</v>
          </cell>
          <cell r="AL198">
            <v>282.5</v>
          </cell>
          <cell r="AM198">
            <v>287.48</v>
          </cell>
          <cell r="AN198">
            <v>292.47000000000003</v>
          </cell>
          <cell r="AO198">
            <v>297.45</v>
          </cell>
          <cell r="AP198">
            <v>302.44</v>
          </cell>
          <cell r="AQ198">
            <v>307.43</v>
          </cell>
          <cell r="AR198">
            <v>312.41000000000003</v>
          </cell>
          <cell r="AS198">
            <v>317.39999999999998</v>
          </cell>
          <cell r="AT198">
            <v>322.38</v>
          </cell>
          <cell r="AU198">
            <v>327.37</v>
          </cell>
          <cell r="AV198">
            <v>332.36</v>
          </cell>
          <cell r="AW198">
            <v>337.34</v>
          </cell>
          <cell r="AX198">
            <v>342.33</v>
          </cell>
          <cell r="AY198">
            <v>347.31</v>
          </cell>
        </row>
        <row r="199">
          <cell r="A199">
            <v>381.63</v>
          </cell>
          <cell r="B199">
            <v>388.73</v>
          </cell>
          <cell r="C199">
            <v>395.83</v>
          </cell>
          <cell r="D199">
            <v>402.93</v>
          </cell>
          <cell r="E199">
            <v>410.02</v>
          </cell>
          <cell r="F199">
            <v>417.12</v>
          </cell>
          <cell r="G199">
            <v>424.22</v>
          </cell>
          <cell r="H199">
            <v>431.32</v>
          </cell>
          <cell r="I199">
            <v>438.42</v>
          </cell>
          <cell r="J199">
            <v>445.51</v>
          </cell>
          <cell r="K199">
            <v>452.61</v>
          </cell>
          <cell r="L199">
            <v>459.71</v>
          </cell>
          <cell r="M199">
            <v>466.81</v>
          </cell>
          <cell r="N199">
            <v>473.91</v>
          </cell>
          <cell r="O199">
            <v>481</v>
          </cell>
          <cell r="P199">
            <v>488.1</v>
          </cell>
          <cell r="Q199">
            <v>495.2</v>
          </cell>
          <cell r="R199">
            <v>502.3</v>
          </cell>
          <cell r="S199">
            <v>509.4</v>
          </cell>
          <cell r="T199">
            <v>516.49</v>
          </cell>
          <cell r="U199">
            <v>523.59</v>
          </cell>
          <cell r="V199">
            <v>530.69000000000005</v>
          </cell>
          <cell r="W199">
            <v>537.79</v>
          </cell>
          <cell r="X199">
            <v>544.89</v>
          </cell>
          <cell r="Y199">
            <v>551.98</v>
          </cell>
          <cell r="AA199">
            <v>228.71</v>
          </cell>
          <cell r="AB199">
            <v>233.72</v>
          </cell>
          <cell r="AC199">
            <v>238.73</v>
          </cell>
          <cell r="AD199">
            <v>243.74</v>
          </cell>
          <cell r="AE199">
            <v>248.76</v>
          </cell>
          <cell r="AF199">
            <v>253.77</v>
          </cell>
          <cell r="AG199">
            <v>258.77999999999997</v>
          </cell>
          <cell r="AH199">
            <v>263.79000000000002</v>
          </cell>
          <cell r="AI199">
            <v>268.8</v>
          </cell>
          <cell r="AJ199">
            <v>273.81</v>
          </cell>
          <cell r="AK199">
            <v>278.82</v>
          </cell>
          <cell r="AL199">
            <v>283.83999999999997</v>
          </cell>
          <cell r="AM199">
            <v>288.85000000000002</v>
          </cell>
          <cell r="AN199">
            <v>293.86</v>
          </cell>
          <cell r="AO199">
            <v>298.87</v>
          </cell>
          <cell r="AP199">
            <v>303.88</v>
          </cell>
          <cell r="AQ199">
            <v>308.89</v>
          </cell>
          <cell r="AR199">
            <v>313.91000000000003</v>
          </cell>
          <cell r="AS199">
            <v>318.92</v>
          </cell>
          <cell r="AT199">
            <v>323.93</v>
          </cell>
          <cell r="AU199">
            <v>328.94</v>
          </cell>
          <cell r="AV199">
            <v>333.95</v>
          </cell>
          <cell r="AW199">
            <v>338.96</v>
          </cell>
          <cell r="AX199">
            <v>343.97</v>
          </cell>
          <cell r="AY199">
            <v>348.99</v>
          </cell>
        </row>
        <row r="200">
          <cell r="A200">
            <v>383.14</v>
          </cell>
          <cell r="B200">
            <v>390.27</v>
          </cell>
          <cell r="C200">
            <v>397.41</v>
          </cell>
          <cell r="D200">
            <v>404.54</v>
          </cell>
          <cell r="E200">
            <v>411.68</v>
          </cell>
          <cell r="F200">
            <v>418.81</v>
          </cell>
          <cell r="G200">
            <v>425.95</v>
          </cell>
          <cell r="H200">
            <v>433.08</v>
          </cell>
          <cell r="I200">
            <v>440.21</v>
          </cell>
          <cell r="J200">
            <v>447.35</v>
          </cell>
          <cell r="K200">
            <v>454.48</v>
          </cell>
          <cell r="L200">
            <v>461.62</v>
          </cell>
          <cell r="M200">
            <v>468.75</v>
          </cell>
          <cell r="N200">
            <v>475.89</v>
          </cell>
          <cell r="O200">
            <v>483.02</v>
          </cell>
          <cell r="P200">
            <v>490.16</v>
          </cell>
          <cell r="Q200">
            <v>497.29</v>
          </cell>
          <cell r="R200">
            <v>504.42</v>
          </cell>
          <cell r="S200">
            <v>511.56</v>
          </cell>
          <cell r="T200">
            <v>518.69000000000005</v>
          </cell>
          <cell r="U200">
            <v>525.83000000000004</v>
          </cell>
          <cell r="V200">
            <v>532.96</v>
          </cell>
          <cell r="W200">
            <v>540.1</v>
          </cell>
          <cell r="X200">
            <v>547.23</v>
          </cell>
          <cell r="Y200">
            <v>554.36</v>
          </cell>
          <cell r="AA200">
            <v>229.93</v>
          </cell>
          <cell r="AB200">
            <v>234.97</v>
          </cell>
          <cell r="AC200">
            <v>240.01</v>
          </cell>
          <cell r="AD200">
            <v>245.04</v>
          </cell>
          <cell r="AE200">
            <v>250.08</v>
          </cell>
          <cell r="AF200">
            <v>255.12</v>
          </cell>
          <cell r="AG200">
            <v>260.16000000000003</v>
          </cell>
          <cell r="AH200">
            <v>265.19</v>
          </cell>
          <cell r="AI200">
            <v>270.23</v>
          </cell>
          <cell r="AJ200">
            <v>275.27</v>
          </cell>
          <cell r="AK200">
            <v>280.31</v>
          </cell>
          <cell r="AL200">
            <v>285.33999999999997</v>
          </cell>
          <cell r="AM200">
            <v>290.38</v>
          </cell>
          <cell r="AN200">
            <v>295.42</v>
          </cell>
          <cell r="AO200">
            <v>300.45</v>
          </cell>
          <cell r="AP200">
            <v>305.49</v>
          </cell>
          <cell r="AQ200">
            <v>310.52999999999997</v>
          </cell>
          <cell r="AR200">
            <v>315.57</v>
          </cell>
          <cell r="AS200">
            <v>320.60000000000002</v>
          </cell>
          <cell r="AT200">
            <v>325.64</v>
          </cell>
          <cell r="AU200">
            <v>330.68</v>
          </cell>
          <cell r="AV200">
            <v>335.71</v>
          </cell>
          <cell r="AW200">
            <v>340.75</v>
          </cell>
          <cell r="AX200">
            <v>345.79</v>
          </cell>
          <cell r="AY200">
            <v>350.83</v>
          </cell>
        </row>
        <row r="201">
          <cell r="A201">
            <v>385.29</v>
          </cell>
          <cell r="B201">
            <v>392.46</v>
          </cell>
          <cell r="C201">
            <v>399.63</v>
          </cell>
          <cell r="D201">
            <v>406.8</v>
          </cell>
          <cell r="E201">
            <v>413.97</v>
          </cell>
          <cell r="F201">
            <v>421.14</v>
          </cell>
          <cell r="G201">
            <v>428.31</v>
          </cell>
          <cell r="H201">
            <v>435.48</v>
          </cell>
          <cell r="I201">
            <v>442.65</v>
          </cell>
          <cell r="J201">
            <v>449.82</v>
          </cell>
          <cell r="K201">
            <v>456.99</v>
          </cell>
          <cell r="L201">
            <v>464.17</v>
          </cell>
          <cell r="M201">
            <v>471.34</v>
          </cell>
          <cell r="N201">
            <v>478.51</v>
          </cell>
          <cell r="O201">
            <v>485.68</v>
          </cell>
          <cell r="P201">
            <v>492.85</v>
          </cell>
          <cell r="Q201">
            <v>500.02</v>
          </cell>
          <cell r="R201">
            <v>507.19</v>
          </cell>
          <cell r="S201">
            <v>514.36</v>
          </cell>
          <cell r="T201">
            <v>521.53</v>
          </cell>
          <cell r="U201">
            <v>528.70000000000005</v>
          </cell>
          <cell r="V201">
            <v>535.87</v>
          </cell>
          <cell r="W201">
            <v>543.04</v>
          </cell>
          <cell r="X201">
            <v>550.21</v>
          </cell>
          <cell r="Y201">
            <v>557.39</v>
          </cell>
          <cell r="AA201">
            <v>231.16</v>
          </cell>
          <cell r="AB201">
            <v>236.22</v>
          </cell>
          <cell r="AC201">
            <v>241.28</v>
          </cell>
          <cell r="AD201">
            <v>246.35</v>
          </cell>
          <cell r="AE201">
            <v>251.41</v>
          </cell>
          <cell r="AF201">
            <v>256.47000000000003</v>
          </cell>
          <cell r="AG201">
            <v>261.54000000000002</v>
          </cell>
          <cell r="AH201">
            <v>266.60000000000002</v>
          </cell>
          <cell r="AI201">
            <v>271.66000000000003</v>
          </cell>
          <cell r="AJ201">
            <v>276.73</v>
          </cell>
          <cell r="AK201">
            <v>281.79000000000002</v>
          </cell>
          <cell r="AL201">
            <v>286.85000000000002</v>
          </cell>
          <cell r="AM201">
            <v>291.91000000000003</v>
          </cell>
          <cell r="AN201">
            <v>296.98</v>
          </cell>
          <cell r="AO201">
            <v>302.04000000000002</v>
          </cell>
          <cell r="AP201">
            <v>307.10000000000002</v>
          </cell>
          <cell r="AQ201">
            <v>312.17</v>
          </cell>
          <cell r="AR201">
            <v>317.23</v>
          </cell>
          <cell r="AS201">
            <v>322.29000000000002</v>
          </cell>
          <cell r="AT201">
            <v>327.35000000000002</v>
          </cell>
          <cell r="AU201">
            <v>332.42</v>
          </cell>
          <cell r="AV201">
            <v>337.48</v>
          </cell>
          <cell r="AW201">
            <v>342.54</v>
          </cell>
          <cell r="AX201">
            <v>347.61</v>
          </cell>
          <cell r="AY201">
            <v>352.67</v>
          </cell>
        </row>
        <row r="202">
          <cell r="A202">
            <v>387.44</v>
          </cell>
          <cell r="B202">
            <v>394.65</v>
          </cell>
          <cell r="C202">
            <v>401.86</v>
          </cell>
          <cell r="D202">
            <v>409.07</v>
          </cell>
          <cell r="E202">
            <v>416.27</v>
          </cell>
          <cell r="F202">
            <v>423.48</v>
          </cell>
          <cell r="G202">
            <v>430.69</v>
          </cell>
          <cell r="H202">
            <v>437.89</v>
          </cell>
          <cell r="I202">
            <v>445.1</v>
          </cell>
          <cell r="J202">
            <v>452.31</v>
          </cell>
          <cell r="K202">
            <v>459.52</v>
          </cell>
          <cell r="L202">
            <v>466.72</v>
          </cell>
          <cell r="M202">
            <v>473.93</v>
          </cell>
          <cell r="N202">
            <v>481.14</v>
          </cell>
          <cell r="O202">
            <v>488.34</v>
          </cell>
          <cell r="P202">
            <v>495.55</v>
          </cell>
          <cell r="Q202">
            <v>502.76</v>
          </cell>
          <cell r="R202">
            <v>509.97</v>
          </cell>
          <cell r="S202">
            <v>517.16999999999996</v>
          </cell>
          <cell r="T202">
            <v>524.38</v>
          </cell>
          <cell r="U202">
            <v>531.59</v>
          </cell>
          <cell r="V202">
            <v>538.79</v>
          </cell>
          <cell r="W202">
            <v>546</v>
          </cell>
          <cell r="X202">
            <v>533.21</v>
          </cell>
          <cell r="Y202">
            <v>560.41999999999996</v>
          </cell>
          <cell r="AA202">
            <v>232.22</v>
          </cell>
          <cell r="AB202">
            <v>237.3</v>
          </cell>
          <cell r="AC202">
            <v>242.39</v>
          </cell>
          <cell r="AD202">
            <v>247.48</v>
          </cell>
          <cell r="AE202">
            <v>252.57</v>
          </cell>
          <cell r="AF202">
            <v>257.66000000000003</v>
          </cell>
          <cell r="AG202">
            <v>262.75</v>
          </cell>
          <cell r="AH202">
            <v>267.83999999999997</v>
          </cell>
          <cell r="AI202">
            <v>272.92</v>
          </cell>
          <cell r="AJ202">
            <v>278.01</v>
          </cell>
          <cell r="AK202">
            <v>283.10000000000002</v>
          </cell>
          <cell r="AL202">
            <v>288.19</v>
          </cell>
          <cell r="AM202">
            <v>293.27999999999997</v>
          </cell>
          <cell r="AN202">
            <v>298.37</v>
          </cell>
          <cell r="AO202">
            <v>303.45999999999998</v>
          </cell>
          <cell r="AP202">
            <v>308.54000000000002</v>
          </cell>
          <cell r="AQ202">
            <v>313.63</v>
          </cell>
          <cell r="AR202">
            <v>318.72000000000003</v>
          </cell>
          <cell r="AS202">
            <v>323.81</v>
          </cell>
          <cell r="AT202">
            <v>328.9</v>
          </cell>
          <cell r="AU202">
            <v>333.99</v>
          </cell>
          <cell r="AV202">
            <v>339.08</v>
          </cell>
          <cell r="AW202">
            <v>344.16</v>
          </cell>
          <cell r="AX202">
            <v>349.25</v>
          </cell>
          <cell r="AY202">
            <v>354.34</v>
          </cell>
        </row>
        <row r="203">
          <cell r="A203">
            <v>388.95</v>
          </cell>
          <cell r="B203">
            <v>396.19</v>
          </cell>
          <cell r="C203">
            <v>403.44</v>
          </cell>
          <cell r="D203">
            <v>410.68</v>
          </cell>
          <cell r="E203">
            <v>417.93</v>
          </cell>
          <cell r="F203">
            <v>425.17</v>
          </cell>
          <cell r="G203">
            <v>432.41</v>
          </cell>
          <cell r="H203">
            <v>439.66</v>
          </cell>
          <cell r="I203">
            <v>446.9</v>
          </cell>
          <cell r="J203">
            <v>454.14</v>
          </cell>
          <cell r="K203">
            <v>461.39</v>
          </cell>
          <cell r="L203">
            <v>468.63</v>
          </cell>
          <cell r="M203">
            <v>475.87</v>
          </cell>
          <cell r="N203">
            <v>483.12</v>
          </cell>
          <cell r="O203">
            <v>490.36</v>
          </cell>
          <cell r="P203">
            <v>497.6</v>
          </cell>
          <cell r="Q203">
            <v>504.85</v>
          </cell>
          <cell r="R203">
            <v>512.09</v>
          </cell>
          <cell r="S203">
            <v>519.34</v>
          </cell>
          <cell r="T203">
            <v>526.58000000000004</v>
          </cell>
          <cell r="U203">
            <v>533.82000000000005</v>
          </cell>
          <cell r="V203">
            <v>541.07000000000005</v>
          </cell>
          <cell r="W203">
            <v>548.30999999999995</v>
          </cell>
          <cell r="X203">
            <v>555.54999999999995</v>
          </cell>
          <cell r="Y203">
            <v>562.79999999999995</v>
          </cell>
          <cell r="AA203">
            <v>233.44</v>
          </cell>
          <cell r="AB203">
            <v>238.56</v>
          </cell>
          <cell r="AC203">
            <v>243.67</v>
          </cell>
          <cell r="AD203">
            <v>248.79</v>
          </cell>
          <cell r="AE203">
            <v>253.9</v>
          </cell>
          <cell r="AF203">
            <v>259.02</v>
          </cell>
          <cell r="AG203">
            <v>264.13</v>
          </cell>
          <cell r="AH203">
            <v>269.24</v>
          </cell>
          <cell r="AI203">
            <v>274.36</v>
          </cell>
          <cell r="AJ203">
            <v>279.47000000000003</v>
          </cell>
          <cell r="AK203">
            <v>284.58999999999997</v>
          </cell>
          <cell r="AL203">
            <v>289.7</v>
          </cell>
          <cell r="AM203">
            <v>294.82</v>
          </cell>
          <cell r="AN203">
            <v>299.93</v>
          </cell>
          <cell r="AO203">
            <v>305.04000000000002</v>
          </cell>
          <cell r="AP203">
            <v>310.16000000000003</v>
          </cell>
          <cell r="AQ203">
            <v>315.27</v>
          </cell>
          <cell r="AR203">
            <v>320.39</v>
          </cell>
          <cell r="AS203">
            <v>325.5</v>
          </cell>
          <cell r="AT203">
            <v>330.62</v>
          </cell>
          <cell r="AU203">
            <v>335.73</v>
          </cell>
          <cell r="AV203">
            <v>340.84</v>
          </cell>
          <cell r="AW203">
            <v>345.96</v>
          </cell>
          <cell r="AX203">
            <v>351.07</v>
          </cell>
          <cell r="AY203">
            <v>356.19</v>
          </cell>
        </row>
        <row r="204">
          <cell r="A204">
            <v>391.12</v>
          </cell>
          <cell r="B204">
            <v>398.4</v>
          </cell>
          <cell r="C204">
            <v>405.68</v>
          </cell>
          <cell r="D204">
            <v>412.96</v>
          </cell>
          <cell r="E204">
            <v>420.24</v>
          </cell>
          <cell r="F204">
            <v>427.52</v>
          </cell>
          <cell r="G204">
            <v>434.8</v>
          </cell>
          <cell r="H204">
            <v>442.08</v>
          </cell>
          <cell r="I204">
            <v>449.36</v>
          </cell>
          <cell r="J204">
            <v>456.64</v>
          </cell>
          <cell r="K204">
            <v>463.92</v>
          </cell>
          <cell r="L204">
            <v>471.2</v>
          </cell>
          <cell r="M204">
            <v>478.48</v>
          </cell>
          <cell r="N204">
            <v>485.76</v>
          </cell>
          <cell r="O204">
            <v>493.04</v>
          </cell>
          <cell r="P204">
            <v>500.32</v>
          </cell>
          <cell r="Q204">
            <v>507.6</v>
          </cell>
          <cell r="R204">
            <v>514.88</v>
          </cell>
          <cell r="S204">
            <v>522.16</v>
          </cell>
          <cell r="T204">
            <v>529.44000000000005</v>
          </cell>
          <cell r="U204">
            <v>536.72</v>
          </cell>
          <cell r="V204">
            <v>544</v>
          </cell>
          <cell r="W204">
            <v>551.28</v>
          </cell>
          <cell r="X204">
            <v>558.55999999999995</v>
          </cell>
          <cell r="Y204">
            <v>565.84</v>
          </cell>
          <cell r="AA204">
            <v>234.67</v>
          </cell>
          <cell r="AB204">
            <v>239.81</v>
          </cell>
          <cell r="AC204">
            <v>244.95</v>
          </cell>
          <cell r="AD204">
            <v>250.09</v>
          </cell>
          <cell r="AE204">
            <v>255.23</v>
          </cell>
          <cell r="AF204">
            <v>260.37</v>
          </cell>
          <cell r="AG204">
            <v>265.51</v>
          </cell>
          <cell r="AH204">
            <v>270.64999999999998</v>
          </cell>
          <cell r="AI204">
            <v>275.79000000000002</v>
          </cell>
          <cell r="AJ204">
            <v>280.93</v>
          </cell>
          <cell r="AK204">
            <v>286.07</v>
          </cell>
          <cell r="AL204">
            <v>291.20999999999998</v>
          </cell>
          <cell r="AM204">
            <v>296.35000000000002</v>
          </cell>
          <cell r="AN204">
            <v>301.49</v>
          </cell>
          <cell r="AO204">
            <v>306.63</v>
          </cell>
          <cell r="AP204">
            <v>311.77</v>
          </cell>
          <cell r="AQ204">
            <v>316.91000000000003</v>
          </cell>
          <cell r="AR204">
            <v>322.05</v>
          </cell>
          <cell r="AS204">
            <v>327.19</v>
          </cell>
          <cell r="AT204">
            <v>332.33</v>
          </cell>
          <cell r="AU204">
            <v>337.47</v>
          </cell>
          <cell r="AV204">
            <v>342.61</v>
          </cell>
          <cell r="AW204">
            <v>347.75</v>
          </cell>
          <cell r="AX204">
            <v>352.89</v>
          </cell>
          <cell r="AY204">
            <v>358.03</v>
          </cell>
        </row>
        <row r="205">
          <cell r="A205">
            <v>1.96</v>
          </cell>
          <cell r="B205">
            <v>1.99</v>
          </cell>
          <cell r="C205">
            <v>2.0299999999999998</v>
          </cell>
          <cell r="D205">
            <v>2.06</v>
          </cell>
          <cell r="E205">
            <v>2.1</v>
          </cell>
          <cell r="F205">
            <v>2.14</v>
          </cell>
          <cell r="G205">
            <v>2.1800000000000002</v>
          </cell>
          <cell r="H205">
            <v>2.21</v>
          </cell>
          <cell r="I205">
            <v>2.25</v>
          </cell>
          <cell r="J205">
            <v>2.29</v>
          </cell>
          <cell r="K205">
            <v>2.3199999999999998</v>
          </cell>
          <cell r="L205">
            <v>2.36</v>
          </cell>
          <cell r="M205">
            <v>2.39</v>
          </cell>
          <cell r="N205">
            <v>2.4300000000000002</v>
          </cell>
          <cell r="O205">
            <v>2.46</v>
          </cell>
          <cell r="P205">
            <v>2.5</v>
          </cell>
          <cell r="Q205">
            <v>2.54</v>
          </cell>
          <cell r="R205">
            <v>2.58</v>
          </cell>
          <cell r="S205">
            <v>2.61</v>
          </cell>
          <cell r="AA205">
            <v>1.17</v>
          </cell>
          <cell r="AB205">
            <v>1.2</v>
          </cell>
          <cell r="AC205">
            <v>1.22</v>
          </cell>
          <cell r="AD205">
            <v>1.25</v>
          </cell>
          <cell r="AE205">
            <v>1.28</v>
          </cell>
          <cell r="AF205">
            <v>1.3</v>
          </cell>
          <cell r="AG205">
            <v>1.33</v>
          </cell>
          <cell r="AH205">
            <v>1.35</v>
          </cell>
          <cell r="AI205">
            <v>1.38</v>
          </cell>
          <cell r="AJ205">
            <v>1.41</v>
          </cell>
          <cell r="AK205">
            <v>1.43</v>
          </cell>
          <cell r="AL205">
            <v>1.46</v>
          </cell>
          <cell r="AM205">
            <v>1.48</v>
          </cell>
          <cell r="AN205">
            <v>1.51</v>
          </cell>
          <cell r="AO205">
            <v>1.54</v>
          </cell>
          <cell r="AP205">
            <v>1.56</v>
          </cell>
          <cell r="AQ205">
            <v>1.59</v>
          </cell>
          <cell r="AR205">
            <v>1.61</v>
          </cell>
          <cell r="AS205">
            <v>1.64</v>
          </cell>
        </row>
      </sheetData>
      <sheetData sheetId="2">
        <row r="10">
          <cell r="Q10">
            <v>0</v>
          </cell>
        </row>
        <row r="14">
          <cell r="Q14">
            <v>0</v>
          </cell>
        </row>
        <row r="227">
          <cell r="F227">
            <v>5</v>
          </cell>
        </row>
        <row r="318">
          <cell r="F318">
            <v>35.5</v>
          </cell>
        </row>
      </sheetData>
      <sheetData sheetId="3">
        <row r="126">
          <cell r="I126">
            <v>0</v>
          </cell>
        </row>
        <row r="138">
          <cell r="I138">
            <v>7763355.0600000005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J229"/>
  <sheetViews>
    <sheetView workbookViewId="0">
      <selection activeCell="E26" sqref="E26"/>
    </sheetView>
  </sheetViews>
  <sheetFormatPr defaultRowHeight="14.25"/>
  <cols>
    <col min="1" max="1" width="12.125" customWidth="1"/>
    <col min="2" max="2" width="14.625" bestFit="1" customWidth="1"/>
    <col min="3" max="3" width="9.875" customWidth="1"/>
    <col min="6" max="6" width="9.375" bestFit="1" customWidth="1"/>
  </cols>
  <sheetData>
    <row r="1" spans="1:8" ht="20.100000000000001" customHeight="1">
      <c r="A1" t="s">
        <v>63</v>
      </c>
      <c r="B1" t="s">
        <v>332</v>
      </c>
    </row>
    <row r="2" spans="1:8" s="25" customFormat="1" ht="20.100000000000001" hidden="1" customHeight="1">
      <c r="B2" s="25" t="s">
        <v>307</v>
      </c>
    </row>
    <row r="3" spans="1:8" s="25" customFormat="1" ht="20.100000000000001" hidden="1" customHeight="1">
      <c r="B3" s="25" t="s">
        <v>308</v>
      </c>
    </row>
    <row r="4" spans="1:8" s="25" customFormat="1" ht="20.100000000000001" hidden="1" customHeight="1">
      <c r="B4" s="25" t="s">
        <v>309</v>
      </c>
    </row>
    <row r="5" spans="1:8" s="25" customFormat="1" ht="20.100000000000001" hidden="1" customHeight="1">
      <c r="B5" s="25" t="s">
        <v>310</v>
      </c>
    </row>
    <row r="6" spans="1:8" ht="20.100000000000001" customHeight="1">
      <c r="A6" t="s">
        <v>278</v>
      </c>
      <c r="B6" s="423" t="s">
        <v>340</v>
      </c>
    </row>
    <row r="7" spans="1:8" ht="20.100000000000001" customHeight="1">
      <c r="A7" t="s">
        <v>64</v>
      </c>
      <c r="B7" t="s">
        <v>333</v>
      </c>
    </row>
    <row r="8" spans="1:8" ht="20.100000000000001" customHeight="1">
      <c r="A8" t="s">
        <v>65</v>
      </c>
      <c r="B8" t="s">
        <v>315</v>
      </c>
    </row>
    <row r="9" spans="1:8" ht="20.100000000000001" customHeight="1">
      <c r="A9" t="s">
        <v>66</v>
      </c>
      <c r="B9" s="452">
        <v>45350</v>
      </c>
      <c r="C9" s="452"/>
    </row>
    <row r="10" spans="1:8" ht="20.100000000000001" customHeight="1"/>
    <row r="11" spans="1:8" ht="20.100000000000001" customHeight="1">
      <c r="A11" t="s">
        <v>223</v>
      </c>
      <c r="C11" s="24">
        <v>30.5</v>
      </c>
      <c r="D11" s="23" t="s">
        <v>224</v>
      </c>
      <c r="H11" s="387"/>
    </row>
    <row r="12" spans="1:8" ht="20.100000000000001" customHeight="1">
      <c r="A12" t="s">
        <v>86</v>
      </c>
      <c r="C12" s="24">
        <v>4</v>
      </c>
      <c r="D12" s="23" t="s">
        <v>87</v>
      </c>
      <c r="F12" s="388">
        <v>5</v>
      </c>
      <c r="G12" s="390" t="s">
        <v>87</v>
      </c>
    </row>
    <row r="13" spans="1:8" ht="20.100000000000001" customHeight="1">
      <c r="A13" t="s">
        <v>88</v>
      </c>
      <c r="C13" s="24" t="s">
        <v>334</v>
      </c>
      <c r="D13" s="23" t="s">
        <v>90</v>
      </c>
      <c r="F13" s="388">
        <v>4</v>
      </c>
      <c r="G13" s="390" t="s">
        <v>90</v>
      </c>
    </row>
    <row r="14" spans="1:8" ht="20.100000000000001" customHeight="1">
      <c r="A14" t="s">
        <v>89</v>
      </c>
      <c r="C14" s="24">
        <v>542</v>
      </c>
      <c r="D14" s="23" t="s">
        <v>90</v>
      </c>
      <c r="F14" s="388">
        <v>650</v>
      </c>
      <c r="G14" s="390" t="s">
        <v>90</v>
      </c>
    </row>
    <row r="15" spans="1:8" ht="20.100000000000001" customHeight="1">
      <c r="A15" t="s">
        <v>286</v>
      </c>
      <c r="C15" s="386">
        <v>2660</v>
      </c>
      <c r="D15" s="23"/>
      <c r="F15" s="389">
        <f>ROUND(F13*F14,2)</f>
        <v>2600</v>
      </c>
      <c r="G15" s="390" t="s">
        <v>165</v>
      </c>
    </row>
    <row r="16" spans="1:8" ht="20.100000000000001" customHeight="1">
      <c r="A16" t="s">
        <v>91</v>
      </c>
      <c r="C16" s="25">
        <f>ROUND(C15/'ราคาต่อหน่วย(แทคโค้ต)'!C128,2)</f>
        <v>255.52</v>
      </c>
      <c r="D16" s="23" t="s">
        <v>92</v>
      </c>
      <c r="F16" s="388">
        <f>ROUND(F15/'ราคาต่อหน่วย(แทคโค้ต)'!C129,2)</f>
        <v>312.12</v>
      </c>
      <c r="G16" s="390" t="s">
        <v>92</v>
      </c>
    </row>
    <row r="17" spans="1:10" ht="20.100000000000001" customHeight="1"/>
    <row r="18" spans="1:10" ht="20.100000000000001" customHeight="1">
      <c r="A18" t="s">
        <v>279</v>
      </c>
      <c r="C18" s="99">
        <v>22266.67</v>
      </c>
      <c r="D18" s="23" t="s">
        <v>104</v>
      </c>
      <c r="E18" s="20" t="s">
        <v>95</v>
      </c>
      <c r="F18" s="24">
        <v>800</v>
      </c>
      <c r="G18" s="105" t="s">
        <v>111</v>
      </c>
      <c r="H18" s="106">
        <f>ROUND(F18*D29,2)</f>
        <v>1248</v>
      </c>
      <c r="I18" s="20" t="s">
        <v>285</v>
      </c>
    </row>
    <row r="19" spans="1:10" ht="20.100000000000001" customHeight="1">
      <c r="A19" t="s">
        <v>217</v>
      </c>
      <c r="C19" s="99">
        <v>22113.33</v>
      </c>
      <c r="D19" s="23" t="s">
        <v>104</v>
      </c>
      <c r="E19" s="20" t="s">
        <v>95</v>
      </c>
      <c r="F19" s="107">
        <v>800</v>
      </c>
      <c r="G19" s="105" t="s">
        <v>111</v>
      </c>
      <c r="H19" s="106">
        <f>ROUND(F19*D29,2)</f>
        <v>1248</v>
      </c>
      <c r="I19" s="20" t="s">
        <v>112</v>
      </c>
    </row>
    <row r="20" spans="1:10" ht="20.100000000000001" customHeight="1">
      <c r="A20" t="s">
        <v>319</v>
      </c>
      <c r="C20" s="99">
        <v>22280</v>
      </c>
      <c r="D20" s="23" t="s">
        <v>104</v>
      </c>
      <c r="E20" s="20" t="s">
        <v>95</v>
      </c>
      <c r="F20" s="107">
        <v>800</v>
      </c>
      <c r="G20" s="105" t="s">
        <v>111</v>
      </c>
      <c r="H20" s="106">
        <f>ROUND(F20*D29,2)</f>
        <v>1248</v>
      </c>
      <c r="I20" s="20" t="s">
        <v>112</v>
      </c>
    </row>
    <row r="21" spans="1:10" ht="20.100000000000001" customHeight="1">
      <c r="A21" s="20" t="s">
        <v>68</v>
      </c>
      <c r="B21" s="20"/>
      <c r="C21" s="102">
        <v>405.14</v>
      </c>
      <c r="D21" s="103" t="s">
        <v>67</v>
      </c>
      <c r="E21" s="20" t="s">
        <v>95</v>
      </c>
      <c r="F21" s="107">
        <v>70</v>
      </c>
      <c r="G21" s="105" t="s">
        <v>111</v>
      </c>
      <c r="H21" s="106">
        <f>ราคาน้ำมัน!AP74</f>
        <v>109.48</v>
      </c>
      <c r="I21" s="20" t="s">
        <v>112</v>
      </c>
    </row>
    <row r="22" spans="1:10" ht="20.100000000000001" customHeight="1">
      <c r="A22" s="20" t="s">
        <v>107</v>
      </c>
      <c r="B22" s="20"/>
      <c r="C22" s="102">
        <v>401.87</v>
      </c>
      <c r="D22" s="103" t="s">
        <v>67</v>
      </c>
      <c r="E22" s="20" t="s">
        <v>113</v>
      </c>
      <c r="F22" s="107">
        <f t="shared" ref="F22:F24" si="0">F21</f>
        <v>70</v>
      </c>
      <c r="G22" s="105" t="s">
        <v>111</v>
      </c>
      <c r="H22" s="106">
        <f>H21</f>
        <v>109.48</v>
      </c>
      <c r="I22" s="20" t="s">
        <v>112</v>
      </c>
    </row>
    <row r="23" spans="1:10" ht="20.100000000000001" customHeight="1">
      <c r="A23" s="20" t="s">
        <v>108</v>
      </c>
      <c r="B23" s="20"/>
      <c r="C23" s="102">
        <v>467.29</v>
      </c>
      <c r="D23" s="103" t="s">
        <v>67</v>
      </c>
      <c r="E23" s="20" t="s">
        <v>113</v>
      </c>
      <c r="F23" s="107">
        <f t="shared" si="0"/>
        <v>70</v>
      </c>
      <c r="G23" s="105" t="s">
        <v>111</v>
      </c>
      <c r="H23" s="106">
        <f>H21</f>
        <v>109.48</v>
      </c>
      <c r="I23" s="20" t="s">
        <v>112</v>
      </c>
    </row>
    <row r="24" spans="1:10" ht="20.100000000000001" customHeight="1">
      <c r="A24" s="20" t="s">
        <v>109</v>
      </c>
      <c r="B24" s="20"/>
      <c r="C24" s="102">
        <v>495.33</v>
      </c>
      <c r="D24" s="103" t="s">
        <v>67</v>
      </c>
      <c r="E24" s="20" t="s">
        <v>113</v>
      </c>
      <c r="F24" s="107">
        <f t="shared" si="0"/>
        <v>70</v>
      </c>
      <c r="G24" s="105" t="s">
        <v>111</v>
      </c>
      <c r="H24" s="106">
        <f>H21</f>
        <v>109.48</v>
      </c>
      <c r="I24" s="20" t="s">
        <v>112</v>
      </c>
    </row>
    <row r="25" spans="1:10" ht="20.100000000000001" customHeight="1">
      <c r="A25" s="20" t="s">
        <v>110</v>
      </c>
      <c r="B25" s="20"/>
      <c r="C25" s="104">
        <f>0.5*C21+0.25*C22+0.1*C23+0.15*C24</f>
        <v>424.06600000000003</v>
      </c>
      <c r="D25" s="103" t="s">
        <v>67</v>
      </c>
    </row>
    <row r="26" spans="1:10" ht="20.100000000000001" customHeight="1"/>
    <row r="27" spans="1:10" ht="20.100000000000001" customHeight="1">
      <c r="D27" s="391" t="s">
        <v>240</v>
      </c>
      <c r="E27" s="20" t="s">
        <v>288</v>
      </c>
    </row>
    <row r="28" spans="1:10" ht="20.100000000000001" customHeight="1">
      <c r="D28" t="s">
        <v>316</v>
      </c>
    </row>
    <row r="29" spans="1:10" ht="20.100000000000001" customHeight="1">
      <c r="D29" s="385">
        <v>1.56</v>
      </c>
    </row>
    <row r="30" spans="1:10" ht="20.100000000000001" customHeight="1"/>
    <row r="31" spans="1:10" ht="20.100000000000001" customHeight="1"/>
    <row r="32" spans="1:10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</sheetData>
  <mergeCells count="1">
    <mergeCell ref="B9:C9"/>
  </mergeCells>
  <pageMargins left="0.19685039370078741" right="0.19685039370078741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N193"/>
  <sheetViews>
    <sheetView topLeftCell="A4" workbookViewId="0">
      <selection activeCell="B15" sqref="B15"/>
    </sheetView>
  </sheetViews>
  <sheetFormatPr defaultRowHeight="14.25"/>
  <cols>
    <col min="1" max="1" width="23.375" customWidth="1"/>
    <col min="2" max="2" width="25.25" customWidth="1"/>
    <col min="3" max="3" width="24.75" customWidth="1"/>
    <col min="4" max="4" width="20.625" customWidth="1"/>
  </cols>
  <sheetData>
    <row r="1" spans="1:5" ht="20.100000000000001" customHeight="1">
      <c r="A1" t="str">
        <f>"ชื่อโครงการ "&amp;ข้อมูลโครงการ!B1</f>
        <v xml:space="preserve">ชื่อโครงการ ปรับปรุงถนนด้วยแอสฟัลท์คอนกรีต หมู่ที่ 4 บริเวณบ้านเลขที่ 51 ถึงบ้านเลขที่ 159 </v>
      </c>
    </row>
    <row r="2" spans="1:5" ht="20.100000000000001" customHeight="1">
      <c r="A2" s="398" t="str">
        <f>"สถานที่ "&amp;ข้อมูลโครงการ!B7</f>
        <v>สถานที่ บ้านมาง หมู่ที่ 4  ตำบลหย่วน  อำเภอหย่วน  จังหวัดพะเยา</v>
      </c>
    </row>
    <row r="3" spans="1:5" ht="20.100000000000001" customHeight="1">
      <c r="A3" t="str">
        <f>"ผู้ประมาณราคา "&amp;ข้อมูลโครงการ!B8</f>
        <v>ผู้ประมาณราคา นายสุพัฒน์  สุวรรณศักดิ์  ผู้อำนวยการกองช่าง</v>
      </c>
      <c r="C3" s="14" t="s">
        <v>66</v>
      </c>
      <c r="D3" s="422">
        <f>ข้อมูลโครงการ!B9</f>
        <v>45350</v>
      </c>
    </row>
    <row r="4" spans="1:5" ht="20.100000000000001" customHeight="1">
      <c r="A4" t="s">
        <v>0</v>
      </c>
    </row>
    <row r="5" spans="1:5" ht="20.100000000000001" customHeight="1">
      <c r="A5" t="str">
        <f>"ค่ายาง CSS-1(จากตาราง 1) 1.00 ลิตร @ (.."&amp;B8&amp;"..............บาท/ตัน ) /1,000 =."&amp;B9&amp;"...............บาท/ตร.ม."</f>
        <v>ค่ายาง CSS-1(จากตาราง 1) 1.00 ลิตร @ (..23528..............บาท/ตัน ) /1,000 =.23.53...............บาท/ตร.ม.</v>
      </c>
    </row>
    <row r="6" spans="1:5" ht="20.100000000000001" customHeight="1">
      <c r="A6" s="404" t="s">
        <v>317</v>
      </c>
      <c r="B6" s="94">
        <f>ข้อมูลโครงการ!H20</f>
        <v>1248</v>
      </c>
      <c r="C6" t="s">
        <v>69</v>
      </c>
    </row>
    <row r="7" spans="1:5" ht="20.100000000000001" customHeight="1">
      <c r="A7" t="s">
        <v>320</v>
      </c>
      <c r="B7" s="100">
        <f>ข้อมูลโครงการ!C20</f>
        <v>22280</v>
      </c>
      <c r="C7" t="s">
        <v>69</v>
      </c>
    </row>
    <row r="8" spans="1:5" ht="20.100000000000001" customHeight="1">
      <c r="A8" t="s">
        <v>343</v>
      </c>
      <c r="B8" s="100">
        <f>ROUND(B6+B7,2)</f>
        <v>23528</v>
      </c>
      <c r="C8" t="s">
        <v>69</v>
      </c>
    </row>
    <row r="9" spans="1:5" ht="20.100000000000001" customHeight="1">
      <c r="A9" s="97" t="s">
        <v>344</v>
      </c>
      <c r="B9" s="101">
        <f>ROUND(1*(B8)/1000,2)</f>
        <v>23.53</v>
      </c>
      <c r="C9" t="s">
        <v>211</v>
      </c>
    </row>
    <row r="10" spans="1:5" ht="20.100000000000001" customHeight="1">
      <c r="A10" t="str">
        <f>"ค่าดาเนินการ + ค่าเสื่อมราคา (งานราดยางแทคโค้ต : งานราดยางแทคโค้ต................)=…"&amp;B11&amp;".............บาท/ตร.ม."</f>
        <v>ค่าดาเนินการ + ค่าเสื่อมราคา (งานราดยางแทคโค้ต : งานราดยางแทคโค้ต................)=…7.28.............บาท/ตร.ม.</v>
      </c>
    </row>
    <row r="11" spans="1:5" ht="20.100000000000001" customHeight="1">
      <c r="A11" s="97" t="s">
        <v>214</v>
      </c>
      <c r="B11" s="101">
        <f>ค่าดำเนินการ!AN15</f>
        <v>7.28</v>
      </c>
      <c r="C11" t="s">
        <v>211</v>
      </c>
    </row>
    <row r="12" spans="1:5" ht="20.100000000000001" customHeight="1">
      <c r="A12" t="str">
        <f>"ค่าใช้จ่ายรวม=.."&amp;B9&amp;"..............+...."&amp;B11&amp;"............                  =.."&amp;B13&amp;"..............บาท/ตร.ม."</f>
        <v>ค่าใช้จ่ายรวม=..23.53..............+....7.28............                  =..30.81..............บาท/ตร.ม.</v>
      </c>
    </row>
    <row r="13" spans="1:5" ht="20.100000000000001" customHeight="1">
      <c r="A13" s="97" t="s">
        <v>225</v>
      </c>
      <c r="B13" s="272">
        <f>B11+B9</f>
        <v>30.810000000000002</v>
      </c>
      <c r="C13" t="s">
        <v>211</v>
      </c>
    </row>
    <row r="14" spans="1:5" ht="20.100000000000001" customHeight="1">
      <c r="A14" s="268" t="str">
        <f>"ค่างานต้นทุน                                                                     =....."&amp;B13&amp;"...........บาท/ตร.ม."</f>
        <v>ค่างานต้นทุน                                                                     =.....30.81...........บาท/ตร.ม.</v>
      </c>
      <c r="B14" s="269"/>
      <c r="C14" s="269"/>
      <c r="D14" s="271"/>
      <c r="E14" s="399"/>
    </row>
    <row r="15" spans="1:5" ht="20.100000000000001" customHeight="1">
      <c r="A15" t="s">
        <v>3</v>
      </c>
    </row>
    <row r="16" spans="1:5" ht="20.100000000000001" customHeight="1">
      <c r="A16" t="s">
        <v>4</v>
      </c>
    </row>
    <row r="17" spans="1:3" ht="20.100000000000001" customHeight="1">
      <c r="A17" t="s">
        <v>47</v>
      </c>
    </row>
    <row r="18" spans="1:3" ht="20.100000000000001" customHeight="1">
      <c r="A18" t="s">
        <v>17</v>
      </c>
    </row>
    <row r="19" spans="1:3" ht="20.100000000000001" customHeight="1">
      <c r="A19" s="4" t="s">
        <v>5</v>
      </c>
      <c r="B19" s="4" t="s">
        <v>6</v>
      </c>
      <c r="C19" s="4" t="s">
        <v>8</v>
      </c>
    </row>
    <row r="20" spans="1:3" ht="20.100000000000001" customHeight="1">
      <c r="A20" s="6"/>
      <c r="B20" s="6" t="s">
        <v>7</v>
      </c>
      <c r="C20" s="6" t="s">
        <v>7</v>
      </c>
    </row>
    <row r="21" spans="1:3" ht="20.100000000000001" customHeight="1">
      <c r="A21" s="8" t="s">
        <v>9</v>
      </c>
      <c r="B21" s="4" t="s">
        <v>12</v>
      </c>
      <c r="C21" s="4">
        <v>0.8</v>
      </c>
    </row>
    <row r="22" spans="1:3" ht="20.100000000000001" customHeight="1">
      <c r="A22" s="9" t="s">
        <v>10</v>
      </c>
      <c r="B22" s="5" t="s">
        <v>12</v>
      </c>
      <c r="C22" s="5">
        <v>0.8</v>
      </c>
    </row>
    <row r="23" spans="1:3" ht="20.100000000000001" customHeight="1">
      <c r="A23" s="9" t="s">
        <v>11</v>
      </c>
      <c r="B23" s="5" t="s">
        <v>13</v>
      </c>
      <c r="C23" s="10">
        <v>1</v>
      </c>
    </row>
    <row r="24" spans="1:3" ht="20.100000000000001" customHeight="1">
      <c r="A24" s="2"/>
      <c r="B24" s="2"/>
      <c r="C24" s="2"/>
    </row>
    <row r="25" spans="1:3" ht="20.100000000000001" hidden="1" customHeight="1"/>
    <row r="26" spans="1:3" ht="20.100000000000001" hidden="1" customHeight="1">
      <c r="A26" t="s">
        <v>14</v>
      </c>
    </row>
    <row r="27" spans="1:3" ht="20.100000000000001" hidden="1" customHeight="1">
      <c r="A27" t="s">
        <v>15</v>
      </c>
    </row>
    <row r="28" spans="1:3" ht="20.100000000000001" hidden="1" customHeight="1">
      <c r="A28" t="s">
        <v>1</v>
      </c>
    </row>
    <row r="29" spans="1:3" ht="20.100000000000001" hidden="1" customHeight="1">
      <c r="A29" t="s">
        <v>48</v>
      </c>
    </row>
    <row r="30" spans="1:3" ht="20.100000000000001" hidden="1" customHeight="1">
      <c r="A30" t="s">
        <v>49</v>
      </c>
    </row>
    <row r="31" spans="1:3" ht="20.100000000000001" hidden="1" customHeight="1">
      <c r="A31" t="s">
        <v>50</v>
      </c>
    </row>
    <row r="32" spans="1:3" ht="20.100000000000001" hidden="1" customHeight="1">
      <c r="A32" t="s">
        <v>3</v>
      </c>
    </row>
    <row r="33" spans="1:3" ht="20.100000000000001" hidden="1" customHeight="1">
      <c r="A33" t="s">
        <v>4</v>
      </c>
    </row>
    <row r="34" spans="1:3" ht="20.100000000000001" hidden="1" customHeight="1">
      <c r="A34" t="s">
        <v>16</v>
      </c>
    </row>
    <row r="35" spans="1:3" ht="20.100000000000001" hidden="1" customHeight="1"/>
    <row r="36" spans="1:3" ht="20.100000000000001" hidden="1" customHeight="1">
      <c r="A36" t="s">
        <v>17</v>
      </c>
    </row>
    <row r="37" spans="1:3" ht="20.100000000000001" hidden="1" customHeight="1">
      <c r="A37" s="1" t="s">
        <v>5</v>
      </c>
      <c r="B37" s="1" t="s">
        <v>6</v>
      </c>
      <c r="C37" s="1" t="s">
        <v>8</v>
      </c>
    </row>
    <row r="38" spans="1:3" ht="20.100000000000001" hidden="1" customHeight="1">
      <c r="A38" s="2"/>
      <c r="B38" s="2" t="s">
        <v>7</v>
      </c>
      <c r="C38" s="2" t="s">
        <v>7</v>
      </c>
    </row>
    <row r="39" spans="1:3" ht="20.100000000000001" hidden="1" customHeight="1">
      <c r="A39" s="1" t="s">
        <v>9</v>
      </c>
      <c r="B39" s="4" t="s">
        <v>12</v>
      </c>
      <c r="C39" s="4">
        <v>0.8</v>
      </c>
    </row>
    <row r="40" spans="1:3" ht="20.100000000000001" hidden="1" customHeight="1">
      <c r="A40" s="3" t="s">
        <v>10</v>
      </c>
      <c r="B40" s="5" t="s">
        <v>12</v>
      </c>
      <c r="C40" s="5">
        <v>0.8</v>
      </c>
    </row>
    <row r="41" spans="1:3" ht="20.100000000000001" hidden="1" customHeight="1">
      <c r="A41" s="2" t="s">
        <v>11</v>
      </c>
      <c r="B41" s="6" t="s">
        <v>13</v>
      </c>
      <c r="C41" s="7">
        <v>1</v>
      </c>
    </row>
    <row r="42" spans="1:3" ht="20.100000000000001" hidden="1" customHeight="1"/>
    <row r="43" spans="1:3" ht="20.100000000000001" hidden="1" customHeight="1">
      <c r="A43" t="s">
        <v>18</v>
      </c>
    </row>
    <row r="44" spans="1:3" ht="20.100000000000001" hidden="1" customHeight="1">
      <c r="A44" t="str">
        <f>"ค่ายาง CRS-2 0.30 ลิตร @ (.."&amp;B47&amp;"..............บาท/ตัน ) /1,000 =."&amp;B48&amp;"...............บาท/ตร.ม."</f>
        <v>ค่ายาง CRS-2 0.30 ลิตร @ (..23361.33..............บาท/ตัน ) /1,000 =.7.01...............บาท/ตร.ม.</v>
      </c>
    </row>
    <row r="45" spans="1:3" ht="20.100000000000001" hidden="1" customHeight="1">
      <c r="A45" s="404" t="s">
        <v>317</v>
      </c>
      <c r="B45" s="94">
        <f>ข้อมูลโครงการ!H18</f>
        <v>1248</v>
      </c>
      <c r="C45" t="s">
        <v>69</v>
      </c>
    </row>
    <row r="46" spans="1:3" ht="20.100000000000001" hidden="1" customHeight="1">
      <c r="A46" t="s">
        <v>218</v>
      </c>
      <c r="B46" s="100">
        <f>ข้อมูลโครงการ!C19</f>
        <v>22113.33</v>
      </c>
      <c r="C46" t="s">
        <v>69</v>
      </c>
    </row>
    <row r="47" spans="1:3" ht="20.100000000000001" hidden="1" customHeight="1">
      <c r="A47" t="s">
        <v>284</v>
      </c>
      <c r="B47" s="100">
        <f>ROUND(B45+B46,2)</f>
        <v>23361.33</v>
      </c>
      <c r="C47" t="s">
        <v>69</v>
      </c>
    </row>
    <row r="48" spans="1:3" ht="20.100000000000001" hidden="1" customHeight="1">
      <c r="A48" s="97" t="s">
        <v>219</v>
      </c>
      <c r="B48" s="101">
        <f>ROUND(0.3*(B47)/1000,2)</f>
        <v>7.01</v>
      </c>
      <c r="C48" t="s">
        <v>211</v>
      </c>
    </row>
    <row r="49" spans="1:5" ht="20.100000000000001" hidden="1" customHeight="1">
      <c r="A49" t="str">
        <f>"ค่าดาเนินการ + ค่าเสื่อมราคา (งานราดยางแทคโค้ต : งานราดยางแทคโค้ต................)=…"&amp;B50&amp;".............บาท/ตร.ม."</f>
        <v>ค่าดาเนินการ + ค่าเสื่อมราคา (งานราดยางแทคโค้ต : งานราดยางแทคโค้ต................)=…7.05.............บาท/ตร.ม.</v>
      </c>
    </row>
    <row r="50" spans="1:5" ht="20.100000000000001" hidden="1" customHeight="1">
      <c r="A50" s="97" t="s">
        <v>214</v>
      </c>
      <c r="B50" s="101">
        <f>ค่าดำเนินการ!AN16</f>
        <v>7.05</v>
      </c>
      <c r="C50" t="s">
        <v>211</v>
      </c>
    </row>
    <row r="51" spans="1:5" ht="20.100000000000001" hidden="1" customHeight="1">
      <c r="A51" t="str">
        <f>"ค่าใช้จ่ายรวม=.."&amp;B48&amp;"..............+...."&amp;B50&amp;"............                  =.."&amp;B52&amp;"..............บาท/ตร.ม."</f>
        <v>ค่าใช้จ่ายรวม=..7.01..............+....7.05............                  =..14.06..............บาท/ตร.ม.</v>
      </c>
    </row>
    <row r="52" spans="1:5" ht="20.100000000000001" hidden="1" customHeight="1">
      <c r="A52" s="97" t="s">
        <v>225</v>
      </c>
      <c r="B52" s="272">
        <f>B50+B48</f>
        <v>14.059999999999999</v>
      </c>
      <c r="C52" t="s">
        <v>211</v>
      </c>
    </row>
    <row r="53" spans="1:5" ht="20.100000000000001" hidden="1" customHeight="1">
      <c r="A53" s="268" t="str">
        <f>"ค่างานต้นทุน                                                                     =....."&amp;B52&amp;"...........บาท/ตร.ม."</f>
        <v>ค่างานต้นทุน                                                                     =.....14.06...........บาท/ตร.ม.</v>
      </c>
      <c r="B53" s="269"/>
      <c r="C53" s="269"/>
      <c r="D53" s="271"/>
      <c r="E53" s="399"/>
    </row>
    <row r="54" spans="1:5" ht="20.100000000000001" customHeight="1">
      <c r="A54" s="406"/>
      <c r="B54" s="406"/>
      <c r="C54" s="406"/>
      <c r="D54" s="406"/>
      <c r="E54" s="405"/>
    </row>
    <row r="55" spans="1:5" ht="20.100000000000001" hidden="1" customHeight="1">
      <c r="A55" s="406"/>
      <c r="B55" s="406"/>
      <c r="C55" s="406"/>
      <c r="D55" s="406"/>
      <c r="E55" s="405"/>
    </row>
    <row r="56" spans="1:5" ht="20.100000000000001" hidden="1" customHeight="1">
      <c r="A56" t="s">
        <v>19</v>
      </c>
    </row>
    <row r="57" spans="1:5" ht="20.100000000000001" hidden="1" customHeight="1">
      <c r="A57" t="s">
        <v>20</v>
      </c>
    </row>
    <row r="58" spans="1:5" ht="20.100000000000001" hidden="1" customHeight="1">
      <c r="A58" t="s">
        <v>57</v>
      </c>
    </row>
    <row r="59" spans="1:5" ht="20.100000000000001" hidden="1" customHeight="1">
      <c r="A59" t="s">
        <v>56</v>
      </c>
    </row>
    <row r="60" spans="1:5" ht="20.100000000000001" hidden="1" customHeight="1">
      <c r="A60" t="s">
        <v>55</v>
      </c>
    </row>
    <row r="61" spans="1:5" ht="20.100000000000001" hidden="1" customHeight="1">
      <c r="A61" t="s">
        <v>21</v>
      </c>
    </row>
    <row r="62" spans="1:5" ht="20.100000000000001" hidden="1" customHeight="1">
      <c r="A62" t="s">
        <v>51</v>
      </c>
    </row>
    <row r="63" spans="1:5" ht="20.100000000000001" hidden="1" customHeight="1">
      <c r="A63" t="s">
        <v>54</v>
      </c>
    </row>
    <row r="64" spans="1:5" ht="20.100000000000001" hidden="1" customHeight="1">
      <c r="A64" t="s">
        <v>52</v>
      </c>
    </row>
    <row r="65" spans="1:14" ht="20.100000000000001" hidden="1" customHeight="1">
      <c r="A65" t="s">
        <v>53</v>
      </c>
    </row>
    <row r="66" spans="1:14" ht="20.100000000000001" hidden="1" customHeight="1">
      <c r="A66" t="s">
        <v>22</v>
      </c>
    </row>
    <row r="67" spans="1:14" ht="20.100000000000001" hidden="1" customHeight="1">
      <c r="A67" s="4" t="s">
        <v>23</v>
      </c>
      <c r="B67" s="4" t="s">
        <v>24</v>
      </c>
      <c r="C67" s="4" t="s">
        <v>26</v>
      </c>
      <c r="D67" s="4" t="s">
        <v>28</v>
      </c>
    </row>
    <row r="68" spans="1:14" ht="20.100000000000001" hidden="1" customHeight="1">
      <c r="A68" s="6"/>
      <c r="B68" s="6" t="s">
        <v>25</v>
      </c>
      <c r="C68" s="6" t="s">
        <v>27</v>
      </c>
      <c r="D68" s="6" t="s">
        <v>27</v>
      </c>
    </row>
    <row r="69" spans="1:14" ht="20.100000000000001" hidden="1" customHeight="1">
      <c r="A69" s="1" t="s">
        <v>29</v>
      </c>
      <c r="B69" s="4">
        <v>1.2999999999999999E-2</v>
      </c>
      <c r="C69" s="4">
        <v>1.1000000000000001</v>
      </c>
      <c r="D69" s="4">
        <v>0.1</v>
      </c>
    </row>
    <row r="70" spans="1:14" ht="20.100000000000001" hidden="1" customHeight="1">
      <c r="A70" s="3" t="s">
        <v>30</v>
      </c>
      <c r="B70" s="5">
        <v>1.6E-2</v>
      </c>
      <c r="C70" s="5">
        <v>1.5</v>
      </c>
      <c r="D70" s="5">
        <v>0.13</v>
      </c>
    </row>
    <row r="71" spans="1:14" ht="20.100000000000001" hidden="1" customHeight="1">
      <c r="A71" s="3" t="s">
        <v>31</v>
      </c>
      <c r="B71" s="5">
        <v>2.4E-2</v>
      </c>
      <c r="C71" s="5">
        <v>2.2000000000000002</v>
      </c>
      <c r="D71" s="5">
        <v>0.2</v>
      </c>
    </row>
    <row r="72" spans="1:14" ht="20.100000000000001" hidden="1" customHeight="1">
      <c r="A72" s="2" t="s">
        <v>32</v>
      </c>
      <c r="B72" s="6">
        <v>3.9E-2</v>
      </c>
      <c r="C72" s="6">
        <v>3.2</v>
      </c>
      <c r="D72" s="6">
        <v>0.3</v>
      </c>
    </row>
    <row r="73" spans="1:14" ht="20.100000000000001" hidden="1" customHeight="1">
      <c r="A73" t="s">
        <v>33</v>
      </c>
    </row>
    <row r="74" spans="1:14" ht="20.100000000000001" customHeight="1"/>
    <row r="75" spans="1:14" ht="20.100000000000001" customHeight="1">
      <c r="A75" t="s">
        <v>291</v>
      </c>
    </row>
    <row r="76" spans="1:14" ht="20.100000000000001" customHeight="1">
      <c r="A76" t="s">
        <v>321</v>
      </c>
    </row>
    <row r="77" spans="1:14" s="16" customFormat="1" ht="20.100000000000001" customHeight="1">
      <c r="A77" s="21" t="s">
        <v>101</v>
      </c>
      <c r="B77" s="22"/>
      <c r="C77" s="96">
        <v>10000</v>
      </c>
      <c r="D77" s="21" t="s">
        <v>92</v>
      </c>
      <c r="H77" s="17"/>
      <c r="I77" s="17"/>
      <c r="J77" s="17"/>
      <c r="M77" s="18"/>
      <c r="N77" s="19"/>
    </row>
    <row r="78" spans="1:14" ht="20.100000000000001" customHeight="1">
      <c r="A78" t="str">
        <f>"ความหนา...."&amp;ข้อมูลโครงการ!$C12&amp;"….ซม."</f>
        <v>ความหนา....4….ซม.</v>
      </c>
    </row>
    <row r="79" spans="1:14" ht="20.100000000000001" customHeight="1">
      <c r="A79" t="str">
        <f>"ปริมาณงาน ASPHALT CONCRETE ทั้งโครงการ =.."&amp;ข้อมูลโครงการ!$C16&amp;"..............ตัน"</f>
        <v>ปริมาณงาน ASPHALT CONCRETE ทั้งโครงการ =..255.52..............ตัน</v>
      </c>
    </row>
    <row r="80" spans="1:14" ht="20.100000000000001" customHeight="1">
      <c r="A80" t="str">
        <f>"ค่าขนส่งอุปกรณ์ 80 ตัน…คิด 100........กม. (ไม่เกิน 300 กม.)="&amp;B81&amp;".........บาท/ตัน =.."&amp;B83&amp;"..............บาท/ตัน"</f>
        <v>ค่าขนส่งอุปกรณ์ 80 ตัน…คิด 100........กม. (ไม่เกิน 300 กม.)=156.16.........บาท/ตัน =..73.94..............บาท/ตัน</v>
      </c>
    </row>
    <row r="81" spans="1:3" ht="20.100000000000001" customHeight="1">
      <c r="A81" t="s">
        <v>98</v>
      </c>
      <c r="B81" s="94">
        <f>ราคาน้ำมัน!AP104</f>
        <v>156.16</v>
      </c>
      <c r="C81" t="s">
        <v>69</v>
      </c>
    </row>
    <row r="82" spans="1:3" ht="20.100000000000001" customHeight="1">
      <c r="A82" t="s">
        <v>99</v>
      </c>
      <c r="B82">
        <v>80</v>
      </c>
      <c r="C82" t="s">
        <v>69</v>
      </c>
    </row>
    <row r="83" spans="1:3" ht="20.100000000000001" customHeight="1">
      <c r="A83" s="97" t="s">
        <v>100</v>
      </c>
      <c r="B83" s="95">
        <f>ROUND(((B81+B82)*80)/ข้อมูลโครงการ!C16,2)</f>
        <v>73.94</v>
      </c>
      <c r="C83" t="s">
        <v>292</v>
      </c>
    </row>
    <row r="84" spans="1:3" ht="20.100000000000001" customHeight="1">
      <c r="A84" t="str">
        <f>"ค่าติดตั้งเครื่องผสม : 250,000 /."&amp;C77&amp;"....                                =......"&amp;B85&amp;"..........บาท/ตัน"</f>
        <v>ค่าติดตั้งเครื่องผสม : 250,000 /.10000....                                =......25..........บาท/ตัน</v>
      </c>
    </row>
    <row r="85" spans="1:3" ht="20.100000000000001" customHeight="1">
      <c r="A85" s="97" t="s">
        <v>102</v>
      </c>
      <c r="B85" s="98">
        <f>ROUND(250000/C77,2)</f>
        <v>25</v>
      </c>
      <c r="C85" t="s">
        <v>69</v>
      </c>
    </row>
    <row r="86" spans="1:3" ht="20.100000000000001" customHeight="1">
      <c r="A86" t="s">
        <v>58</v>
      </c>
    </row>
    <row r="87" spans="1:3" ht="20.100000000000001" customHeight="1">
      <c r="A87" t="s">
        <v>59</v>
      </c>
    </row>
    <row r="88" spans="1:3" ht="20.100000000000001" customHeight="1">
      <c r="A88" t="str">
        <f>"ค่ายาง AC (จากตารางที่ 2).."&amp;B125&amp;"......%=.........ตัน @............บาท/ตัน =...."&amp;B92&amp;"............บาท/ตัน"</f>
        <v>ค่ายาง AC (จากตารางที่ 2)..5.4......%=.........ตัน @............บาท/ตัน =....1269.79............บาท/ตัน</v>
      </c>
    </row>
    <row r="89" spans="1:3" ht="20.100000000000001" customHeight="1">
      <c r="A89" t="s">
        <v>105</v>
      </c>
      <c r="B89">
        <f>B125/100</f>
        <v>5.4000000000000006E-2</v>
      </c>
    </row>
    <row r="90" spans="1:3" ht="20.100000000000001" customHeight="1">
      <c r="A90" s="15" t="s">
        <v>287</v>
      </c>
      <c r="B90" s="94">
        <f>ข้อมูลโครงการ!H18</f>
        <v>1248</v>
      </c>
      <c r="C90" t="s">
        <v>69</v>
      </c>
    </row>
    <row r="91" spans="1:3" ht="20.100000000000001" customHeight="1">
      <c r="A91" t="s">
        <v>103</v>
      </c>
      <c r="B91" s="100">
        <f>ข้อมูลโครงการ!C18</f>
        <v>22266.67</v>
      </c>
      <c r="C91" t="s">
        <v>69</v>
      </c>
    </row>
    <row r="92" spans="1:3" ht="20.100000000000001" customHeight="1">
      <c r="A92" s="97" t="s">
        <v>106</v>
      </c>
      <c r="B92" s="101">
        <f>ROUND((B90+B91)*B89,2)</f>
        <v>1269.79</v>
      </c>
      <c r="C92" t="s">
        <v>69</v>
      </c>
    </row>
    <row r="93" spans="1:3" ht="20.100000000000001" customHeight="1">
      <c r="A93" t="str">
        <f>"ค่าหินผสมแอสฟัสต์ 0.74 ลบ.ม. @."&amp;B94&amp;".........บาท/ลบ.ม.             =....."&amp;B95&amp;"...........บาท/ตัน"</f>
        <v>ค่าหินผสมแอสฟัสต์ 0.74 ลบ.ม. @.533.546.........บาท/ลบ.ม.             =.....394.82...........บาท/ตัน</v>
      </c>
    </row>
    <row r="94" spans="1:3" ht="20.100000000000001" customHeight="1">
      <c r="A94" t="s">
        <v>114</v>
      </c>
      <c r="B94" s="100">
        <f>ข้อมูลโครงการ!C25+ข้อมูลโครงการ!H24</f>
        <v>533.54600000000005</v>
      </c>
    </row>
    <row r="95" spans="1:3" ht="20.100000000000001" customHeight="1">
      <c r="A95" s="97" t="s">
        <v>209</v>
      </c>
      <c r="B95" s="101">
        <f>ROUND(B94*0.74,2)</f>
        <v>394.82</v>
      </c>
      <c r="C95" t="s">
        <v>69</v>
      </c>
    </row>
    <row r="96" spans="1:3" ht="20.100000000000001" customHeight="1">
      <c r="A96" t="s">
        <v>34</v>
      </c>
    </row>
    <row r="97" spans="1:4" ht="20.100000000000001" customHeight="1">
      <c r="A97" t="str">
        <f>"                                                                                     =.."&amp;B98&amp;"..............บาท/ตัน"</f>
        <v xml:space="preserve">                                                                                     =..383.21..............บาท/ตัน</v>
      </c>
    </row>
    <row r="98" spans="1:4" ht="20.100000000000001" customHeight="1">
      <c r="A98" s="97" t="s">
        <v>214</v>
      </c>
      <c r="B98" s="101">
        <f>ค่าดำเนินการ!AN21</f>
        <v>383.21</v>
      </c>
      <c r="C98" t="s">
        <v>69</v>
      </c>
    </row>
    <row r="99" spans="1:4" ht="20.100000000000001" customHeight="1">
      <c r="A99" t="s">
        <v>60</v>
      </c>
    </row>
    <row r="100" spans="1:4" ht="20.100000000000001" customHeight="1">
      <c r="A100" s="384" t="s">
        <v>283</v>
      </c>
      <c r="B100" s="384"/>
      <c r="C100" s="384"/>
      <c r="D100" s="384"/>
    </row>
    <row r="101" spans="1:4" ht="20.100000000000001" customHeight="1">
      <c r="A101" t="str">
        <f>"ค่าดำเนินการ + ค่าเสื่อม (งานผิวทางแอสฟัลท์ติกคอนกรีต : งานปูลาดและบดทับ ผิว AC หนา "&amp;ข้อมูลโครงการ!$C12&amp;" ซม. "</f>
        <v xml:space="preserve">ค่าดำเนินการ + ค่าเสื่อม (งานผิวทางแอสฟัลท์ติกคอนกรีต : งานปูลาดและบดทับ ผิว AC หนา 4 ซม. </v>
      </c>
    </row>
    <row r="102" spans="1:4" ht="20.100000000000001" hidden="1" customHeight="1">
      <c r="A102" t="str">
        <f>"บนผิวไพรม์โค้ต................บาท/ตร.ม. x................(ตัวแปร) x..........ตร.ม./ตัน )=...."&amp;B106&amp;"............บาท/ตัน"</f>
        <v>บนผิวไพรม์โค้ต................บาท/ตร.ม. x................(ตัวแปร) x..........ตร.ม./ตัน )=....140.72............บาท/ตัน</v>
      </c>
    </row>
    <row r="103" spans="1:4" ht="20.100000000000001" hidden="1" customHeight="1">
      <c r="A103" t="s">
        <v>210</v>
      </c>
    </row>
    <row r="104" spans="1:4" ht="20.100000000000001" hidden="1" customHeight="1">
      <c r="A104" s="407" t="s">
        <v>322</v>
      </c>
      <c r="B104">
        <f>ค่าดำเนินการ!AN19*B134</f>
        <v>13.518000000000001</v>
      </c>
      <c r="C104" t="s">
        <v>211</v>
      </c>
    </row>
    <row r="105" spans="1:4" ht="20.100000000000001" hidden="1" customHeight="1">
      <c r="A105" t="s">
        <v>213</v>
      </c>
      <c r="B105">
        <f>C134</f>
        <v>10.41</v>
      </c>
      <c r="C105" t="s">
        <v>220</v>
      </c>
    </row>
    <row r="106" spans="1:4" ht="20.100000000000001" hidden="1" customHeight="1">
      <c r="A106" s="97" t="s">
        <v>214</v>
      </c>
      <c r="B106" s="101">
        <f>ROUND(B104*B105,2)</f>
        <v>140.72</v>
      </c>
      <c r="C106" t="s">
        <v>69</v>
      </c>
    </row>
    <row r="107" spans="1:4" ht="20.100000000000001" hidden="1" customHeight="1">
      <c r="A107" s="97" t="s">
        <v>215</v>
      </c>
      <c r="B107" s="101">
        <f>B106+B98+B95+B92+B85+B83</f>
        <v>2287.48</v>
      </c>
      <c r="C107" t="s">
        <v>69</v>
      </c>
    </row>
    <row r="108" spans="1:4" ht="20.100000000000001" hidden="1" customHeight="1">
      <c r="A108" t="str">
        <f>"ค่างานต้นทุน                                                                                            =...."&amp;B107&amp;".....บาท/ตัน"</f>
        <v>ค่างานต้นทุน                                                                                            =....2287.48.....บาท/ตัน</v>
      </c>
    </row>
    <row r="109" spans="1:4" ht="20.100000000000001" hidden="1" customHeight="1">
      <c r="A109" s="268" t="s">
        <v>216</v>
      </c>
      <c r="B109" s="269"/>
      <c r="C109" s="270">
        <f>B107/C134</f>
        <v>219.73871277617675</v>
      </c>
      <c r="D109" s="271" t="s">
        <v>211</v>
      </c>
    </row>
    <row r="110" spans="1:4" ht="20.100000000000001" customHeight="1">
      <c r="A110" t="s">
        <v>222</v>
      </c>
    </row>
    <row r="111" spans="1:4" ht="20.100000000000001" customHeight="1">
      <c r="A111" t="str">
        <f>"บนผิวไพรม์โค้ต................บาท/ตร.ม. x..........(ตัวแปร) x................ตร.ม./ตัน )=...."&amp;B115&amp;"............บาท/ตัน"</f>
        <v>บนผิวไพรม์โค้ต................บาท/ตร.ม. x..........(ตัวแปร) x................ตร.ม./ตัน )=....2271.88............บาท/ตัน</v>
      </c>
    </row>
    <row r="112" spans="1:4" ht="20.100000000000001" customHeight="1">
      <c r="A112" s="407" t="s">
        <v>322</v>
      </c>
      <c r="B112">
        <f>ค่าดำเนินการ!AN19*B135</f>
        <v>15.02</v>
      </c>
      <c r="C112" t="s">
        <v>211</v>
      </c>
    </row>
    <row r="113" spans="1:4" ht="20.100000000000001" customHeight="1">
      <c r="A113" t="s">
        <v>213</v>
      </c>
      <c r="B113">
        <f>C135</f>
        <v>8.33</v>
      </c>
      <c r="C113" t="s">
        <v>220</v>
      </c>
    </row>
    <row r="114" spans="1:4" ht="20.100000000000001" customHeight="1">
      <c r="A114" s="97" t="s">
        <v>214</v>
      </c>
      <c r="B114" s="101">
        <f>ROUND(B112*B113,2)</f>
        <v>125.12</v>
      </c>
      <c r="C114" t="s">
        <v>69</v>
      </c>
    </row>
    <row r="115" spans="1:4" ht="20.100000000000001" customHeight="1">
      <c r="A115" s="97" t="s">
        <v>215</v>
      </c>
      <c r="B115" s="101">
        <f>B114+B98+B95+B92+B85+B83</f>
        <v>2271.88</v>
      </c>
      <c r="C115" t="s">
        <v>69</v>
      </c>
    </row>
    <row r="116" spans="1:4" ht="20.100000000000001" customHeight="1">
      <c r="A116" t="str">
        <f>"ค่างานต้นทุน                                                                                            =...."&amp;B115&amp;".....บาท/ตัน"</f>
        <v>ค่างานต้นทุน                                                                                            =....2271.88.....บาท/ตัน</v>
      </c>
    </row>
    <row r="117" spans="1:4" ht="20.100000000000001" customHeight="1">
      <c r="A117" s="268" t="s">
        <v>221</v>
      </c>
      <c r="B117" s="269"/>
      <c r="C117" s="270">
        <f>B115/C135</f>
        <v>272.73469387755102</v>
      </c>
      <c r="D117" s="271" t="s">
        <v>211</v>
      </c>
    </row>
    <row r="118" spans="1:4" ht="20.100000000000001" customHeight="1"/>
    <row r="119" spans="1:4" ht="20.100000000000001" customHeight="1">
      <c r="A119" t="s">
        <v>3</v>
      </c>
    </row>
    <row r="120" spans="1:4" ht="20.100000000000001" customHeight="1">
      <c r="A120" t="s">
        <v>35</v>
      </c>
    </row>
    <row r="121" spans="1:4" ht="20.100000000000001" customHeight="1">
      <c r="A121" t="s">
        <v>36</v>
      </c>
    </row>
    <row r="122" spans="1:4" ht="20.100000000000001" customHeight="1">
      <c r="A122" s="453" t="s">
        <v>37</v>
      </c>
      <c r="B122" s="11" t="s">
        <v>38</v>
      </c>
      <c r="C122" s="11"/>
      <c r="D122" s="4" t="s">
        <v>61</v>
      </c>
    </row>
    <row r="123" spans="1:4" ht="20.100000000000001" customHeight="1">
      <c r="A123" s="453"/>
      <c r="B123" s="11" t="s">
        <v>40</v>
      </c>
      <c r="C123" s="12" t="s">
        <v>39</v>
      </c>
      <c r="D123" s="6" t="s">
        <v>62</v>
      </c>
    </row>
    <row r="124" spans="1:4" ht="20.100000000000001" customHeight="1">
      <c r="A124" s="1" t="s">
        <v>41</v>
      </c>
      <c r="B124" s="4">
        <v>5.0999999999999996</v>
      </c>
      <c r="C124" s="4">
        <v>5.2</v>
      </c>
      <c r="D124" s="4">
        <v>4.5</v>
      </c>
    </row>
    <row r="125" spans="1:4" ht="20.100000000000001" customHeight="1">
      <c r="A125" s="3" t="s">
        <v>42</v>
      </c>
      <c r="B125" s="5">
        <v>5.4</v>
      </c>
      <c r="C125" s="5">
        <v>5.5</v>
      </c>
      <c r="D125" s="5">
        <v>0</v>
      </c>
    </row>
    <row r="126" spans="1:4" ht="20.100000000000001" customHeight="1">
      <c r="A126" s="2" t="s">
        <v>43</v>
      </c>
      <c r="B126" s="6">
        <v>5.8</v>
      </c>
      <c r="C126" s="6">
        <v>5.9</v>
      </c>
      <c r="D126" s="6">
        <v>0</v>
      </c>
    </row>
    <row r="127" spans="1:4" ht="20.100000000000001" customHeight="1">
      <c r="A127" t="s">
        <v>294</v>
      </c>
    </row>
    <row r="128" spans="1:4" ht="20.100000000000001" customHeight="1"/>
    <row r="129" spans="1:3" ht="20.100000000000001" customHeight="1">
      <c r="A129" t="s">
        <v>212</v>
      </c>
    </row>
    <row r="130" spans="1:3" ht="20.100000000000001" customHeight="1">
      <c r="A130" s="4" t="s">
        <v>72</v>
      </c>
      <c r="B130" s="4" t="s">
        <v>74</v>
      </c>
      <c r="C130" s="4" t="s">
        <v>75</v>
      </c>
    </row>
    <row r="131" spans="1:3" ht="20.100000000000001" customHeight="1">
      <c r="A131" s="6" t="s">
        <v>73</v>
      </c>
      <c r="B131" s="6"/>
      <c r="C131" s="6" t="s">
        <v>76</v>
      </c>
    </row>
    <row r="132" spans="1:3" ht="20.100000000000001" customHeight="1">
      <c r="A132" s="4">
        <v>2.5</v>
      </c>
      <c r="B132" s="4">
        <v>0.75</v>
      </c>
      <c r="C132" s="4">
        <v>16.66</v>
      </c>
    </row>
    <row r="133" spans="1:3" ht="20.100000000000001" customHeight="1">
      <c r="A133" s="5">
        <v>3</v>
      </c>
      <c r="B133" s="5">
        <v>0.8</v>
      </c>
      <c r="C133" s="5">
        <v>13.89</v>
      </c>
    </row>
    <row r="134" spans="1:3" ht="20.100000000000001" customHeight="1">
      <c r="A134" s="5">
        <v>4</v>
      </c>
      <c r="B134" s="5">
        <v>0.9</v>
      </c>
      <c r="C134" s="5">
        <v>10.41</v>
      </c>
    </row>
    <row r="135" spans="1:3" ht="20.100000000000001" customHeight="1">
      <c r="A135" s="5">
        <v>5</v>
      </c>
      <c r="B135" s="5">
        <v>1</v>
      </c>
      <c r="C135" s="5">
        <v>8.33</v>
      </c>
    </row>
    <row r="136" spans="1:3" ht="20.100000000000001" customHeight="1">
      <c r="A136" s="5">
        <v>6</v>
      </c>
      <c r="B136" s="5">
        <v>1.6</v>
      </c>
      <c r="C136" s="5">
        <v>6.94</v>
      </c>
    </row>
    <row r="137" spans="1:3" ht="20.100000000000001" customHeight="1">
      <c r="A137" s="5">
        <v>7</v>
      </c>
      <c r="B137" s="5">
        <v>1.7</v>
      </c>
      <c r="C137" s="5">
        <v>5.95</v>
      </c>
    </row>
    <row r="138" spans="1:3" ht="20.100000000000001" customHeight="1">
      <c r="A138" s="5">
        <v>8</v>
      </c>
      <c r="B138" s="5">
        <v>1.8</v>
      </c>
      <c r="C138" s="5">
        <v>5.21</v>
      </c>
    </row>
    <row r="139" spans="1:3" ht="20.100000000000001" customHeight="1">
      <c r="A139" s="5">
        <v>9</v>
      </c>
      <c r="B139" s="5">
        <v>1.9</v>
      </c>
      <c r="C139" s="5">
        <v>4.63</v>
      </c>
    </row>
    <row r="140" spans="1:3" ht="20.100000000000001" customHeight="1">
      <c r="A140" s="6">
        <v>10</v>
      </c>
      <c r="B140" s="6">
        <v>2</v>
      </c>
      <c r="C140" s="6">
        <v>4.16</v>
      </c>
    </row>
    <row r="141" spans="1:3" ht="20.100000000000001" customHeight="1"/>
    <row r="142" spans="1:3" ht="20.100000000000001" customHeight="1">
      <c r="A142" t="s">
        <v>77</v>
      </c>
    </row>
    <row r="143" spans="1:3" ht="20.100000000000001" customHeight="1">
      <c r="A143" t="s">
        <v>78</v>
      </c>
    </row>
    <row r="144" spans="1:3" ht="20.100000000000001" customHeight="1">
      <c r="A144" t="s">
        <v>79</v>
      </c>
    </row>
    <row r="145" spans="1:1" ht="20.100000000000001" customHeight="1">
      <c r="A145" t="s">
        <v>80</v>
      </c>
    </row>
    <row r="146" spans="1:1" ht="20.100000000000001" customHeight="1">
      <c r="A146" t="s">
        <v>81</v>
      </c>
    </row>
    <row r="147" spans="1:1" ht="20.100000000000001" customHeight="1">
      <c r="A147" t="s">
        <v>82</v>
      </c>
    </row>
    <row r="148" spans="1:1" ht="20.100000000000001" customHeight="1">
      <c r="A148" t="s">
        <v>83</v>
      </c>
    </row>
    <row r="149" spans="1:1" ht="20.100000000000001" customHeight="1">
      <c r="A149" s="400" t="s">
        <v>84</v>
      </c>
    </row>
    <row r="150" spans="1:1" ht="20.100000000000001" customHeight="1">
      <c r="A150" t="s">
        <v>85</v>
      </c>
    </row>
    <row r="151" spans="1:1" ht="20.100000000000001" customHeight="1">
      <c r="A151" t="s">
        <v>293</v>
      </c>
    </row>
    <row r="152" spans="1:1" ht="20.100000000000001" customHeight="1"/>
    <row r="153" spans="1:1" ht="20.100000000000001" customHeight="1">
      <c r="A153" s="401" t="s">
        <v>240</v>
      </c>
    </row>
    <row r="154" spans="1:1" ht="20.100000000000001" customHeight="1">
      <c r="A154" t="s">
        <v>295</v>
      </c>
    </row>
    <row r="155" spans="1:1" ht="20.100000000000001" customHeight="1"/>
    <row r="156" spans="1:1" ht="20.100000000000001" customHeight="1"/>
    <row r="157" spans="1:1" ht="20.100000000000001" customHeight="1"/>
    <row r="158" spans="1:1" ht="20.100000000000001" customHeight="1"/>
    <row r="159" spans="1:1" ht="20.100000000000001" customHeight="1"/>
    <row r="160" spans="1:1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</sheetData>
  <mergeCells count="1">
    <mergeCell ref="A122:A123"/>
  </mergeCells>
  <pageMargins left="0.19685039370078741" right="0.19685039370078741" top="0.74803149606299213" bottom="0.74803149606299213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N186"/>
  <sheetViews>
    <sheetView topLeftCell="A38" workbookViewId="0">
      <selection activeCell="B102" sqref="B102"/>
    </sheetView>
  </sheetViews>
  <sheetFormatPr defaultRowHeight="14.25"/>
  <cols>
    <col min="1" max="1" width="23.375" customWidth="1"/>
    <col min="2" max="2" width="25.25" customWidth="1"/>
    <col min="3" max="3" width="24.75" customWidth="1"/>
    <col min="4" max="4" width="16.125" customWidth="1"/>
  </cols>
  <sheetData>
    <row r="1" spans="1:4" ht="20.100000000000001" customHeight="1">
      <c r="A1" t="str">
        <f>"ชื่อโครงการ "&amp;ข้อมูลโครงการ!B1</f>
        <v xml:space="preserve">ชื่อโครงการ ปรับปรุงถนนด้วยแอสฟัลท์คอนกรีต หมู่ที่ 4 บริเวณบ้านเลขที่ 51 ถึงบ้านเลขที่ 159 </v>
      </c>
    </row>
    <row r="2" spans="1:4" ht="20.100000000000001" customHeight="1">
      <c r="A2" s="398" t="str">
        <f>"สถานที่ "&amp;ข้อมูลโครงการ!B7</f>
        <v>สถานที่ บ้านมาง หมู่ที่ 4  ตำบลหย่วน  อำเภอหย่วน  จังหวัดพะเยา</v>
      </c>
    </row>
    <row r="3" spans="1:4" ht="20.100000000000001" customHeight="1">
      <c r="A3" t="str">
        <f>"ผู้ประมาณราคา "&amp;ข้อมูลโครงการ!B8</f>
        <v>ผู้ประมาณราคา นายสุพัฒน์  สุวรรณศักดิ์  ผู้อำนวยการกองช่าง</v>
      </c>
      <c r="C3" s="14" t="s">
        <v>66</v>
      </c>
      <c r="D3" s="13">
        <f>ข้อมูลโครงการ!B9</f>
        <v>45350</v>
      </c>
    </row>
    <row r="4" spans="1:4" ht="20.100000000000001" hidden="1" customHeight="1">
      <c r="A4" t="s">
        <v>0</v>
      </c>
    </row>
    <row r="5" spans="1:4" ht="20.100000000000001" hidden="1" customHeight="1">
      <c r="A5" t="s">
        <v>44</v>
      </c>
    </row>
    <row r="6" spans="1:4" ht="20.100000000000001" hidden="1" customHeight="1">
      <c r="A6" t="s">
        <v>46</v>
      </c>
    </row>
    <row r="7" spans="1:4" ht="20.100000000000001" hidden="1" customHeight="1">
      <c r="A7" t="s">
        <v>45</v>
      </c>
    </row>
    <row r="8" spans="1:4" ht="20.100000000000001" hidden="1" customHeight="1">
      <c r="A8" t="s">
        <v>2</v>
      </c>
    </row>
    <row r="9" spans="1:4" ht="20.100000000000001" hidden="1" customHeight="1">
      <c r="A9" t="s">
        <v>3</v>
      </c>
    </row>
    <row r="10" spans="1:4" ht="20.100000000000001" hidden="1" customHeight="1">
      <c r="A10" t="s">
        <v>4</v>
      </c>
    </row>
    <row r="11" spans="1:4" ht="20.100000000000001" hidden="1" customHeight="1">
      <c r="A11" t="s">
        <v>47</v>
      </c>
    </row>
    <row r="12" spans="1:4" ht="20.100000000000001" hidden="1" customHeight="1">
      <c r="A12" t="s">
        <v>17</v>
      </c>
    </row>
    <row r="13" spans="1:4" ht="20.100000000000001" hidden="1" customHeight="1">
      <c r="A13" s="4" t="s">
        <v>5</v>
      </c>
      <c r="B13" s="4" t="s">
        <v>6</v>
      </c>
      <c r="C13" s="4" t="s">
        <v>8</v>
      </c>
    </row>
    <row r="14" spans="1:4" ht="20.100000000000001" hidden="1" customHeight="1">
      <c r="A14" s="6"/>
      <c r="B14" s="6" t="s">
        <v>7</v>
      </c>
      <c r="C14" s="6" t="s">
        <v>7</v>
      </c>
    </row>
    <row r="15" spans="1:4" ht="20.100000000000001" hidden="1" customHeight="1">
      <c r="A15" s="8" t="s">
        <v>9</v>
      </c>
      <c r="B15" s="4" t="s">
        <v>12</v>
      </c>
      <c r="C15" s="4">
        <v>0.8</v>
      </c>
    </row>
    <row r="16" spans="1:4" ht="20.100000000000001" hidden="1" customHeight="1">
      <c r="A16" s="9" t="s">
        <v>10</v>
      </c>
      <c r="B16" s="5" t="s">
        <v>12</v>
      </c>
      <c r="C16" s="5">
        <v>0.8</v>
      </c>
    </row>
    <row r="17" spans="1:3" ht="20.100000000000001" hidden="1" customHeight="1">
      <c r="A17" s="9" t="s">
        <v>11</v>
      </c>
      <c r="B17" s="5" t="s">
        <v>13</v>
      </c>
      <c r="C17" s="10">
        <v>1</v>
      </c>
    </row>
    <row r="18" spans="1:3" ht="20.100000000000001" hidden="1" customHeight="1">
      <c r="A18" s="2"/>
      <c r="B18" s="2"/>
      <c r="C18" s="2"/>
    </row>
    <row r="19" spans="1:3" ht="20.100000000000001" hidden="1" customHeight="1"/>
    <row r="20" spans="1:3" ht="20.100000000000001" hidden="1" customHeight="1"/>
    <row r="21" spans="1:3" ht="20.100000000000001" hidden="1" customHeight="1">
      <c r="A21" t="s">
        <v>14</v>
      </c>
    </row>
    <row r="22" spans="1:3" ht="20.100000000000001" hidden="1" customHeight="1">
      <c r="A22" t="s">
        <v>15</v>
      </c>
    </row>
    <row r="23" spans="1:3" ht="20.100000000000001" hidden="1" customHeight="1">
      <c r="A23" t="s">
        <v>1</v>
      </c>
    </row>
    <row r="24" spans="1:3" ht="20.100000000000001" hidden="1" customHeight="1">
      <c r="A24" t="s">
        <v>48</v>
      </c>
    </row>
    <row r="25" spans="1:3" ht="20.100000000000001" hidden="1" customHeight="1">
      <c r="A25" t="s">
        <v>49</v>
      </c>
    </row>
    <row r="26" spans="1:3" ht="20.100000000000001" hidden="1" customHeight="1">
      <c r="A26" t="s">
        <v>50</v>
      </c>
    </row>
    <row r="27" spans="1:3" ht="20.100000000000001" hidden="1" customHeight="1">
      <c r="A27" t="s">
        <v>3</v>
      </c>
    </row>
    <row r="28" spans="1:3" ht="20.100000000000001" hidden="1" customHeight="1">
      <c r="A28" t="s">
        <v>4</v>
      </c>
    </row>
    <row r="29" spans="1:3" ht="20.100000000000001" hidden="1" customHeight="1">
      <c r="A29" t="s">
        <v>16</v>
      </c>
    </row>
    <row r="30" spans="1:3" ht="20.100000000000001" hidden="1" customHeight="1"/>
    <row r="31" spans="1:3" ht="20.100000000000001" hidden="1" customHeight="1">
      <c r="A31" t="s">
        <v>17</v>
      </c>
    </row>
    <row r="32" spans="1:3" ht="20.100000000000001" hidden="1" customHeight="1">
      <c r="A32" s="1" t="s">
        <v>5</v>
      </c>
      <c r="B32" s="1" t="s">
        <v>6</v>
      </c>
      <c r="C32" s="1" t="s">
        <v>8</v>
      </c>
    </row>
    <row r="33" spans="1:5" ht="20.100000000000001" hidden="1" customHeight="1">
      <c r="A33" s="2"/>
      <c r="B33" s="2" t="s">
        <v>7</v>
      </c>
      <c r="C33" s="2" t="s">
        <v>7</v>
      </c>
    </row>
    <row r="34" spans="1:5" ht="20.100000000000001" hidden="1" customHeight="1">
      <c r="A34" s="1" t="s">
        <v>9</v>
      </c>
      <c r="B34" s="4" t="s">
        <v>12</v>
      </c>
      <c r="C34" s="4">
        <v>0.8</v>
      </c>
    </row>
    <row r="35" spans="1:5" ht="20.100000000000001" hidden="1" customHeight="1">
      <c r="A35" s="3" t="s">
        <v>10</v>
      </c>
      <c r="B35" s="5" t="s">
        <v>12</v>
      </c>
      <c r="C35" s="5">
        <v>0.8</v>
      </c>
    </row>
    <row r="36" spans="1:5" ht="20.100000000000001" hidden="1" customHeight="1">
      <c r="A36" s="2" t="s">
        <v>11</v>
      </c>
      <c r="B36" s="6" t="s">
        <v>13</v>
      </c>
      <c r="C36" s="7">
        <v>1</v>
      </c>
    </row>
    <row r="37" spans="1:5" ht="20.100000000000001" hidden="1" customHeight="1"/>
    <row r="38" spans="1:5" ht="20.100000000000001" customHeight="1">
      <c r="A38" t="s">
        <v>318</v>
      </c>
    </row>
    <row r="39" spans="1:5" ht="20.100000000000001" customHeight="1">
      <c r="A39" t="str">
        <f>"ค่ายาง CRS-2 0.30 ลิตร @ (.."&amp;B42&amp;"..............บาท/ตัน ) /1,000 =."&amp;B43&amp;"...............บาท/ตร.ม."</f>
        <v>ค่ายาง CRS-2 0.30 ลิตร @ (..23361.33..............บาท/ตัน ) /1,000 =.7.01...............บาท/ตร.ม.</v>
      </c>
    </row>
    <row r="40" spans="1:5" ht="20.100000000000001" customHeight="1">
      <c r="A40" s="404" t="s">
        <v>317</v>
      </c>
      <c r="B40" s="94">
        <f>ข้อมูลโครงการ!H18</f>
        <v>1248</v>
      </c>
      <c r="C40" t="s">
        <v>69</v>
      </c>
    </row>
    <row r="41" spans="1:5" ht="20.100000000000001" customHeight="1">
      <c r="A41" t="s">
        <v>218</v>
      </c>
      <c r="B41" s="100">
        <f>ข้อมูลโครงการ!C19</f>
        <v>22113.33</v>
      </c>
      <c r="C41" t="s">
        <v>69</v>
      </c>
    </row>
    <row r="42" spans="1:5" ht="20.100000000000001" customHeight="1">
      <c r="A42" t="s">
        <v>284</v>
      </c>
      <c r="B42" s="100">
        <f>ROUND(B40+B41,2)</f>
        <v>23361.33</v>
      </c>
      <c r="C42" t="s">
        <v>69</v>
      </c>
    </row>
    <row r="43" spans="1:5" ht="20.100000000000001" customHeight="1">
      <c r="A43" s="97" t="s">
        <v>219</v>
      </c>
      <c r="B43" s="101">
        <f>ROUND(0.3*(B42)/1000,2)</f>
        <v>7.01</v>
      </c>
      <c r="C43" t="s">
        <v>211</v>
      </c>
    </row>
    <row r="44" spans="1:5" ht="20.100000000000001" customHeight="1">
      <c r="A44" t="str">
        <f>"ค่าดาเนินการ + ค่าเสื่อมราคา (งานราดยางแทคโค้ต : งานราดยางแทคโค้ต................)=…"&amp;B45&amp;".............บาท/ตร.ม."</f>
        <v>ค่าดาเนินการ + ค่าเสื่อมราคา (งานราดยางแทคโค้ต : งานราดยางแทคโค้ต................)=…7.05.............บาท/ตร.ม.</v>
      </c>
    </row>
    <row r="45" spans="1:5" ht="20.100000000000001" customHeight="1">
      <c r="A45" s="97" t="s">
        <v>214</v>
      </c>
      <c r="B45" s="101">
        <f>ค่าดำเนินการ!AN16</f>
        <v>7.05</v>
      </c>
      <c r="C45" t="s">
        <v>211</v>
      </c>
    </row>
    <row r="46" spans="1:5" ht="20.100000000000001" customHeight="1">
      <c r="A46" t="str">
        <f>"ค่าใช้จ่ายรวม=.."&amp;B43&amp;"..............+...."&amp;B45&amp;"............                  =.."&amp;B47&amp;"..............บาท/ตร.ม."</f>
        <v>ค่าใช้จ่ายรวม=..7.01..............+....7.05............                  =..14.06..............บาท/ตร.ม.</v>
      </c>
    </row>
    <row r="47" spans="1:5" ht="20.100000000000001" customHeight="1">
      <c r="A47" s="97" t="s">
        <v>225</v>
      </c>
      <c r="B47" s="272">
        <f>B45+B43</f>
        <v>14.059999999999999</v>
      </c>
      <c r="C47" t="s">
        <v>211</v>
      </c>
    </row>
    <row r="48" spans="1:5" ht="20.100000000000001" customHeight="1">
      <c r="A48" s="268" t="str">
        <f>"ค่างานต้นทุน                                                                     =....."&amp;B47&amp;"...........บาท/ตร.ม."</f>
        <v>ค่างานต้นทุน                                                                     =.....14.06...........บาท/ตร.ม.</v>
      </c>
      <c r="B48" s="269"/>
      <c r="C48" s="269"/>
      <c r="D48" s="271"/>
      <c r="E48" s="399"/>
    </row>
    <row r="49" spans="1:5" ht="20.100000000000001" hidden="1" customHeight="1">
      <c r="A49" s="406"/>
      <c r="B49" s="406"/>
      <c r="C49" s="406"/>
      <c r="D49" s="406"/>
      <c r="E49" s="405"/>
    </row>
    <row r="50" spans="1:5" ht="20.100000000000001" hidden="1" customHeight="1">
      <c r="A50" t="s">
        <v>19</v>
      </c>
    </row>
    <row r="51" spans="1:5" ht="20.100000000000001" hidden="1" customHeight="1">
      <c r="A51" t="s">
        <v>20</v>
      </c>
    </row>
    <row r="52" spans="1:5" ht="20.100000000000001" hidden="1" customHeight="1">
      <c r="A52" t="s">
        <v>57</v>
      </c>
    </row>
    <row r="53" spans="1:5" ht="20.100000000000001" hidden="1" customHeight="1">
      <c r="A53" t="s">
        <v>56</v>
      </c>
    </row>
    <row r="54" spans="1:5" ht="20.100000000000001" hidden="1" customHeight="1">
      <c r="A54" t="s">
        <v>55</v>
      </c>
    </row>
    <row r="55" spans="1:5" ht="20.100000000000001" hidden="1" customHeight="1">
      <c r="A55" t="s">
        <v>21</v>
      </c>
    </row>
    <row r="56" spans="1:5" ht="20.100000000000001" hidden="1" customHeight="1">
      <c r="A56" t="s">
        <v>51</v>
      </c>
    </row>
    <row r="57" spans="1:5" ht="20.100000000000001" hidden="1" customHeight="1">
      <c r="A57" t="s">
        <v>54</v>
      </c>
    </row>
    <row r="58" spans="1:5" ht="20.100000000000001" hidden="1" customHeight="1">
      <c r="A58" t="s">
        <v>52</v>
      </c>
    </row>
    <row r="59" spans="1:5" ht="20.100000000000001" hidden="1" customHeight="1">
      <c r="A59" t="s">
        <v>53</v>
      </c>
    </row>
    <row r="60" spans="1:5" ht="20.100000000000001" hidden="1" customHeight="1">
      <c r="A60" t="s">
        <v>22</v>
      </c>
    </row>
    <row r="61" spans="1:5" ht="20.100000000000001" hidden="1" customHeight="1">
      <c r="A61" s="4" t="s">
        <v>23</v>
      </c>
      <c r="B61" s="4" t="s">
        <v>24</v>
      </c>
      <c r="C61" s="4" t="s">
        <v>26</v>
      </c>
      <c r="D61" s="4" t="s">
        <v>28</v>
      </c>
    </row>
    <row r="62" spans="1:5" ht="20.100000000000001" hidden="1" customHeight="1">
      <c r="A62" s="6"/>
      <c r="B62" s="6" t="s">
        <v>25</v>
      </c>
      <c r="C62" s="6" t="s">
        <v>27</v>
      </c>
      <c r="D62" s="6" t="s">
        <v>27</v>
      </c>
    </row>
    <row r="63" spans="1:5" ht="20.100000000000001" hidden="1" customHeight="1">
      <c r="A63" s="1" t="s">
        <v>29</v>
      </c>
      <c r="B63" s="4">
        <v>1.2999999999999999E-2</v>
      </c>
      <c r="C63" s="4">
        <v>1.1000000000000001</v>
      </c>
      <c r="D63" s="4">
        <v>0.1</v>
      </c>
    </row>
    <row r="64" spans="1:5" ht="20.100000000000001" hidden="1" customHeight="1">
      <c r="A64" s="3" t="s">
        <v>30</v>
      </c>
      <c r="B64" s="5">
        <v>1.6E-2</v>
      </c>
      <c r="C64" s="5">
        <v>1.5</v>
      </c>
      <c r="D64" s="5">
        <v>0.13</v>
      </c>
    </row>
    <row r="65" spans="1:14" ht="20.100000000000001" hidden="1" customHeight="1">
      <c r="A65" s="3" t="s">
        <v>31</v>
      </c>
      <c r="B65" s="5">
        <v>2.4E-2</v>
      </c>
      <c r="C65" s="5">
        <v>2.2000000000000002</v>
      </c>
      <c r="D65" s="5">
        <v>0.2</v>
      </c>
    </row>
    <row r="66" spans="1:14" ht="20.100000000000001" hidden="1" customHeight="1">
      <c r="A66" s="2" t="s">
        <v>32</v>
      </c>
      <c r="B66" s="6">
        <v>3.9E-2</v>
      </c>
      <c r="C66" s="6">
        <v>3.2</v>
      </c>
      <c r="D66" s="6">
        <v>0.3</v>
      </c>
    </row>
    <row r="67" spans="1:14" ht="20.100000000000001" hidden="1" customHeight="1">
      <c r="A67" t="s">
        <v>33</v>
      </c>
    </row>
    <row r="68" spans="1:14" ht="20.100000000000001" customHeight="1"/>
    <row r="69" spans="1:14" ht="20.100000000000001" customHeight="1">
      <c r="A69" t="s">
        <v>291</v>
      </c>
    </row>
    <row r="70" spans="1:14" ht="20.100000000000001" customHeight="1">
      <c r="A70" t="s">
        <v>321</v>
      </c>
    </row>
    <row r="71" spans="1:14" s="16" customFormat="1" ht="20.100000000000001" customHeight="1">
      <c r="A71" s="21" t="s">
        <v>101</v>
      </c>
      <c r="B71" s="22"/>
      <c r="C71" s="96">
        <v>10000</v>
      </c>
      <c r="D71" s="21" t="s">
        <v>92</v>
      </c>
      <c r="H71" s="17"/>
      <c r="I71" s="17"/>
      <c r="J71" s="17"/>
      <c r="M71" s="18"/>
      <c r="N71" s="19"/>
    </row>
    <row r="72" spans="1:14" ht="20.100000000000001" customHeight="1">
      <c r="A72" t="str">
        <f>"ความหนา...."&amp;ข้อมูลโครงการ!$C12&amp;"….ซม."</f>
        <v>ความหนา....4….ซม.</v>
      </c>
    </row>
    <row r="73" spans="1:14" ht="20.100000000000001" customHeight="1">
      <c r="A73" t="str">
        <f>"ปริมาณงาน ASPHALT CONCRETE ทั้งโครงการ =.."&amp;ข้อมูลโครงการ!$C16&amp;"..............ตัน"</f>
        <v>ปริมาณงาน ASPHALT CONCRETE ทั้งโครงการ =..255.52..............ตัน</v>
      </c>
    </row>
    <row r="74" spans="1:14" ht="20.100000000000001" customHeight="1">
      <c r="A74" t="str">
        <f>"ค่าขนส่งอุปกรณ์ 80 ตัน…คิด 100........กม. (ไม่เกิน 300 กม.)="&amp;B75&amp;".........บาท/ตัน =.."&amp;B77&amp;"..............บาท/ตัน"</f>
        <v>ค่าขนส่งอุปกรณ์ 80 ตัน…คิด 100........กม. (ไม่เกิน 300 กม.)=156.16.........บาท/ตัน =..73.94..............บาท/ตัน</v>
      </c>
    </row>
    <row r="75" spans="1:14" ht="20.100000000000001" customHeight="1">
      <c r="A75" t="s">
        <v>98</v>
      </c>
      <c r="B75" s="94">
        <f>ราคาน้ำมัน!AP104</f>
        <v>156.16</v>
      </c>
      <c r="C75" t="s">
        <v>69</v>
      </c>
    </row>
    <row r="76" spans="1:14" ht="20.100000000000001" customHeight="1">
      <c r="A76" t="s">
        <v>99</v>
      </c>
      <c r="B76">
        <v>80</v>
      </c>
      <c r="C76" t="s">
        <v>69</v>
      </c>
    </row>
    <row r="77" spans="1:14" ht="20.100000000000001" customHeight="1">
      <c r="A77" s="97" t="s">
        <v>100</v>
      </c>
      <c r="B77" s="95">
        <f>ROUND(((B75+B76)*80)/ข้อมูลโครงการ!C16,2)</f>
        <v>73.94</v>
      </c>
      <c r="C77" t="s">
        <v>292</v>
      </c>
    </row>
    <row r="78" spans="1:14" ht="20.100000000000001" customHeight="1">
      <c r="A78" t="str">
        <f>"ค่าติดตั้งเครื่องผสม : 250,000 /."&amp;C71&amp;"....                                =......"&amp;B79&amp;"..........บาท/ตัน"</f>
        <v>ค่าติดตั้งเครื่องผสม : 250,000 /.10000....                                =......25..........บาท/ตัน</v>
      </c>
    </row>
    <row r="79" spans="1:14" ht="20.100000000000001" customHeight="1">
      <c r="A79" s="97" t="s">
        <v>102</v>
      </c>
      <c r="B79" s="98">
        <f>ROUND(250000/C71,2)</f>
        <v>25</v>
      </c>
      <c r="C79" t="s">
        <v>69</v>
      </c>
    </row>
    <row r="80" spans="1:14" ht="20.100000000000001" customHeight="1">
      <c r="A80" t="s">
        <v>58</v>
      </c>
    </row>
    <row r="81" spans="1:4" ht="20.100000000000001" customHeight="1">
      <c r="A81" t="s">
        <v>59</v>
      </c>
    </row>
    <row r="82" spans="1:4" ht="20.100000000000001" customHeight="1">
      <c r="A82" t="str">
        <f>"ค่ายาง AC (จากตารางที่ 2).."&amp;B119&amp;"......%=.........ตัน @............บาท/ตัน =...."&amp;B86&amp;"............บาท/ตัน"</f>
        <v>ค่ายาง AC (จากตารางที่ 2)..5.4......%=.........ตัน @............บาท/ตัน =....1313.86............บาท/ตัน</v>
      </c>
    </row>
    <row r="83" spans="1:4" ht="20.100000000000001" customHeight="1">
      <c r="A83" t="s">
        <v>105</v>
      </c>
      <c r="B83">
        <f>B119/100</f>
        <v>5.4000000000000006E-2</v>
      </c>
    </row>
    <row r="84" spans="1:4" ht="20.100000000000001" customHeight="1">
      <c r="A84" s="15" t="s">
        <v>287</v>
      </c>
      <c r="B84" s="94">
        <f>2.58*800</f>
        <v>2064</v>
      </c>
      <c r="C84" t="s">
        <v>69</v>
      </c>
    </row>
    <row r="85" spans="1:4" ht="20.100000000000001" customHeight="1">
      <c r="A85" t="s">
        <v>103</v>
      </c>
      <c r="B85" s="100">
        <f>ข้อมูลโครงการ!C18</f>
        <v>22266.67</v>
      </c>
      <c r="C85" t="s">
        <v>69</v>
      </c>
    </row>
    <row r="86" spans="1:4" ht="20.100000000000001" customHeight="1">
      <c r="A86" s="97" t="s">
        <v>106</v>
      </c>
      <c r="B86" s="101">
        <f>ROUND((B84+B85)*B83,2)</f>
        <v>1313.86</v>
      </c>
      <c r="C86" t="s">
        <v>69</v>
      </c>
    </row>
    <row r="87" spans="1:4" ht="20.100000000000001" customHeight="1">
      <c r="A87" t="str">
        <f>"ค่าหินผสมแอสฟัสต์ 0.74 ลบ.ม. @."&amp;B88&amp;".........บาท/ลบ.ม.             =....."&amp;B89&amp;"...........บาท/ตัน"</f>
        <v>ค่าหินผสมแอสฟัสต์ 0.74 ลบ.ม. @.533.546.........บาท/ลบ.ม.             =.....394.82...........บาท/ตัน</v>
      </c>
    </row>
    <row r="88" spans="1:4" ht="20.100000000000001" customHeight="1">
      <c r="A88" t="s">
        <v>114</v>
      </c>
      <c r="B88" s="100">
        <f>ข้อมูลโครงการ!C25+ข้อมูลโครงการ!H24</f>
        <v>533.54600000000005</v>
      </c>
    </row>
    <row r="89" spans="1:4" ht="20.100000000000001" customHeight="1">
      <c r="A89" s="97" t="s">
        <v>209</v>
      </c>
      <c r="B89" s="101">
        <f>ROUND(B88*0.74,2)</f>
        <v>394.82</v>
      </c>
      <c r="C89" t="s">
        <v>69</v>
      </c>
    </row>
    <row r="90" spans="1:4" ht="20.100000000000001" customHeight="1">
      <c r="A90" t="s">
        <v>34</v>
      </c>
    </row>
    <row r="91" spans="1:4" ht="20.100000000000001" customHeight="1">
      <c r="A91" t="str">
        <f>"                                                                                     =.."&amp;B92&amp;"..............บาท/ตัน"</f>
        <v xml:space="preserve">                                                                                     =..383.21..............บาท/ตัน</v>
      </c>
    </row>
    <row r="92" spans="1:4" ht="20.100000000000001" customHeight="1">
      <c r="A92" s="97" t="s">
        <v>214</v>
      </c>
      <c r="B92" s="101">
        <f>ค่าดำเนินการ!AN21</f>
        <v>383.21</v>
      </c>
      <c r="C92" t="s">
        <v>69</v>
      </c>
    </row>
    <row r="93" spans="1:4" ht="20.100000000000001" customHeight="1">
      <c r="A93" t="s">
        <v>60</v>
      </c>
    </row>
    <row r="94" spans="1:4" ht="20.100000000000001" customHeight="1">
      <c r="A94" s="384" t="s">
        <v>283</v>
      </c>
      <c r="B94" s="384"/>
      <c r="C94" s="384"/>
      <c r="D94" s="384"/>
    </row>
    <row r="95" spans="1:4" ht="20.100000000000001" customHeight="1">
      <c r="A95" t="str">
        <f>"ค่าดำเนินการ + ค่าเสื่อม (งานผิวทางแอสฟัลท์ติกคอนกรีต : งานปูลาดและบดทับ ผิว AC หนา "&amp;ข้อมูลโครงการ!$C12&amp;" ซม. "</f>
        <v xml:space="preserve">ค่าดำเนินการ + ค่าเสื่อม (งานผิวทางแอสฟัลท์ติกคอนกรีต : งานปูลาดและบดทับ ผิว AC หนา 4 ซม. </v>
      </c>
    </row>
    <row r="96" spans="1:4" ht="20.100000000000001" customHeight="1">
      <c r="A96" t="str">
        <f>"บนผิวแทคโค้ต................บาท/ตร.ม. x................(ตัวแปร) x..........ตร.ม./ตัน )=...."&amp;B100&amp;"............บาท/ตัน"</f>
        <v>บนผิวแทคโค้ต................บาท/ตร.ม. x................(ตัวแปร) x..........ตร.ม./ตัน )=....109.99............บาท/ตัน</v>
      </c>
    </row>
    <row r="97" spans="1:4" ht="20.100000000000001" customHeight="1">
      <c r="A97" t="s">
        <v>210</v>
      </c>
    </row>
    <row r="98" spans="1:4" ht="20.100000000000001" customHeight="1">
      <c r="A98" t="s">
        <v>281</v>
      </c>
      <c r="B98">
        <f>ค่าดำเนินการ!AN20*B128</f>
        <v>10.566000000000001</v>
      </c>
      <c r="C98" t="s">
        <v>211</v>
      </c>
    </row>
    <row r="99" spans="1:4" ht="20.100000000000001" customHeight="1">
      <c r="A99" t="s">
        <v>213</v>
      </c>
      <c r="B99">
        <f>C128</f>
        <v>10.41</v>
      </c>
      <c r="C99" t="s">
        <v>220</v>
      </c>
    </row>
    <row r="100" spans="1:4" ht="20.100000000000001" customHeight="1">
      <c r="A100" s="97" t="s">
        <v>214</v>
      </c>
      <c r="B100" s="101">
        <f>ROUND(B98*B99,2)</f>
        <v>109.99</v>
      </c>
      <c r="C100" t="s">
        <v>69</v>
      </c>
    </row>
    <row r="101" spans="1:4" ht="20.100000000000001" customHeight="1">
      <c r="A101" s="97" t="s">
        <v>215</v>
      </c>
      <c r="B101" s="101">
        <f>B100+B92+B89+B86+B79+B77</f>
        <v>2300.8200000000002</v>
      </c>
      <c r="C101" t="s">
        <v>69</v>
      </c>
    </row>
    <row r="102" spans="1:4" ht="20.100000000000001" customHeight="1">
      <c r="A102" t="str">
        <f>"ค่างานต้นทุน                                                                                            =...."&amp;B101&amp;".....บาท/ตัน"</f>
        <v>ค่างานต้นทุน                                                                                            =....2300.82.....บาท/ตัน</v>
      </c>
    </row>
    <row r="103" spans="1:4" ht="20.100000000000001" customHeight="1">
      <c r="A103" s="268" t="s">
        <v>216</v>
      </c>
      <c r="B103" s="269"/>
      <c r="C103" s="270">
        <f>B101/C128</f>
        <v>221.02017291066284</v>
      </c>
      <c r="D103" s="271" t="s">
        <v>211</v>
      </c>
    </row>
    <row r="104" spans="1:4" ht="20.100000000000001" hidden="1" customHeight="1">
      <c r="A104" t="s">
        <v>222</v>
      </c>
    </row>
    <row r="105" spans="1:4" ht="20.100000000000001" hidden="1" customHeight="1">
      <c r="A105" t="str">
        <f>"บนผิวแทคโค้ต................บาท/ตร.ม. x..........(ตัวแปร) x................ตร.ม./ตัน )=...."&amp;B109&amp;"............บาท/ตัน"</f>
        <v>บนผิวแทคโค้ต................บาท/ตร.ม. x..........(ตัวแปร) x................ตร.ม./ตัน )=....2288.62............บาท/ตัน</v>
      </c>
    </row>
    <row r="106" spans="1:4" ht="20.100000000000001" hidden="1" customHeight="1">
      <c r="A106" t="s">
        <v>281</v>
      </c>
      <c r="B106">
        <f>ค่าดำเนินการ!AN20*B129</f>
        <v>11.74</v>
      </c>
      <c r="C106" t="s">
        <v>211</v>
      </c>
    </row>
    <row r="107" spans="1:4" ht="20.100000000000001" hidden="1" customHeight="1">
      <c r="A107" t="s">
        <v>213</v>
      </c>
      <c r="B107">
        <f>C129</f>
        <v>8.33</v>
      </c>
      <c r="C107" t="s">
        <v>220</v>
      </c>
    </row>
    <row r="108" spans="1:4" ht="20.100000000000001" hidden="1" customHeight="1">
      <c r="A108" s="97" t="s">
        <v>214</v>
      </c>
      <c r="B108" s="101">
        <f>ROUND(B106*B107,2)</f>
        <v>97.79</v>
      </c>
      <c r="C108" t="s">
        <v>69</v>
      </c>
    </row>
    <row r="109" spans="1:4" ht="20.100000000000001" hidden="1" customHeight="1">
      <c r="A109" s="97" t="s">
        <v>215</v>
      </c>
      <c r="B109" s="101">
        <f>B108+B92+B89+B86+B79+B77</f>
        <v>2288.62</v>
      </c>
      <c r="C109" t="s">
        <v>69</v>
      </c>
    </row>
    <row r="110" spans="1:4" ht="20.100000000000001" hidden="1" customHeight="1">
      <c r="A110" t="str">
        <f>"ค่างานต้นทุน                                                                                            =...."&amp;B109&amp;".....บาท/ตัน"</f>
        <v>ค่างานต้นทุน                                                                                            =....2288.62.....บาท/ตัน</v>
      </c>
    </row>
    <row r="111" spans="1:4" ht="20.100000000000001" hidden="1" customHeight="1">
      <c r="A111" s="268" t="s">
        <v>221</v>
      </c>
      <c r="B111" s="269"/>
      <c r="C111" s="270">
        <f>B109/C129</f>
        <v>274.74429771908763</v>
      </c>
      <c r="D111" s="271" t="s">
        <v>211</v>
      </c>
    </row>
    <row r="112" spans="1:4" ht="20.100000000000001" hidden="1" customHeight="1"/>
    <row r="113" spans="1:4" ht="20.100000000000001" customHeight="1">
      <c r="A113" t="s">
        <v>3</v>
      </c>
    </row>
    <row r="114" spans="1:4" ht="20.100000000000001" customHeight="1">
      <c r="A114" t="s">
        <v>35</v>
      </c>
    </row>
    <row r="115" spans="1:4" ht="20.100000000000001" customHeight="1">
      <c r="A115" t="s">
        <v>36</v>
      </c>
    </row>
    <row r="116" spans="1:4" ht="20.100000000000001" customHeight="1">
      <c r="A116" s="453" t="s">
        <v>37</v>
      </c>
      <c r="B116" s="11" t="s">
        <v>38</v>
      </c>
      <c r="C116" s="11"/>
      <c r="D116" s="4" t="s">
        <v>61</v>
      </c>
    </row>
    <row r="117" spans="1:4" ht="20.100000000000001" customHeight="1">
      <c r="A117" s="453"/>
      <c r="B117" s="11" t="s">
        <v>40</v>
      </c>
      <c r="C117" s="12" t="s">
        <v>39</v>
      </c>
      <c r="D117" s="6" t="s">
        <v>62</v>
      </c>
    </row>
    <row r="118" spans="1:4" ht="20.100000000000001" customHeight="1">
      <c r="A118" s="1" t="s">
        <v>41</v>
      </c>
      <c r="B118" s="4">
        <v>5.0999999999999996</v>
      </c>
      <c r="C118" s="4">
        <v>5.2</v>
      </c>
      <c r="D118" s="4">
        <v>4.5</v>
      </c>
    </row>
    <row r="119" spans="1:4" ht="20.100000000000001" customHeight="1">
      <c r="A119" s="3" t="s">
        <v>42</v>
      </c>
      <c r="B119" s="5">
        <v>5.4</v>
      </c>
      <c r="C119" s="5">
        <v>5.5</v>
      </c>
      <c r="D119" s="5">
        <v>0</v>
      </c>
    </row>
    <row r="120" spans="1:4" ht="20.100000000000001" customHeight="1">
      <c r="A120" s="2" t="s">
        <v>43</v>
      </c>
      <c r="B120" s="6">
        <v>5.8</v>
      </c>
      <c r="C120" s="6">
        <v>5.9</v>
      </c>
      <c r="D120" s="6">
        <v>0</v>
      </c>
    </row>
    <row r="121" spans="1:4" ht="20.100000000000001" customHeight="1">
      <c r="A121" t="s">
        <v>294</v>
      </c>
    </row>
    <row r="122" spans="1:4" ht="19.5" customHeight="1"/>
    <row r="123" spans="1:4" ht="20.100000000000001" customHeight="1">
      <c r="A123" t="s">
        <v>212</v>
      </c>
    </row>
    <row r="124" spans="1:4" ht="20.100000000000001" customHeight="1">
      <c r="A124" s="4" t="s">
        <v>72</v>
      </c>
      <c r="B124" s="4" t="s">
        <v>74</v>
      </c>
      <c r="C124" s="4" t="s">
        <v>75</v>
      </c>
    </row>
    <row r="125" spans="1:4" ht="20.100000000000001" customHeight="1">
      <c r="A125" s="6" t="s">
        <v>73</v>
      </c>
      <c r="B125" s="6"/>
      <c r="C125" s="6" t="s">
        <v>76</v>
      </c>
    </row>
    <row r="126" spans="1:4" ht="20.100000000000001" customHeight="1">
      <c r="A126" s="4">
        <v>2.5</v>
      </c>
      <c r="B126" s="4">
        <v>0.75</v>
      </c>
      <c r="C126" s="4">
        <v>16.66</v>
      </c>
    </row>
    <row r="127" spans="1:4" ht="20.100000000000001" customHeight="1">
      <c r="A127" s="5">
        <v>3</v>
      </c>
      <c r="B127" s="5">
        <v>0.8</v>
      </c>
      <c r="C127" s="5">
        <v>13.89</v>
      </c>
    </row>
    <row r="128" spans="1:4" ht="20.100000000000001" customHeight="1">
      <c r="A128" s="5">
        <v>4</v>
      </c>
      <c r="B128" s="5">
        <v>0.9</v>
      </c>
      <c r="C128" s="5">
        <v>10.41</v>
      </c>
    </row>
    <row r="129" spans="1:3" ht="20.100000000000001" customHeight="1">
      <c r="A129" s="5">
        <v>5</v>
      </c>
      <c r="B129" s="5">
        <v>1</v>
      </c>
      <c r="C129" s="5">
        <v>8.33</v>
      </c>
    </row>
    <row r="130" spans="1:3" ht="20.100000000000001" customHeight="1">
      <c r="A130" s="5">
        <v>6</v>
      </c>
      <c r="B130" s="5">
        <v>1.6</v>
      </c>
      <c r="C130" s="5">
        <v>6.94</v>
      </c>
    </row>
    <row r="131" spans="1:3" ht="20.100000000000001" customHeight="1">
      <c r="A131" s="5">
        <v>7</v>
      </c>
      <c r="B131" s="5">
        <v>1.7</v>
      </c>
      <c r="C131" s="5">
        <v>5.95</v>
      </c>
    </row>
    <row r="132" spans="1:3" ht="20.100000000000001" customHeight="1">
      <c r="A132" s="5">
        <v>8</v>
      </c>
      <c r="B132" s="5">
        <v>1.8</v>
      </c>
      <c r="C132" s="5">
        <v>5.21</v>
      </c>
    </row>
    <row r="133" spans="1:3" ht="20.100000000000001" customHeight="1">
      <c r="A133" s="5">
        <v>9</v>
      </c>
      <c r="B133" s="5">
        <v>1.9</v>
      </c>
      <c r="C133" s="5">
        <v>4.63</v>
      </c>
    </row>
    <row r="134" spans="1:3" ht="20.100000000000001" customHeight="1">
      <c r="A134" s="6">
        <v>10</v>
      </c>
      <c r="B134" s="6">
        <v>2</v>
      </c>
      <c r="C134" s="6">
        <v>4.16</v>
      </c>
    </row>
    <row r="135" spans="1:3" ht="20.100000000000001" customHeight="1">
      <c r="A135" t="s">
        <v>77</v>
      </c>
    </row>
    <row r="136" spans="1:3" ht="20.100000000000001" customHeight="1">
      <c r="A136" t="s">
        <v>78</v>
      </c>
    </row>
    <row r="137" spans="1:3" ht="20.100000000000001" customHeight="1">
      <c r="A137" t="s">
        <v>79</v>
      </c>
    </row>
    <row r="138" spans="1:3" ht="20.100000000000001" customHeight="1">
      <c r="A138" t="s">
        <v>80</v>
      </c>
    </row>
    <row r="139" spans="1:3" ht="20.100000000000001" customHeight="1">
      <c r="A139" t="s">
        <v>81</v>
      </c>
    </row>
    <row r="140" spans="1:3" ht="20.100000000000001" customHeight="1">
      <c r="A140" t="s">
        <v>82</v>
      </c>
    </row>
    <row r="141" spans="1:3" ht="20.100000000000001" customHeight="1">
      <c r="A141" t="s">
        <v>83</v>
      </c>
    </row>
    <row r="142" spans="1:3" ht="20.100000000000001" customHeight="1">
      <c r="A142" s="400" t="s">
        <v>84</v>
      </c>
    </row>
    <row r="143" spans="1:3" ht="20.100000000000001" customHeight="1">
      <c r="A143" t="s">
        <v>85</v>
      </c>
    </row>
    <row r="144" spans="1:3" ht="20.100000000000001" customHeight="1">
      <c r="A144" t="s">
        <v>293</v>
      </c>
    </row>
    <row r="145" spans="1:1" ht="20.100000000000001" customHeight="1"/>
    <row r="146" spans="1:1" ht="20.100000000000001" customHeight="1">
      <c r="A146" s="401" t="s">
        <v>240</v>
      </c>
    </row>
    <row r="147" spans="1:1" ht="20.100000000000001" customHeight="1">
      <c r="A147" t="s">
        <v>295</v>
      </c>
    </row>
    <row r="148" spans="1:1" ht="20.100000000000001" customHeight="1"/>
    <row r="149" spans="1:1" ht="20.100000000000001" customHeight="1"/>
    <row r="150" spans="1:1" ht="20.100000000000001" customHeight="1"/>
    <row r="151" spans="1:1" ht="20.100000000000001" customHeight="1"/>
    <row r="152" spans="1:1" ht="20.100000000000001" customHeight="1"/>
    <row r="153" spans="1:1" ht="20.100000000000001" customHeight="1"/>
    <row r="154" spans="1:1" ht="20.100000000000001" customHeight="1"/>
    <row r="155" spans="1:1" ht="20.100000000000001" customHeight="1"/>
    <row r="156" spans="1:1" ht="20.100000000000001" customHeight="1"/>
    <row r="157" spans="1:1" ht="20.100000000000001" customHeight="1"/>
    <row r="158" spans="1:1" ht="20.100000000000001" customHeight="1"/>
    <row r="159" spans="1:1" ht="20.100000000000001" customHeight="1"/>
    <row r="160" spans="1:1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</sheetData>
  <mergeCells count="1">
    <mergeCell ref="A116:A117"/>
  </mergeCells>
  <pageMargins left="0.19685039370078741" right="0.19685039370078741" top="0.74803149606299213" bottom="0.74803149606299213" header="0.31496062992125984" footer="0.31496062992125984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08"/>
  <sheetViews>
    <sheetView topLeftCell="Z4" workbookViewId="0">
      <selection activeCell="AP212" sqref="AP212"/>
    </sheetView>
  </sheetViews>
  <sheetFormatPr defaultColWidth="8" defaultRowHeight="21"/>
  <cols>
    <col min="1" max="7" width="8" style="27"/>
    <col min="8" max="25" width="8" style="27" customWidth="1"/>
    <col min="26" max="28" width="8" style="27"/>
    <col min="29" max="29" width="8" style="27" customWidth="1"/>
    <col min="30" max="35" width="8" style="27"/>
    <col min="36" max="36" width="8" style="93"/>
    <col min="37" max="42" width="8" style="27"/>
    <col min="43" max="43" width="8.125" style="27" bestFit="1" customWidth="1"/>
    <col min="44" max="16384" width="8" style="27"/>
  </cols>
  <sheetData>
    <row r="1" spans="1:51" ht="24" thickBot="1">
      <c r="A1" s="26" t="s">
        <v>93</v>
      </c>
      <c r="H1" s="26"/>
      <c r="I1" s="26"/>
      <c r="J1" s="26"/>
      <c r="K1" s="26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6" t="s">
        <v>94</v>
      </c>
      <c r="AB1" s="28"/>
      <c r="AC1" s="28"/>
      <c r="AD1" s="28"/>
      <c r="AE1" s="28"/>
      <c r="AF1" s="28"/>
      <c r="AG1" s="28"/>
      <c r="AH1" s="26"/>
      <c r="AI1" s="26"/>
      <c r="AJ1" s="26"/>
      <c r="AK1" s="26"/>
      <c r="AL1" s="26"/>
      <c r="AM1" s="28"/>
      <c r="AN1" s="28"/>
      <c r="AO1" s="28"/>
    </row>
    <row r="2" spans="1:51">
      <c r="A2" s="29" t="s">
        <v>70</v>
      </c>
      <c r="B2" s="29" t="s">
        <v>70</v>
      </c>
      <c r="C2" s="29" t="s">
        <v>70</v>
      </c>
      <c r="D2" s="29" t="s">
        <v>70</v>
      </c>
      <c r="E2" s="29" t="s">
        <v>70</v>
      </c>
      <c r="F2" s="29" t="s">
        <v>70</v>
      </c>
      <c r="G2" s="29" t="s">
        <v>70</v>
      </c>
      <c r="H2" s="29" t="s">
        <v>70</v>
      </c>
      <c r="I2" s="30" t="s">
        <v>70</v>
      </c>
      <c r="J2" s="30" t="s">
        <v>70</v>
      </c>
      <c r="K2" s="31" t="s">
        <v>70</v>
      </c>
      <c r="L2" s="30" t="s">
        <v>70</v>
      </c>
      <c r="M2" s="30" t="s">
        <v>70</v>
      </c>
      <c r="N2" s="30" t="s">
        <v>70</v>
      </c>
      <c r="O2" s="30" t="s">
        <v>70</v>
      </c>
      <c r="P2" s="30" t="s">
        <v>70</v>
      </c>
      <c r="Q2" s="30" t="s">
        <v>70</v>
      </c>
      <c r="R2" s="30" t="s">
        <v>70</v>
      </c>
      <c r="S2" s="30" t="s">
        <v>70</v>
      </c>
      <c r="T2" s="30" t="s">
        <v>70</v>
      </c>
      <c r="U2" s="30" t="s">
        <v>70</v>
      </c>
      <c r="V2" s="30" t="s">
        <v>70</v>
      </c>
      <c r="W2" s="30" t="s">
        <v>70</v>
      </c>
      <c r="X2" s="30" t="s">
        <v>70</v>
      </c>
      <c r="Y2" s="32" t="s">
        <v>70</v>
      </c>
      <c r="Z2" s="33" t="s">
        <v>95</v>
      </c>
      <c r="AA2" s="29" t="s">
        <v>70</v>
      </c>
      <c r="AB2" s="29" t="s">
        <v>70</v>
      </c>
      <c r="AC2" s="29" t="s">
        <v>70</v>
      </c>
      <c r="AD2" s="29" t="s">
        <v>70</v>
      </c>
      <c r="AE2" s="29" t="s">
        <v>70</v>
      </c>
      <c r="AF2" s="29" t="s">
        <v>70</v>
      </c>
      <c r="AG2" s="29" t="s">
        <v>70</v>
      </c>
      <c r="AH2" s="29" t="s">
        <v>70</v>
      </c>
      <c r="AI2" s="30" t="s">
        <v>70</v>
      </c>
      <c r="AJ2" s="30" t="s">
        <v>70</v>
      </c>
      <c r="AK2" s="31" t="s">
        <v>70</v>
      </c>
      <c r="AL2" s="31" t="s">
        <v>70</v>
      </c>
      <c r="AM2" s="30" t="s">
        <v>70</v>
      </c>
      <c r="AN2" s="30" t="s">
        <v>70</v>
      </c>
      <c r="AO2" s="30" t="s">
        <v>70</v>
      </c>
      <c r="AP2" s="30" t="s">
        <v>70</v>
      </c>
      <c r="AQ2" s="30" t="s">
        <v>70</v>
      </c>
      <c r="AR2" s="30" t="s">
        <v>70</v>
      </c>
      <c r="AS2" s="30" t="s">
        <v>70</v>
      </c>
      <c r="AT2" s="30" t="s">
        <v>70</v>
      </c>
      <c r="AU2" s="30" t="s">
        <v>70</v>
      </c>
      <c r="AV2" s="30" t="s">
        <v>70</v>
      </c>
      <c r="AW2" s="30" t="s">
        <v>70</v>
      </c>
      <c r="AX2" s="30" t="s">
        <v>70</v>
      </c>
      <c r="AY2" s="32" t="s">
        <v>70</v>
      </c>
    </row>
    <row r="3" spans="1:51" ht="21.75" thickBot="1">
      <c r="A3" s="34" t="s">
        <v>69</v>
      </c>
      <c r="B3" s="34" t="s">
        <v>69</v>
      </c>
      <c r="C3" s="34" t="s">
        <v>69</v>
      </c>
      <c r="D3" s="34" t="s">
        <v>69</v>
      </c>
      <c r="E3" s="34" t="s">
        <v>69</v>
      </c>
      <c r="F3" s="34" t="s">
        <v>69</v>
      </c>
      <c r="G3" s="34" t="s">
        <v>69</v>
      </c>
      <c r="H3" s="34" t="s">
        <v>69</v>
      </c>
      <c r="I3" s="35" t="s">
        <v>69</v>
      </c>
      <c r="J3" s="35" t="s">
        <v>69</v>
      </c>
      <c r="K3" s="36" t="s">
        <v>69</v>
      </c>
      <c r="L3" s="35" t="s">
        <v>69</v>
      </c>
      <c r="M3" s="35" t="s">
        <v>69</v>
      </c>
      <c r="N3" s="35" t="s">
        <v>69</v>
      </c>
      <c r="O3" s="35" t="s">
        <v>69</v>
      </c>
      <c r="P3" s="35" t="s">
        <v>69</v>
      </c>
      <c r="Q3" s="35" t="s">
        <v>69</v>
      </c>
      <c r="R3" s="35" t="s">
        <v>69</v>
      </c>
      <c r="S3" s="35" t="s">
        <v>69</v>
      </c>
      <c r="T3" s="35" t="s">
        <v>69</v>
      </c>
      <c r="U3" s="35" t="s">
        <v>69</v>
      </c>
      <c r="V3" s="35" t="s">
        <v>69</v>
      </c>
      <c r="W3" s="35" t="s">
        <v>69</v>
      </c>
      <c r="X3" s="35" t="s">
        <v>69</v>
      </c>
      <c r="Y3" s="37" t="s">
        <v>69</v>
      </c>
      <c r="Z3" s="38" t="s">
        <v>71</v>
      </c>
      <c r="AA3" s="34" t="s">
        <v>69</v>
      </c>
      <c r="AB3" s="34" t="s">
        <v>69</v>
      </c>
      <c r="AC3" s="34" t="s">
        <v>69</v>
      </c>
      <c r="AD3" s="34" t="s">
        <v>69</v>
      </c>
      <c r="AE3" s="34" t="s">
        <v>69</v>
      </c>
      <c r="AF3" s="34" t="s">
        <v>69</v>
      </c>
      <c r="AG3" s="34" t="s">
        <v>69</v>
      </c>
      <c r="AH3" s="34" t="s">
        <v>69</v>
      </c>
      <c r="AI3" s="35" t="s">
        <v>69</v>
      </c>
      <c r="AJ3" s="35" t="s">
        <v>69</v>
      </c>
      <c r="AK3" s="36" t="s">
        <v>69</v>
      </c>
      <c r="AL3" s="36" t="s">
        <v>69</v>
      </c>
      <c r="AM3" s="35" t="s">
        <v>69</v>
      </c>
      <c r="AN3" s="35" t="s">
        <v>69</v>
      </c>
      <c r="AO3" s="35" t="s">
        <v>69</v>
      </c>
      <c r="AP3" s="35" t="s">
        <v>69</v>
      </c>
      <c r="AQ3" s="35" t="s">
        <v>69</v>
      </c>
      <c r="AR3" s="35" t="s">
        <v>69</v>
      </c>
      <c r="AS3" s="35" t="s">
        <v>69</v>
      </c>
      <c r="AT3" s="35" t="s">
        <v>69</v>
      </c>
      <c r="AU3" s="35" t="s">
        <v>69</v>
      </c>
      <c r="AV3" s="35" t="s">
        <v>69</v>
      </c>
      <c r="AW3" s="35" t="s">
        <v>69</v>
      </c>
      <c r="AX3" s="35" t="s">
        <v>69</v>
      </c>
      <c r="AY3" s="37" t="s">
        <v>69</v>
      </c>
    </row>
    <row r="4" spans="1:51" ht="21.75" thickBot="1">
      <c r="A4" s="39">
        <v>15.5</v>
      </c>
      <c r="B4" s="39">
        <v>16.5</v>
      </c>
      <c r="C4" s="39">
        <v>17.5</v>
      </c>
      <c r="D4" s="39">
        <v>18.5</v>
      </c>
      <c r="E4" s="39">
        <v>19.5</v>
      </c>
      <c r="F4" s="39">
        <v>20.5</v>
      </c>
      <c r="G4" s="39">
        <v>21.5</v>
      </c>
      <c r="H4" s="40">
        <v>22.5</v>
      </c>
      <c r="I4" s="41">
        <v>23.5</v>
      </c>
      <c r="J4" s="42">
        <v>24.5</v>
      </c>
      <c r="K4" s="42">
        <v>25.5</v>
      </c>
      <c r="L4" s="42">
        <v>26.5</v>
      </c>
      <c r="M4" s="42">
        <v>27.5</v>
      </c>
      <c r="N4" s="42">
        <v>28.5</v>
      </c>
      <c r="O4" s="43">
        <v>29.5</v>
      </c>
      <c r="P4" s="40">
        <v>30.5</v>
      </c>
      <c r="Q4" s="41">
        <v>31.5</v>
      </c>
      <c r="R4" s="42">
        <v>32.5</v>
      </c>
      <c r="S4" s="42">
        <v>33.5</v>
      </c>
      <c r="T4" s="42">
        <v>34.5</v>
      </c>
      <c r="U4" s="42">
        <v>35.5</v>
      </c>
      <c r="V4" s="42">
        <v>36.5</v>
      </c>
      <c r="W4" s="42">
        <v>37.5</v>
      </c>
      <c r="X4" s="42">
        <v>38.5</v>
      </c>
      <c r="Y4" s="42">
        <v>39.5</v>
      </c>
      <c r="Z4" s="44"/>
      <c r="AA4" s="40">
        <v>15.5</v>
      </c>
      <c r="AB4" s="40">
        <v>16.5</v>
      </c>
      <c r="AC4" s="40">
        <v>17.5</v>
      </c>
      <c r="AD4" s="40">
        <v>18.5</v>
      </c>
      <c r="AE4" s="40">
        <v>19.5</v>
      </c>
      <c r="AF4" s="40">
        <v>20.5</v>
      </c>
      <c r="AG4" s="40">
        <v>21.5</v>
      </c>
      <c r="AH4" s="40">
        <v>22.5</v>
      </c>
      <c r="AI4" s="41">
        <v>23.5</v>
      </c>
      <c r="AJ4" s="42">
        <v>24.5</v>
      </c>
      <c r="AK4" s="41">
        <v>25.5</v>
      </c>
      <c r="AL4" s="42">
        <v>26.5</v>
      </c>
      <c r="AM4" s="42">
        <v>27.5</v>
      </c>
      <c r="AN4" s="42">
        <v>28.5</v>
      </c>
      <c r="AO4" s="43">
        <v>29.5</v>
      </c>
      <c r="AP4" s="40">
        <v>30.5</v>
      </c>
      <c r="AQ4" s="41">
        <v>31.5</v>
      </c>
      <c r="AR4" s="41">
        <v>32.5</v>
      </c>
      <c r="AS4" s="41">
        <v>33.5</v>
      </c>
      <c r="AT4" s="41">
        <v>34.5</v>
      </c>
      <c r="AU4" s="41">
        <v>35.5</v>
      </c>
      <c r="AV4" s="41">
        <v>36.5</v>
      </c>
      <c r="AW4" s="41">
        <v>37.5</v>
      </c>
      <c r="AX4" s="41">
        <v>38.5</v>
      </c>
      <c r="AY4" s="41">
        <v>39.5</v>
      </c>
    </row>
    <row r="5" spans="1:51">
      <c r="A5" s="45">
        <v>7.59</v>
      </c>
      <c r="B5" s="45">
        <v>7.63</v>
      </c>
      <c r="C5" s="45">
        <v>7.67</v>
      </c>
      <c r="D5" s="45">
        <v>7.7</v>
      </c>
      <c r="E5" s="45">
        <v>7.74</v>
      </c>
      <c r="F5" s="45">
        <v>7.78</v>
      </c>
      <c r="G5" s="45">
        <v>7.81</v>
      </c>
      <c r="H5" s="45">
        <v>7.85</v>
      </c>
      <c r="I5" s="46">
        <v>7.89</v>
      </c>
      <c r="J5" s="47">
        <v>7.92</v>
      </c>
      <c r="K5" s="47">
        <v>7.96</v>
      </c>
      <c r="L5" s="46">
        <v>7.99</v>
      </c>
      <c r="M5" s="46">
        <v>8.0299999999999994</v>
      </c>
      <c r="N5" s="46">
        <v>8.07</v>
      </c>
      <c r="O5" s="48">
        <v>8.1</v>
      </c>
      <c r="P5" s="49">
        <v>8.14</v>
      </c>
      <c r="Q5" s="49">
        <v>8.18</v>
      </c>
      <c r="R5" s="49">
        <v>8.2100000000000009</v>
      </c>
      <c r="S5" s="49">
        <v>8.25</v>
      </c>
      <c r="T5" s="49">
        <v>8.2899999999999991</v>
      </c>
      <c r="U5" s="49">
        <v>8.32</v>
      </c>
      <c r="V5" s="49">
        <v>8.36</v>
      </c>
      <c r="W5" s="49">
        <v>8.39</v>
      </c>
      <c r="X5" s="49">
        <v>8.43</v>
      </c>
      <c r="Y5" s="49">
        <v>8.4700000000000006</v>
      </c>
      <c r="Z5" s="50">
        <v>1</v>
      </c>
      <c r="AA5" s="51">
        <v>4.12</v>
      </c>
      <c r="AB5" s="51">
        <v>4.1399999999999997</v>
      </c>
      <c r="AC5" s="51">
        <v>4.17</v>
      </c>
      <c r="AD5" s="51">
        <v>4.1900000000000004</v>
      </c>
      <c r="AE5" s="51">
        <v>4.22</v>
      </c>
      <c r="AF5" s="51">
        <v>4.24</v>
      </c>
      <c r="AG5" s="51">
        <v>4.2699999999999996</v>
      </c>
      <c r="AH5" s="51">
        <v>4.3</v>
      </c>
      <c r="AI5" s="52">
        <v>4.32</v>
      </c>
      <c r="AJ5" s="53">
        <v>4.3499999999999996</v>
      </c>
      <c r="AK5" s="53">
        <v>4.37</v>
      </c>
      <c r="AL5" s="52">
        <v>4.4000000000000004</v>
      </c>
      <c r="AM5" s="52">
        <v>4.42</v>
      </c>
      <c r="AN5" s="54">
        <v>4.45</v>
      </c>
      <c r="AO5" s="55">
        <v>4.4800000000000004</v>
      </c>
      <c r="AP5" s="49">
        <v>4.5</v>
      </c>
      <c r="AQ5" s="49">
        <v>4.53</v>
      </c>
      <c r="AR5" s="49">
        <v>4.55</v>
      </c>
      <c r="AS5" s="49">
        <v>4.58</v>
      </c>
      <c r="AT5" s="49">
        <v>4.5999999999999996</v>
      </c>
      <c r="AU5" s="49">
        <v>4.63</v>
      </c>
      <c r="AV5" s="49">
        <v>4.6500000000000004</v>
      </c>
      <c r="AW5" s="49">
        <v>4.68</v>
      </c>
      <c r="AX5" s="49">
        <v>4.71</v>
      </c>
      <c r="AY5" s="49">
        <v>4.7300000000000004</v>
      </c>
    </row>
    <row r="6" spans="1:51">
      <c r="A6" s="56">
        <v>8.8800000000000008</v>
      </c>
      <c r="B6" s="56">
        <v>8.9499999999999993</v>
      </c>
      <c r="C6" s="56">
        <v>9.0299999999999994</v>
      </c>
      <c r="D6" s="56">
        <v>9.1</v>
      </c>
      <c r="E6" s="56">
        <v>9.17</v>
      </c>
      <c r="F6" s="56">
        <v>9.24</v>
      </c>
      <c r="G6" s="56">
        <v>9.32</v>
      </c>
      <c r="H6" s="56">
        <v>9.39</v>
      </c>
      <c r="I6" s="57">
        <v>9.4600000000000009</v>
      </c>
      <c r="J6" s="58">
        <v>9.5399999999999991</v>
      </c>
      <c r="K6" s="58">
        <v>9.61</v>
      </c>
      <c r="L6" s="57">
        <v>9.68</v>
      </c>
      <c r="M6" s="57">
        <v>9.75</v>
      </c>
      <c r="N6" s="57">
        <v>9.83</v>
      </c>
      <c r="O6" s="59">
        <v>9.9</v>
      </c>
      <c r="P6" s="60">
        <v>9.9700000000000006</v>
      </c>
      <c r="Q6" s="60">
        <v>10.039999999999999</v>
      </c>
      <c r="R6" s="60">
        <v>10.119999999999999</v>
      </c>
      <c r="S6" s="60">
        <v>10.19</v>
      </c>
      <c r="T6" s="60">
        <v>10.26</v>
      </c>
      <c r="U6" s="60">
        <v>10.34</v>
      </c>
      <c r="V6" s="60">
        <v>10.41</v>
      </c>
      <c r="W6" s="60">
        <v>10.48</v>
      </c>
      <c r="X6" s="60">
        <v>10.55</v>
      </c>
      <c r="Y6" s="60">
        <v>10.63</v>
      </c>
      <c r="Z6" s="50">
        <v>2</v>
      </c>
      <c r="AA6" s="56">
        <v>5.12</v>
      </c>
      <c r="AB6" s="56">
        <v>5.17</v>
      </c>
      <c r="AC6" s="56">
        <v>5.22</v>
      </c>
      <c r="AD6" s="56">
        <v>5.27</v>
      </c>
      <c r="AE6" s="56">
        <v>5.32</v>
      </c>
      <c r="AF6" s="56">
        <v>5.37</v>
      </c>
      <c r="AG6" s="56">
        <v>5.42</v>
      </c>
      <c r="AH6" s="56">
        <v>5.48</v>
      </c>
      <c r="AI6" s="57">
        <v>5.53</v>
      </c>
      <c r="AJ6" s="58">
        <v>5.58</v>
      </c>
      <c r="AK6" s="58">
        <v>5.63</v>
      </c>
      <c r="AL6" s="57">
        <v>5.68</v>
      </c>
      <c r="AM6" s="57">
        <v>5.73</v>
      </c>
      <c r="AN6" s="61">
        <v>5.78</v>
      </c>
      <c r="AO6" s="59">
        <v>5.84</v>
      </c>
      <c r="AP6" s="60">
        <v>5.89</v>
      </c>
      <c r="AQ6" s="60">
        <v>5.94</v>
      </c>
      <c r="AR6" s="60">
        <v>5.99</v>
      </c>
      <c r="AS6" s="60">
        <v>6.04</v>
      </c>
      <c r="AT6" s="60">
        <v>6.09</v>
      </c>
      <c r="AU6" s="60">
        <v>6.14</v>
      </c>
      <c r="AV6" s="60">
        <v>6.19</v>
      </c>
      <c r="AW6" s="60">
        <v>6.25</v>
      </c>
      <c r="AX6" s="60">
        <v>6.3</v>
      </c>
      <c r="AY6" s="60">
        <v>6.35</v>
      </c>
    </row>
    <row r="7" spans="1:51">
      <c r="A7" s="56">
        <v>10.17</v>
      </c>
      <c r="B7" s="56">
        <v>10.28</v>
      </c>
      <c r="C7" s="56">
        <v>10.39</v>
      </c>
      <c r="D7" s="56">
        <v>10.5</v>
      </c>
      <c r="E7" s="56">
        <v>10.61</v>
      </c>
      <c r="F7" s="56">
        <v>10.71</v>
      </c>
      <c r="G7" s="56">
        <v>10.82</v>
      </c>
      <c r="H7" s="56">
        <v>10.93</v>
      </c>
      <c r="I7" s="57">
        <v>11.04</v>
      </c>
      <c r="J7" s="58">
        <v>11.15</v>
      </c>
      <c r="K7" s="58">
        <v>11.26</v>
      </c>
      <c r="L7" s="57">
        <v>11.37</v>
      </c>
      <c r="M7" s="57">
        <v>11.48</v>
      </c>
      <c r="N7" s="57">
        <v>11.59</v>
      </c>
      <c r="O7" s="59">
        <v>11.7</v>
      </c>
      <c r="P7" s="62">
        <v>11.81</v>
      </c>
      <c r="Q7" s="62">
        <v>11.92</v>
      </c>
      <c r="R7" s="62">
        <v>12.02</v>
      </c>
      <c r="S7" s="62">
        <v>12.13</v>
      </c>
      <c r="T7" s="62">
        <v>12.24</v>
      </c>
      <c r="U7" s="62">
        <v>12.35</v>
      </c>
      <c r="V7" s="62">
        <v>12.46</v>
      </c>
      <c r="W7" s="62">
        <v>12.57</v>
      </c>
      <c r="X7" s="62">
        <v>12.68</v>
      </c>
      <c r="Y7" s="62">
        <v>12.79</v>
      </c>
      <c r="Z7" s="63">
        <v>3</v>
      </c>
      <c r="AA7" s="56">
        <v>6.11</v>
      </c>
      <c r="AB7" s="56">
        <v>6.19</v>
      </c>
      <c r="AC7" s="56">
        <v>6.27</v>
      </c>
      <c r="AD7" s="56">
        <v>6.35</v>
      </c>
      <c r="AE7" s="56">
        <v>6.42</v>
      </c>
      <c r="AF7" s="56">
        <v>6.5</v>
      </c>
      <c r="AG7" s="56">
        <v>6.58</v>
      </c>
      <c r="AH7" s="56">
        <v>6.65</v>
      </c>
      <c r="AI7" s="57">
        <v>6.73</v>
      </c>
      <c r="AJ7" s="58">
        <v>6.81</v>
      </c>
      <c r="AK7" s="58">
        <v>6.89</v>
      </c>
      <c r="AL7" s="57">
        <v>6.96</v>
      </c>
      <c r="AM7" s="57">
        <v>7.04</v>
      </c>
      <c r="AN7" s="61">
        <v>7.12</v>
      </c>
      <c r="AO7" s="59">
        <v>7.19</v>
      </c>
      <c r="AP7" s="62">
        <v>7.27</v>
      </c>
      <c r="AQ7" s="62">
        <v>7.35</v>
      </c>
      <c r="AR7" s="62">
        <v>7.43</v>
      </c>
      <c r="AS7" s="62">
        <v>7.05</v>
      </c>
      <c r="AT7" s="62">
        <v>7.58</v>
      </c>
      <c r="AU7" s="62">
        <v>7.66</v>
      </c>
      <c r="AV7" s="62">
        <v>7.73</v>
      </c>
      <c r="AW7" s="62">
        <v>7.81</v>
      </c>
      <c r="AX7" s="62">
        <v>7.89</v>
      </c>
      <c r="AY7" s="62">
        <v>7.97</v>
      </c>
    </row>
    <row r="8" spans="1:51">
      <c r="A8" s="56">
        <v>11.46</v>
      </c>
      <c r="B8" s="56">
        <v>11.6</v>
      </c>
      <c r="C8" s="56">
        <v>11.75</v>
      </c>
      <c r="D8" s="56">
        <v>11.89</v>
      </c>
      <c r="E8" s="56">
        <v>12.04</v>
      </c>
      <c r="F8" s="56">
        <v>12.18</v>
      </c>
      <c r="G8" s="56">
        <v>12.33</v>
      </c>
      <c r="H8" s="56">
        <v>12.47</v>
      </c>
      <c r="I8" s="57">
        <v>12.62</v>
      </c>
      <c r="J8" s="58">
        <v>12.77</v>
      </c>
      <c r="K8" s="58">
        <v>12.91</v>
      </c>
      <c r="L8" s="57">
        <v>13.06</v>
      </c>
      <c r="M8" s="57">
        <v>13.2</v>
      </c>
      <c r="N8" s="57">
        <v>13.35</v>
      </c>
      <c r="O8" s="59">
        <v>13.49</v>
      </c>
      <c r="P8" s="64">
        <v>13.64</v>
      </c>
      <c r="Q8" s="64">
        <v>13.78</v>
      </c>
      <c r="R8" s="64">
        <v>13.93</v>
      </c>
      <c r="S8" s="64">
        <v>14.08</v>
      </c>
      <c r="T8" s="64">
        <v>14.22</v>
      </c>
      <c r="U8" s="64">
        <v>14.37</v>
      </c>
      <c r="V8" s="64">
        <v>14.51</v>
      </c>
      <c r="W8" s="64">
        <v>14.66</v>
      </c>
      <c r="X8" s="64">
        <v>14.8</v>
      </c>
      <c r="Y8" s="64">
        <v>14.95</v>
      </c>
      <c r="Z8" s="65">
        <v>4</v>
      </c>
      <c r="AA8" s="56">
        <v>7.11</v>
      </c>
      <c r="AB8" s="56">
        <v>7.22</v>
      </c>
      <c r="AC8" s="56">
        <v>7.32</v>
      </c>
      <c r="AD8" s="56">
        <v>7.42</v>
      </c>
      <c r="AE8" s="56">
        <v>7.53</v>
      </c>
      <c r="AF8" s="56">
        <v>7.63</v>
      </c>
      <c r="AG8" s="56">
        <v>7.73</v>
      </c>
      <c r="AH8" s="56">
        <v>7.83</v>
      </c>
      <c r="AI8" s="57">
        <v>7.94</v>
      </c>
      <c r="AJ8" s="58">
        <v>8.0399999999999991</v>
      </c>
      <c r="AK8" s="58">
        <v>8.14</v>
      </c>
      <c r="AL8" s="57">
        <v>8.24</v>
      </c>
      <c r="AM8" s="57">
        <v>8.35</v>
      </c>
      <c r="AN8" s="61">
        <v>8.4499999999999993</v>
      </c>
      <c r="AO8" s="59">
        <v>8.5500000000000007</v>
      </c>
      <c r="AP8" s="64">
        <v>8.66</v>
      </c>
      <c r="AQ8" s="64">
        <v>8.76</v>
      </c>
      <c r="AR8" s="64">
        <v>8.86</v>
      </c>
      <c r="AS8" s="64">
        <v>8.9600000000000009</v>
      </c>
      <c r="AT8" s="64">
        <v>9.07</v>
      </c>
      <c r="AU8" s="64">
        <v>9.17</v>
      </c>
      <c r="AV8" s="64">
        <v>9.27</v>
      </c>
      <c r="AW8" s="64">
        <v>9.3800000000000008</v>
      </c>
      <c r="AX8" s="64">
        <v>9.48</v>
      </c>
      <c r="AY8" s="64">
        <v>9.58</v>
      </c>
    </row>
    <row r="9" spans="1:51">
      <c r="A9" s="56">
        <v>12.74</v>
      </c>
      <c r="B9" s="56">
        <v>12.93</v>
      </c>
      <c r="C9" s="56">
        <v>13.11</v>
      </c>
      <c r="D9" s="56">
        <v>13.29</v>
      </c>
      <c r="E9" s="56">
        <v>13.47</v>
      </c>
      <c r="F9" s="56">
        <v>13.65</v>
      </c>
      <c r="G9" s="56">
        <v>13.84</v>
      </c>
      <c r="H9" s="56">
        <v>14.02</v>
      </c>
      <c r="I9" s="57">
        <v>14.2</v>
      </c>
      <c r="J9" s="58">
        <v>14.38</v>
      </c>
      <c r="K9" s="58">
        <v>14.56</v>
      </c>
      <c r="L9" s="57">
        <v>14.75</v>
      </c>
      <c r="M9" s="57">
        <v>14.93</v>
      </c>
      <c r="N9" s="57">
        <v>15.11</v>
      </c>
      <c r="O9" s="59">
        <v>15.29</v>
      </c>
      <c r="P9" s="64">
        <v>15.47</v>
      </c>
      <c r="Q9" s="64">
        <v>15.66</v>
      </c>
      <c r="R9" s="64">
        <v>15.84</v>
      </c>
      <c r="S9" s="64">
        <v>16.02</v>
      </c>
      <c r="T9" s="64">
        <v>16.2</v>
      </c>
      <c r="U9" s="64">
        <v>16.38</v>
      </c>
      <c r="V9" s="64">
        <v>16.57</v>
      </c>
      <c r="W9" s="64">
        <v>16.75</v>
      </c>
      <c r="X9" s="64">
        <v>16.93</v>
      </c>
      <c r="Y9" s="64">
        <v>17.11</v>
      </c>
      <c r="Z9" s="65">
        <v>5</v>
      </c>
      <c r="AA9" s="56">
        <v>8.11</v>
      </c>
      <c r="AB9" s="56">
        <v>8.24</v>
      </c>
      <c r="AC9" s="56">
        <v>8.3699999999999992</v>
      </c>
      <c r="AD9" s="56">
        <v>8.5</v>
      </c>
      <c r="AE9" s="56">
        <v>8.6300000000000008</v>
      </c>
      <c r="AF9" s="56">
        <v>8.75</v>
      </c>
      <c r="AG9" s="56">
        <v>8.8800000000000008</v>
      </c>
      <c r="AH9" s="56">
        <v>9.01</v>
      </c>
      <c r="AI9" s="57">
        <v>9.14</v>
      </c>
      <c r="AJ9" s="58">
        <v>9.27</v>
      </c>
      <c r="AK9" s="58">
        <v>9.4</v>
      </c>
      <c r="AL9" s="57">
        <v>9.5299999999999994</v>
      </c>
      <c r="AM9" s="57">
        <v>9.65</v>
      </c>
      <c r="AN9" s="61">
        <v>9.7799999999999994</v>
      </c>
      <c r="AO9" s="59">
        <v>9.91</v>
      </c>
      <c r="AP9" s="64">
        <v>10.039999999999999</v>
      </c>
      <c r="AQ9" s="64">
        <v>10.17</v>
      </c>
      <c r="AR9" s="64">
        <v>10.3</v>
      </c>
      <c r="AS9" s="64">
        <v>10.43</v>
      </c>
      <c r="AT9" s="64">
        <v>10.55</v>
      </c>
      <c r="AU9" s="64">
        <v>10.68</v>
      </c>
      <c r="AV9" s="64">
        <v>10.81</v>
      </c>
      <c r="AW9" s="64">
        <v>10.94</v>
      </c>
      <c r="AX9" s="64">
        <v>11.07</v>
      </c>
      <c r="AY9" s="64">
        <v>11.2</v>
      </c>
    </row>
    <row r="10" spans="1:51">
      <c r="A10" s="56">
        <v>14.03</v>
      </c>
      <c r="B10" s="56">
        <v>14.25</v>
      </c>
      <c r="C10" s="56">
        <v>14.47</v>
      </c>
      <c r="D10" s="56">
        <v>14.68</v>
      </c>
      <c r="E10" s="56">
        <v>14.9</v>
      </c>
      <c r="F10" s="56">
        <v>15.12</v>
      </c>
      <c r="G10" s="56">
        <v>15.34</v>
      </c>
      <c r="H10" s="56">
        <v>15.56</v>
      </c>
      <c r="I10" s="57">
        <v>15.78</v>
      </c>
      <c r="J10" s="58">
        <v>16</v>
      </c>
      <c r="K10" s="58">
        <v>16.21</v>
      </c>
      <c r="L10" s="57">
        <v>16.43</v>
      </c>
      <c r="M10" s="57">
        <v>16.649999999999999</v>
      </c>
      <c r="N10" s="57">
        <v>16.87</v>
      </c>
      <c r="O10" s="59">
        <v>17.09</v>
      </c>
      <c r="P10" s="64">
        <v>17.309999999999999</v>
      </c>
      <c r="Q10" s="64">
        <v>17.52</v>
      </c>
      <c r="R10" s="64">
        <v>17.739999999999998</v>
      </c>
      <c r="S10" s="64">
        <v>17.96</v>
      </c>
      <c r="T10" s="64">
        <v>18.18</v>
      </c>
      <c r="U10" s="64">
        <v>18.399999999999999</v>
      </c>
      <c r="V10" s="64">
        <v>18.62</v>
      </c>
      <c r="W10" s="64">
        <v>18.829999999999998</v>
      </c>
      <c r="X10" s="64">
        <v>19.05</v>
      </c>
      <c r="Y10" s="64">
        <v>19.27</v>
      </c>
      <c r="Z10" s="65">
        <v>6</v>
      </c>
      <c r="AA10" s="56">
        <v>9.11</v>
      </c>
      <c r="AB10" s="56">
        <v>9.27</v>
      </c>
      <c r="AC10" s="56">
        <v>9.42</v>
      </c>
      <c r="AD10" s="56">
        <v>9.58</v>
      </c>
      <c r="AE10" s="56">
        <v>9.73</v>
      </c>
      <c r="AF10" s="56">
        <v>9.8800000000000008</v>
      </c>
      <c r="AG10" s="56">
        <v>10.039999999999999</v>
      </c>
      <c r="AH10" s="56">
        <v>10.19</v>
      </c>
      <c r="AI10" s="57">
        <v>10.35</v>
      </c>
      <c r="AJ10" s="58">
        <v>10.5</v>
      </c>
      <c r="AK10" s="58">
        <v>10.66</v>
      </c>
      <c r="AL10" s="57">
        <v>10.81</v>
      </c>
      <c r="AM10" s="57">
        <v>10.96</v>
      </c>
      <c r="AN10" s="61">
        <v>11.12</v>
      </c>
      <c r="AO10" s="59">
        <v>11.27</v>
      </c>
      <c r="AP10" s="64">
        <v>11.43</v>
      </c>
      <c r="AQ10" s="64">
        <v>11.58</v>
      </c>
      <c r="AR10" s="64">
        <v>11.73</v>
      </c>
      <c r="AS10" s="64">
        <v>11.89</v>
      </c>
      <c r="AT10" s="64">
        <v>12.04</v>
      </c>
      <c r="AU10" s="64">
        <v>12.2</v>
      </c>
      <c r="AV10" s="64">
        <v>12.35</v>
      </c>
      <c r="AW10" s="64">
        <v>12.51</v>
      </c>
      <c r="AX10" s="64">
        <v>12.66</v>
      </c>
      <c r="AY10" s="64">
        <v>12.81</v>
      </c>
    </row>
    <row r="11" spans="1:51">
      <c r="A11" s="56">
        <v>15.32</v>
      </c>
      <c r="B11" s="56">
        <v>15.57</v>
      </c>
      <c r="C11" s="56">
        <v>15.83</v>
      </c>
      <c r="D11" s="56">
        <v>16.079999999999998</v>
      </c>
      <c r="E11" s="56">
        <v>16.34</v>
      </c>
      <c r="F11" s="56">
        <v>16.59</v>
      </c>
      <c r="G11" s="56">
        <v>16.850000000000001</v>
      </c>
      <c r="H11" s="56">
        <v>17.100000000000001</v>
      </c>
      <c r="I11" s="57">
        <v>17.36</v>
      </c>
      <c r="J11" s="58">
        <v>17.61</v>
      </c>
      <c r="K11" s="58">
        <v>17.86</v>
      </c>
      <c r="L11" s="57">
        <v>18.12</v>
      </c>
      <c r="M11" s="57">
        <v>18.37</v>
      </c>
      <c r="N11" s="57">
        <v>18.63</v>
      </c>
      <c r="O11" s="59">
        <v>18.88</v>
      </c>
      <c r="P11" s="64">
        <v>19.14</v>
      </c>
      <c r="Q11" s="64">
        <v>19.39</v>
      </c>
      <c r="R11" s="64">
        <v>19.649999999999999</v>
      </c>
      <c r="S11" s="64">
        <v>19.899999999999999</v>
      </c>
      <c r="T11" s="64">
        <v>20.16</v>
      </c>
      <c r="U11" s="64">
        <v>20.41</v>
      </c>
      <c r="V11" s="64">
        <v>20.67</v>
      </c>
      <c r="W11" s="64">
        <v>20.92</v>
      </c>
      <c r="X11" s="64">
        <v>21.18</v>
      </c>
      <c r="Y11" s="64">
        <v>21.43</v>
      </c>
      <c r="Z11" s="65">
        <v>7</v>
      </c>
      <c r="AA11" s="56">
        <v>10.11</v>
      </c>
      <c r="AB11" s="56">
        <v>10.29</v>
      </c>
      <c r="AC11" s="56">
        <v>10.47</v>
      </c>
      <c r="AD11" s="56">
        <v>10.65</v>
      </c>
      <c r="AE11" s="56">
        <v>10.83</v>
      </c>
      <c r="AF11" s="56">
        <v>11.01</v>
      </c>
      <c r="AG11" s="56">
        <v>11.19</v>
      </c>
      <c r="AH11" s="56">
        <v>11.37</v>
      </c>
      <c r="AI11" s="57">
        <v>11.55</v>
      </c>
      <c r="AJ11" s="58">
        <v>11.73</v>
      </c>
      <c r="AK11" s="58">
        <v>11.91</v>
      </c>
      <c r="AL11" s="57">
        <v>12.09</v>
      </c>
      <c r="AM11" s="57">
        <v>12.27</v>
      </c>
      <c r="AN11" s="61">
        <v>12.45</v>
      </c>
      <c r="AO11" s="59">
        <v>12.63</v>
      </c>
      <c r="AP11" s="64">
        <v>12.81</v>
      </c>
      <c r="AQ11" s="64">
        <v>12.99</v>
      </c>
      <c r="AR11" s="64">
        <v>13.17</v>
      </c>
      <c r="AS11" s="64">
        <v>13.35</v>
      </c>
      <c r="AT11" s="64">
        <v>13.53</v>
      </c>
      <c r="AU11" s="64">
        <v>13.71</v>
      </c>
      <c r="AV11" s="64">
        <v>13.89</v>
      </c>
      <c r="AW11" s="64">
        <v>14.07</v>
      </c>
      <c r="AX11" s="64">
        <v>14.25</v>
      </c>
      <c r="AY11" s="64">
        <v>14.43</v>
      </c>
    </row>
    <row r="12" spans="1:51">
      <c r="A12" s="56">
        <v>16.84</v>
      </c>
      <c r="B12" s="56">
        <v>17.13</v>
      </c>
      <c r="C12" s="56">
        <v>17.420000000000002</v>
      </c>
      <c r="D12" s="56">
        <v>17.71</v>
      </c>
      <c r="E12" s="56">
        <v>18.010000000000002</v>
      </c>
      <c r="F12" s="56">
        <v>18.3</v>
      </c>
      <c r="G12" s="56">
        <v>18.59</v>
      </c>
      <c r="H12" s="56">
        <v>18.88</v>
      </c>
      <c r="I12" s="57">
        <v>19.170000000000002</v>
      </c>
      <c r="J12" s="58">
        <v>19.46</v>
      </c>
      <c r="K12" s="58">
        <v>19.75</v>
      </c>
      <c r="L12" s="57">
        <v>20.04</v>
      </c>
      <c r="M12" s="57">
        <v>20.34</v>
      </c>
      <c r="N12" s="57">
        <v>20.63</v>
      </c>
      <c r="O12" s="59">
        <v>20.92</v>
      </c>
      <c r="P12" s="64">
        <v>21.21</v>
      </c>
      <c r="Q12" s="64">
        <v>21.5</v>
      </c>
      <c r="R12" s="64">
        <v>21.79</v>
      </c>
      <c r="S12" s="64">
        <v>22.08</v>
      </c>
      <c r="T12" s="64">
        <v>22.37</v>
      </c>
      <c r="U12" s="64">
        <v>22.66</v>
      </c>
      <c r="V12" s="64">
        <v>22.96</v>
      </c>
      <c r="W12" s="64">
        <v>23.25</v>
      </c>
      <c r="X12" s="64">
        <v>23.54</v>
      </c>
      <c r="Y12" s="64">
        <v>23.83</v>
      </c>
      <c r="Z12" s="65">
        <v>8</v>
      </c>
      <c r="AA12" s="56">
        <v>11.11</v>
      </c>
      <c r="AB12" s="56">
        <v>11.32</v>
      </c>
      <c r="AC12" s="56">
        <v>11.52</v>
      </c>
      <c r="AD12" s="56">
        <v>11.73</v>
      </c>
      <c r="AE12" s="56">
        <v>11.93</v>
      </c>
      <c r="AF12" s="56">
        <v>12.14</v>
      </c>
      <c r="AG12" s="56">
        <v>12.35</v>
      </c>
      <c r="AH12" s="56">
        <v>12.55</v>
      </c>
      <c r="AI12" s="57">
        <v>12.76</v>
      </c>
      <c r="AJ12" s="58">
        <v>12.96</v>
      </c>
      <c r="AK12" s="58">
        <v>13.17</v>
      </c>
      <c r="AL12" s="57">
        <v>13.37</v>
      </c>
      <c r="AM12" s="57">
        <v>13.58</v>
      </c>
      <c r="AN12" s="61">
        <v>13.78</v>
      </c>
      <c r="AO12" s="59">
        <v>13.99</v>
      </c>
      <c r="AP12" s="64">
        <v>14.2</v>
      </c>
      <c r="AQ12" s="64">
        <v>14.4</v>
      </c>
      <c r="AR12" s="64">
        <v>14.61</v>
      </c>
      <c r="AS12" s="64">
        <v>14.81</v>
      </c>
      <c r="AT12" s="64">
        <v>15.02</v>
      </c>
      <c r="AU12" s="64">
        <v>15.22</v>
      </c>
      <c r="AV12" s="64">
        <v>15.43</v>
      </c>
      <c r="AW12" s="64">
        <v>15.64</v>
      </c>
      <c r="AX12" s="64">
        <v>15.84</v>
      </c>
      <c r="AY12" s="64">
        <v>16.05</v>
      </c>
    </row>
    <row r="13" spans="1:51">
      <c r="A13" s="56">
        <v>18.79</v>
      </c>
      <c r="B13" s="56">
        <v>19.12</v>
      </c>
      <c r="C13" s="56">
        <v>19.45</v>
      </c>
      <c r="D13" s="56">
        <v>19.77</v>
      </c>
      <c r="E13" s="56">
        <v>20.100000000000001</v>
      </c>
      <c r="F13" s="56">
        <v>20.43</v>
      </c>
      <c r="G13" s="56">
        <v>20.76</v>
      </c>
      <c r="H13" s="56">
        <v>21.08</v>
      </c>
      <c r="I13" s="57">
        <v>21.41</v>
      </c>
      <c r="J13" s="58">
        <v>21.74</v>
      </c>
      <c r="K13" s="58">
        <v>22.07</v>
      </c>
      <c r="L13" s="57">
        <v>22.39</v>
      </c>
      <c r="M13" s="57">
        <v>22.72</v>
      </c>
      <c r="N13" s="57">
        <v>23.05</v>
      </c>
      <c r="O13" s="59">
        <v>23.38</v>
      </c>
      <c r="P13" s="64">
        <v>23.7</v>
      </c>
      <c r="Q13" s="64">
        <v>24.03</v>
      </c>
      <c r="R13" s="64">
        <v>24.36</v>
      </c>
      <c r="S13" s="64">
        <v>24.69</v>
      </c>
      <c r="T13" s="64">
        <v>25.01</v>
      </c>
      <c r="U13" s="64">
        <v>25.34</v>
      </c>
      <c r="V13" s="64">
        <v>25.67</v>
      </c>
      <c r="W13" s="64">
        <v>26</v>
      </c>
      <c r="X13" s="64">
        <v>26.32</v>
      </c>
      <c r="Y13" s="64">
        <v>26.65</v>
      </c>
      <c r="Z13" s="65">
        <v>9</v>
      </c>
      <c r="AA13" s="56">
        <v>12.11</v>
      </c>
      <c r="AB13" s="56">
        <v>12.34</v>
      </c>
      <c r="AC13" s="56">
        <v>12.58</v>
      </c>
      <c r="AD13" s="56">
        <v>12.81</v>
      </c>
      <c r="AE13" s="56">
        <v>13.04</v>
      </c>
      <c r="AF13" s="56">
        <v>13.27</v>
      </c>
      <c r="AG13" s="56">
        <v>13.5</v>
      </c>
      <c r="AH13" s="56">
        <v>13.73</v>
      </c>
      <c r="AI13" s="57">
        <v>13.96</v>
      </c>
      <c r="AJ13" s="58">
        <v>14.19</v>
      </c>
      <c r="AK13" s="58">
        <v>14.43</v>
      </c>
      <c r="AL13" s="57">
        <v>14.66</v>
      </c>
      <c r="AM13" s="57">
        <v>14.89</v>
      </c>
      <c r="AN13" s="61">
        <v>15.12</v>
      </c>
      <c r="AO13" s="59">
        <v>15.35</v>
      </c>
      <c r="AP13" s="64">
        <v>15.58</v>
      </c>
      <c r="AQ13" s="64">
        <v>15.81</v>
      </c>
      <c r="AR13" s="64">
        <v>16.04</v>
      </c>
      <c r="AS13" s="64">
        <v>16.28</v>
      </c>
      <c r="AT13" s="64">
        <v>16.510000000000002</v>
      </c>
      <c r="AU13" s="64">
        <v>16.739999999999998</v>
      </c>
      <c r="AV13" s="64">
        <v>16.97</v>
      </c>
      <c r="AW13" s="64">
        <v>17.2</v>
      </c>
      <c r="AX13" s="64">
        <v>17.43</v>
      </c>
      <c r="AY13" s="64">
        <v>17.66</v>
      </c>
    </row>
    <row r="14" spans="1:51">
      <c r="A14" s="56">
        <v>20.74</v>
      </c>
      <c r="B14" s="56">
        <v>21.1</v>
      </c>
      <c r="C14" s="56">
        <v>21.47</v>
      </c>
      <c r="D14" s="56">
        <v>21.83</v>
      </c>
      <c r="E14" s="56">
        <v>22.19</v>
      </c>
      <c r="F14" s="56">
        <v>22.56</v>
      </c>
      <c r="G14" s="56">
        <v>22.92</v>
      </c>
      <c r="H14" s="56">
        <v>23.29</v>
      </c>
      <c r="I14" s="57">
        <v>23.65</v>
      </c>
      <c r="J14" s="58">
        <v>24.01</v>
      </c>
      <c r="K14" s="58">
        <v>24.38</v>
      </c>
      <c r="L14" s="57">
        <v>24.74</v>
      </c>
      <c r="M14" s="57">
        <v>25.11</v>
      </c>
      <c r="N14" s="57">
        <v>25.47</v>
      </c>
      <c r="O14" s="59">
        <v>25.83</v>
      </c>
      <c r="P14" s="64">
        <v>26.2</v>
      </c>
      <c r="Q14" s="64">
        <v>26.56</v>
      </c>
      <c r="R14" s="64">
        <v>26.93</v>
      </c>
      <c r="S14" s="64">
        <v>27.29</v>
      </c>
      <c r="T14" s="64">
        <v>27.65</v>
      </c>
      <c r="U14" s="64">
        <v>28.02</v>
      </c>
      <c r="V14" s="64">
        <v>28.38</v>
      </c>
      <c r="W14" s="64">
        <v>28.75</v>
      </c>
      <c r="X14" s="64">
        <v>29.11</v>
      </c>
      <c r="Y14" s="64">
        <v>29.47</v>
      </c>
      <c r="Z14" s="65">
        <v>10</v>
      </c>
      <c r="AA14" s="56">
        <v>13.11</v>
      </c>
      <c r="AB14" s="56">
        <v>13.37</v>
      </c>
      <c r="AC14" s="56">
        <v>13.63</v>
      </c>
      <c r="AD14" s="56">
        <v>13.88</v>
      </c>
      <c r="AE14" s="56">
        <v>14.14</v>
      </c>
      <c r="AF14" s="56">
        <v>14.4</v>
      </c>
      <c r="AG14" s="56">
        <v>14.65</v>
      </c>
      <c r="AH14" s="56">
        <v>14.91</v>
      </c>
      <c r="AI14" s="57">
        <v>15.17</v>
      </c>
      <c r="AJ14" s="58">
        <v>15.42</v>
      </c>
      <c r="AK14" s="58">
        <v>15.68</v>
      </c>
      <c r="AL14" s="57">
        <v>15.94</v>
      </c>
      <c r="AM14" s="57">
        <v>16.2</v>
      </c>
      <c r="AN14" s="61">
        <v>16.45</v>
      </c>
      <c r="AO14" s="59">
        <v>16.71</v>
      </c>
      <c r="AP14" s="64">
        <v>16.97</v>
      </c>
      <c r="AQ14" s="64">
        <v>17.22</v>
      </c>
      <c r="AR14" s="64">
        <v>17.48</v>
      </c>
      <c r="AS14" s="64">
        <v>17.739999999999998</v>
      </c>
      <c r="AT14" s="64">
        <v>17.989999999999998</v>
      </c>
      <c r="AU14" s="64">
        <v>18.25</v>
      </c>
      <c r="AV14" s="64">
        <v>18.510000000000002</v>
      </c>
      <c r="AW14" s="64">
        <v>18.77</v>
      </c>
      <c r="AX14" s="64">
        <v>19.02</v>
      </c>
      <c r="AY14" s="64">
        <v>19.28</v>
      </c>
    </row>
    <row r="15" spans="1:51">
      <c r="A15" s="56">
        <v>22.68</v>
      </c>
      <c r="B15" s="56">
        <v>23.08</v>
      </c>
      <c r="C15" s="56">
        <v>23.49</v>
      </c>
      <c r="D15" s="56">
        <v>23.89</v>
      </c>
      <c r="E15" s="56">
        <v>24.29</v>
      </c>
      <c r="F15" s="56">
        <v>24.69</v>
      </c>
      <c r="G15" s="56">
        <v>25.09</v>
      </c>
      <c r="H15" s="56">
        <v>25.49</v>
      </c>
      <c r="I15" s="57">
        <v>25.89</v>
      </c>
      <c r="J15" s="58">
        <v>26.29</v>
      </c>
      <c r="K15" s="58">
        <v>26.69</v>
      </c>
      <c r="L15" s="57">
        <v>27.09</v>
      </c>
      <c r="M15" s="57">
        <v>27.49</v>
      </c>
      <c r="N15" s="57">
        <v>27.89</v>
      </c>
      <c r="O15" s="59">
        <v>28.29</v>
      </c>
      <c r="P15" s="64">
        <v>28.69</v>
      </c>
      <c r="Q15" s="64">
        <v>29.09</v>
      </c>
      <c r="R15" s="64">
        <v>29.49</v>
      </c>
      <c r="S15" s="64">
        <v>29.89</v>
      </c>
      <c r="T15" s="64">
        <v>30.29</v>
      </c>
      <c r="U15" s="64">
        <v>30.69</v>
      </c>
      <c r="V15" s="64">
        <v>31.09</v>
      </c>
      <c r="W15" s="64">
        <v>31.49</v>
      </c>
      <c r="X15" s="64">
        <v>31.89</v>
      </c>
      <c r="Y15" s="64">
        <v>32.29</v>
      </c>
      <c r="Z15" s="65">
        <v>11</v>
      </c>
      <c r="AA15" s="56">
        <v>14.11</v>
      </c>
      <c r="AB15" s="56">
        <v>14.39</v>
      </c>
      <c r="AC15" s="56">
        <v>14.68</v>
      </c>
      <c r="AD15" s="56">
        <v>14.96</v>
      </c>
      <c r="AE15" s="56">
        <v>15.24</v>
      </c>
      <c r="AF15" s="56">
        <v>15.52</v>
      </c>
      <c r="AG15" s="56">
        <v>15.81</v>
      </c>
      <c r="AH15" s="56">
        <v>16.09</v>
      </c>
      <c r="AI15" s="57">
        <v>16.37</v>
      </c>
      <c r="AJ15" s="58">
        <v>16.649999999999999</v>
      </c>
      <c r="AK15" s="58">
        <v>16.940000000000001</v>
      </c>
      <c r="AL15" s="57">
        <v>17.22</v>
      </c>
      <c r="AM15" s="57">
        <v>17.5</v>
      </c>
      <c r="AN15" s="61">
        <v>17.79</v>
      </c>
      <c r="AO15" s="59">
        <v>18.07</v>
      </c>
      <c r="AP15" s="64">
        <v>18.350000000000001</v>
      </c>
      <c r="AQ15" s="64">
        <v>18.63</v>
      </c>
      <c r="AR15" s="64">
        <v>18.920000000000002</v>
      </c>
      <c r="AS15" s="64">
        <v>19.2</v>
      </c>
      <c r="AT15" s="64">
        <v>19.48</v>
      </c>
      <c r="AU15" s="64">
        <v>19.760000000000002</v>
      </c>
      <c r="AV15" s="64">
        <v>20.05</v>
      </c>
      <c r="AW15" s="64">
        <v>20.329999999999998</v>
      </c>
      <c r="AX15" s="64">
        <v>20.61</v>
      </c>
      <c r="AY15" s="64">
        <v>20.9</v>
      </c>
    </row>
    <row r="16" spans="1:51">
      <c r="A16" s="56">
        <v>24.63</v>
      </c>
      <c r="B16" s="56">
        <v>25.07</v>
      </c>
      <c r="C16" s="56">
        <v>25.5</v>
      </c>
      <c r="D16" s="56">
        <v>25.94</v>
      </c>
      <c r="E16" s="56">
        <v>26.38</v>
      </c>
      <c r="F16" s="56">
        <v>26.81</v>
      </c>
      <c r="G16" s="56">
        <v>27.25</v>
      </c>
      <c r="H16" s="56">
        <v>27.69</v>
      </c>
      <c r="I16" s="57">
        <v>28.12</v>
      </c>
      <c r="J16" s="58">
        <v>28.56</v>
      </c>
      <c r="K16" s="58">
        <v>29</v>
      </c>
      <c r="L16" s="57">
        <v>29.44</v>
      </c>
      <c r="M16" s="57">
        <v>29.87</v>
      </c>
      <c r="N16" s="57">
        <v>30.31</v>
      </c>
      <c r="O16" s="59">
        <v>30.75</v>
      </c>
      <c r="P16" s="64">
        <v>31.18</v>
      </c>
      <c r="Q16" s="64">
        <v>31.62</v>
      </c>
      <c r="R16" s="64">
        <v>32.06</v>
      </c>
      <c r="S16" s="64">
        <v>32.49</v>
      </c>
      <c r="T16" s="64">
        <v>32.93</v>
      </c>
      <c r="U16" s="64">
        <v>33.369999999999997</v>
      </c>
      <c r="V16" s="64">
        <v>33.799999999999997</v>
      </c>
      <c r="W16" s="64">
        <v>34.24</v>
      </c>
      <c r="X16" s="64">
        <v>34.68</v>
      </c>
      <c r="Y16" s="64">
        <v>35.11</v>
      </c>
      <c r="Z16" s="65">
        <v>12</v>
      </c>
      <c r="AA16" s="56">
        <v>15.11</v>
      </c>
      <c r="AB16" s="56">
        <v>15.42</v>
      </c>
      <c r="AC16" s="56">
        <v>15.73</v>
      </c>
      <c r="AD16" s="56">
        <v>16.04</v>
      </c>
      <c r="AE16" s="56">
        <v>16.34</v>
      </c>
      <c r="AF16" s="56">
        <v>16.649999999999999</v>
      </c>
      <c r="AG16" s="56">
        <v>16.96</v>
      </c>
      <c r="AH16" s="56">
        <v>17.27</v>
      </c>
      <c r="AI16" s="57">
        <v>17.579999999999998</v>
      </c>
      <c r="AJ16" s="58">
        <v>17.89</v>
      </c>
      <c r="AK16" s="58">
        <v>18.190000000000001</v>
      </c>
      <c r="AL16" s="57">
        <v>18.5</v>
      </c>
      <c r="AM16" s="57">
        <v>18.809999999999999</v>
      </c>
      <c r="AN16" s="61">
        <v>19.12</v>
      </c>
      <c r="AO16" s="59">
        <v>19.43</v>
      </c>
      <c r="AP16" s="64">
        <v>19.739999999999998</v>
      </c>
      <c r="AQ16" s="64">
        <v>20.04</v>
      </c>
      <c r="AR16" s="64">
        <v>20.350000000000001</v>
      </c>
      <c r="AS16" s="64">
        <v>20.66</v>
      </c>
      <c r="AT16" s="64">
        <v>20.97</v>
      </c>
      <c r="AU16" s="64">
        <v>21.28</v>
      </c>
      <c r="AV16" s="64">
        <v>21.59</v>
      </c>
      <c r="AW16" s="64">
        <v>21.9</v>
      </c>
      <c r="AX16" s="64">
        <v>22.2</v>
      </c>
      <c r="AY16" s="64">
        <v>22.513000000000002</v>
      </c>
    </row>
    <row r="17" spans="1:51">
      <c r="A17" s="56">
        <v>26.58</v>
      </c>
      <c r="B17" s="56">
        <v>27.05</v>
      </c>
      <c r="C17" s="56">
        <v>27.53</v>
      </c>
      <c r="D17" s="56">
        <v>28</v>
      </c>
      <c r="E17" s="56">
        <v>28.47</v>
      </c>
      <c r="F17" s="56">
        <v>28.95</v>
      </c>
      <c r="G17" s="56">
        <v>29.42</v>
      </c>
      <c r="H17" s="56">
        <v>29.89</v>
      </c>
      <c r="I17" s="57">
        <v>30.37</v>
      </c>
      <c r="J17" s="58">
        <v>30.84</v>
      </c>
      <c r="K17" s="58">
        <v>31.31</v>
      </c>
      <c r="L17" s="57">
        <v>31.78</v>
      </c>
      <c r="M17" s="57">
        <v>32.26</v>
      </c>
      <c r="N17" s="57">
        <v>32.729999999999997</v>
      </c>
      <c r="O17" s="59">
        <v>33.200000000000003</v>
      </c>
      <c r="P17" s="64">
        <v>33.68</v>
      </c>
      <c r="Q17" s="64">
        <v>34.15</v>
      </c>
      <c r="R17" s="64">
        <v>34.619999999999997</v>
      </c>
      <c r="S17" s="64">
        <v>35.1</v>
      </c>
      <c r="T17" s="64">
        <v>35.57</v>
      </c>
      <c r="U17" s="64">
        <v>36.04</v>
      </c>
      <c r="V17" s="64">
        <v>36.520000000000003</v>
      </c>
      <c r="W17" s="64">
        <v>36.99</v>
      </c>
      <c r="X17" s="64">
        <v>37.46</v>
      </c>
      <c r="Y17" s="64">
        <v>37.94</v>
      </c>
      <c r="Z17" s="65">
        <v>13</v>
      </c>
      <c r="AA17" s="56">
        <v>16.11</v>
      </c>
      <c r="AB17" s="56">
        <v>16.440000000000001</v>
      </c>
      <c r="AC17" s="56">
        <v>16.78</v>
      </c>
      <c r="AD17" s="56">
        <v>17.11</v>
      </c>
      <c r="AE17" s="56">
        <v>17.45</v>
      </c>
      <c r="AF17" s="56">
        <v>17.78</v>
      </c>
      <c r="AG17" s="56">
        <v>18.12</v>
      </c>
      <c r="AH17" s="56">
        <v>18.45</v>
      </c>
      <c r="AI17" s="57">
        <v>18.78</v>
      </c>
      <c r="AJ17" s="58">
        <v>19.12</v>
      </c>
      <c r="AK17" s="58">
        <v>19.45</v>
      </c>
      <c r="AL17" s="57">
        <v>19.79</v>
      </c>
      <c r="AM17" s="57">
        <v>20.12</v>
      </c>
      <c r="AN17" s="61">
        <v>20.45</v>
      </c>
      <c r="AO17" s="59">
        <v>20.79</v>
      </c>
      <c r="AP17" s="64">
        <v>21.12</v>
      </c>
      <c r="AQ17" s="64">
        <v>21.46</v>
      </c>
      <c r="AR17" s="64">
        <v>21.79</v>
      </c>
      <c r="AS17" s="64">
        <v>22.12</v>
      </c>
      <c r="AT17" s="64">
        <v>22.46</v>
      </c>
      <c r="AU17" s="64">
        <v>22.79</v>
      </c>
      <c r="AV17" s="64">
        <v>23.13</v>
      </c>
      <c r="AW17" s="64">
        <v>23.46</v>
      </c>
      <c r="AX17" s="64">
        <v>23.8</v>
      </c>
      <c r="AY17" s="64">
        <v>24.13</v>
      </c>
    </row>
    <row r="18" spans="1:51">
      <c r="A18" s="56">
        <v>28.53</v>
      </c>
      <c r="B18" s="56">
        <v>29.04</v>
      </c>
      <c r="C18" s="56">
        <v>29.55</v>
      </c>
      <c r="D18" s="56">
        <v>30.06</v>
      </c>
      <c r="E18" s="56">
        <v>30.57</v>
      </c>
      <c r="F18" s="56">
        <v>31.08</v>
      </c>
      <c r="G18" s="56">
        <v>31.59</v>
      </c>
      <c r="H18" s="56">
        <v>32.1</v>
      </c>
      <c r="I18" s="57">
        <v>32.6</v>
      </c>
      <c r="J18" s="58">
        <v>33.11</v>
      </c>
      <c r="K18" s="58">
        <v>33.619999999999997</v>
      </c>
      <c r="L18" s="57">
        <v>34.130000000000003</v>
      </c>
      <c r="M18" s="57">
        <v>34.64</v>
      </c>
      <c r="N18" s="57">
        <v>35.15</v>
      </c>
      <c r="O18" s="59">
        <v>35.659999999999997</v>
      </c>
      <c r="P18" s="64">
        <v>36.17</v>
      </c>
      <c r="Q18" s="64">
        <v>36.68</v>
      </c>
      <c r="R18" s="64">
        <v>37.19</v>
      </c>
      <c r="S18" s="64">
        <v>37.700000000000003</v>
      </c>
      <c r="T18" s="64">
        <v>38.21</v>
      </c>
      <c r="U18" s="64">
        <v>38.72</v>
      </c>
      <c r="V18" s="64">
        <v>39.229999999999997</v>
      </c>
      <c r="W18" s="64">
        <v>39.74</v>
      </c>
      <c r="X18" s="64">
        <v>40.25</v>
      </c>
      <c r="Y18" s="64">
        <v>40.76</v>
      </c>
      <c r="Z18" s="65">
        <v>14</v>
      </c>
      <c r="AA18" s="56">
        <v>17.11</v>
      </c>
      <c r="AB18" s="56">
        <v>17.47</v>
      </c>
      <c r="AC18" s="56">
        <v>17.829999999999998</v>
      </c>
      <c r="AD18" s="56">
        <v>18.190000000000001</v>
      </c>
      <c r="AE18" s="56">
        <v>18.55</v>
      </c>
      <c r="AF18" s="56">
        <v>18.91</v>
      </c>
      <c r="AG18" s="56">
        <v>19.27</v>
      </c>
      <c r="AH18" s="56">
        <v>19.63</v>
      </c>
      <c r="AI18" s="57">
        <v>19.989999999999998</v>
      </c>
      <c r="AJ18" s="58">
        <v>20.350000000000001</v>
      </c>
      <c r="AK18" s="58">
        <v>20.71</v>
      </c>
      <c r="AL18" s="57">
        <v>21.07</v>
      </c>
      <c r="AM18" s="57">
        <v>21.43</v>
      </c>
      <c r="AN18" s="61">
        <v>21.79</v>
      </c>
      <c r="AO18" s="59">
        <v>22.15</v>
      </c>
      <c r="AP18" s="64">
        <v>22.51</v>
      </c>
      <c r="AQ18" s="64">
        <v>22.87</v>
      </c>
      <c r="AR18" s="64">
        <v>23.23</v>
      </c>
      <c r="AS18" s="64">
        <v>23.59</v>
      </c>
      <c r="AT18" s="64">
        <v>23.95</v>
      </c>
      <c r="AU18" s="64">
        <v>24.31</v>
      </c>
      <c r="AV18" s="64">
        <v>24.67</v>
      </c>
      <c r="AW18" s="64">
        <v>25.03</v>
      </c>
      <c r="AX18" s="64">
        <v>25.39</v>
      </c>
      <c r="AY18" s="64">
        <v>25.75</v>
      </c>
    </row>
    <row r="19" spans="1:51">
      <c r="A19" s="56">
        <v>30.47</v>
      </c>
      <c r="B19" s="56">
        <v>31.02</v>
      </c>
      <c r="C19" s="56">
        <v>31.57</v>
      </c>
      <c r="D19" s="56">
        <v>32.11</v>
      </c>
      <c r="E19" s="56">
        <v>32.659999999999997</v>
      </c>
      <c r="F19" s="56">
        <v>33.200000000000003</v>
      </c>
      <c r="G19" s="56">
        <v>33.75</v>
      </c>
      <c r="H19" s="56">
        <v>34.299999999999997</v>
      </c>
      <c r="I19" s="57">
        <v>34.840000000000003</v>
      </c>
      <c r="J19" s="58">
        <v>35.39</v>
      </c>
      <c r="K19" s="58">
        <v>35.93</v>
      </c>
      <c r="L19" s="57">
        <v>36.479999999999997</v>
      </c>
      <c r="M19" s="57">
        <v>37.03</v>
      </c>
      <c r="N19" s="57">
        <v>37.57</v>
      </c>
      <c r="O19" s="59">
        <v>38.119999999999997</v>
      </c>
      <c r="P19" s="64">
        <v>38.659999999999997</v>
      </c>
      <c r="Q19" s="64">
        <v>39.21</v>
      </c>
      <c r="R19" s="64">
        <v>39.76</v>
      </c>
      <c r="S19" s="64">
        <v>40.299999999999997</v>
      </c>
      <c r="T19" s="64">
        <v>40.85</v>
      </c>
      <c r="U19" s="64">
        <v>41.39</v>
      </c>
      <c r="V19" s="64">
        <v>41.94</v>
      </c>
      <c r="W19" s="64">
        <v>42.49</v>
      </c>
      <c r="X19" s="64">
        <v>43.03</v>
      </c>
      <c r="Y19" s="64">
        <v>43.58</v>
      </c>
      <c r="Z19" s="65">
        <v>15</v>
      </c>
      <c r="AA19" s="56">
        <v>18.170000000000002</v>
      </c>
      <c r="AB19" s="56">
        <v>18.55</v>
      </c>
      <c r="AC19" s="56">
        <v>18.940000000000001</v>
      </c>
      <c r="AD19" s="56">
        <v>19.32</v>
      </c>
      <c r="AE19" s="56">
        <v>19.71</v>
      </c>
      <c r="AF19" s="56">
        <v>20.09</v>
      </c>
      <c r="AG19" s="56">
        <v>20.48</v>
      </c>
      <c r="AH19" s="56">
        <v>20.87</v>
      </c>
      <c r="AI19" s="57">
        <v>21.25</v>
      </c>
      <c r="AJ19" s="58">
        <v>21.64</v>
      </c>
      <c r="AK19" s="58">
        <v>22.02</v>
      </c>
      <c r="AL19" s="57">
        <v>22.41</v>
      </c>
      <c r="AM19" s="57">
        <v>22.79</v>
      </c>
      <c r="AN19" s="61">
        <v>23.18</v>
      </c>
      <c r="AO19" s="59">
        <v>23.56</v>
      </c>
      <c r="AP19" s="64">
        <v>23.95</v>
      </c>
      <c r="AQ19" s="64">
        <v>24.33</v>
      </c>
      <c r="AR19" s="64">
        <v>24.72</v>
      </c>
      <c r="AS19" s="64">
        <v>25.11</v>
      </c>
      <c r="AT19" s="64">
        <v>25.49</v>
      </c>
      <c r="AU19" s="64">
        <v>25.88</v>
      </c>
      <c r="AV19" s="64">
        <v>26.26</v>
      </c>
      <c r="AW19" s="64">
        <v>26.65</v>
      </c>
      <c r="AX19" s="64">
        <v>27.03</v>
      </c>
      <c r="AY19" s="64">
        <v>27.42</v>
      </c>
    </row>
    <row r="20" spans="1:51">
      <c r="A20" s="56">
        <v>32.42</v>
      </c>
      <c r="B20" s="56">
        <v>33.01</v>
      </c>
      <c r="C20" s="56">
        <v>33.590000000000003</v>
      </c>
      <c r="D20" s="56">
        <v>34.17</v>
      </c>
      <c r="E20" s="56">
        <v>34.74</v>
      </c>
      <c r="F20" s="56">
        <v>35.340000000000003</v>
      </c>
      <c r="G20" s="56">
        <v>35.92</v>
      </c>
      <c r="H20" s="56">
        <v>36.5</v>
      </c>
      <c r="I20" s="57">
        <v>37.08</v>
      </c>
      <c r="J20" s="58">
        <v>37.67</v>
      </c>
      <c r="K20" s="58">
        <v>38.25</v>
      </c>
      <c r="L20" s="57">
        <v>38.83</v>
      </c>
      <c r="M20" s="57">
        <v>39.409999999999997</v>
      </c>
      <c r="N20" s="57">
        <v>40</v>
      </c>
      <c r="O20" s="59">
        <v>40.58</v>
      </c>
      <c r="P20" s="64">
        <v>41.16</v>
      </c>
      <c r="Q20" s="64">
        <v>41.74</v>
      </c>
      <c r="R20" s="64">
        <v>42.33</v>
      </c>
      <c r="S20" s="64">
        <v>42.91</v>
      </c>
      <c r="T20" s="64">
        <v>43.49</v>
      </c>
      <c r="U20" s="64">
        <v>44.07</v>
      </c>
      <c r="V20" s="64">
        <v>44.65</v>
      </c>
      <c r="W20" s="64">
        <v>45.24</v>
      </c>
      <c r="X20" s="64">
        <v>45.82</v>
      </c>
      <c r="Y20" s="64">
        <v>46.4</v>
      </c>
      <c r="Z20" s="65">
        <v>16</v>
      </c>
      <c r="AA20" s="56">
        <v>19.34</v>
      </c>
      <c r="AB20" s="56">
        <v>19.75</v>
      </c>
      <c r="AC20" s="56">
        <v>20.16</v>
      </c>
      <c r="AD20" s="56">
        <v>20.57</v>
      </c>
      <c r="AE20" s="56">
        <v>20.98</v>
      </c>
      <c r="AF20" s="56">
        <v>21.39</v>
      </c>
      <c r="AG20" s="56">
        <v>21.8</v>
      </c>
      <c r="AH20" s="56">
        <v>22.21</v>
      </c>
      <c r="AI20" s="57">
        <v>22.63</v>
      </c>
      <c r="AJ20" s="58">
        <v>23.04</v>
      </c>
      <c r="AK20" s="58">
        <v>23.45</v>
      </c>
      <c r="AL20" s="57">
        <v>23.86</v>
      </c>
      <c r="AM20" s="57">
        <v>24.27</v>
      </c>
      <c r="AN20" s="61">
        <v>24.68</v>
      </c>
      <c r="AO20" s="59">
        <v>25.09</v>
      </c>
      <c r="AP20" s="64">
        <v>25.5</v>
      </c>
      <c r="AQ20" s="64">
        <v>25.91</v>
      </c>
      <c r="AR20" s="64">
        <v>26.33</v>
      </c>
      <c r="AS20" s="64">
        <v>26.74</v>
      </c>
      <c r="AT20" s="64">
        <v>27.15</v>
      </c>
      <c r="AU20" s="64">
        <v>27.56</v>
      </c>
      <c r="AV20" s="64">
        <v>27.97</v>
      </c>
      <c r="AW20" s="64">
        <v>28.38</v>
      </c>
      <c r="AX20" s="64">
        <v>28.79</v>
      </c>
      <c r="AY20" s="64">
        <v>29.2</v>
      </c>
    </row>
    <row r="21" spans="1:51">
      <c r="A21" s="56">
        <v>34.369999999999997</v>
      </c>
      <c r="B21" s="56">
        <v>34.99</v>
      </c>
      <c r="C21" s="56">
        <v>35.61</v>
      </c>
      <c r="D21" s="56">
        <v>36.229999999999997</v>
      </c>
      <c r="E21" s="56">
        <v>36.85</v>
      </c>
      <c r="F21" s="56">
        <v>37.46</v>
      </c>
      <c r="G21" s="56">
        <v>38.08</v>
      </c>
      <c r="H21" s="56">
        <v>38.700000000000003</v>
      </c>
      <c r="I21" s="57">
        <v>39.32</v>
      </c>
      <c r="J21" s="58">
        <v>39.94</v>
      </c>
      <c r="K21" s="58">
        <v>40.56</v>
      </c>
      <c r="L21" s="57">
        <v>41.18</v>
      </c>
      <c r="M21" s="57">
        <v>41.8</v>
      </c>
      <c r="N21" s="57">
        <v>42.41</v>
      </c>
      <c r="O21" s="59">
        <v>43.03</v>
      </c>
      <c r="P21" s="64">
        <v>43.65</v>
      </c>
      <c r="Q21" s="64">
        <v>44.27</v>
      </c>
      <c r="R21" s="64">
        <v>44.89</v>
      </c>
      <c r="S21" s="64">
        <v>45.51</v>
      </c>
      <c r="T21" s="64">
        <v>46.13</v>
      </c>
      <c r="U21" s="64">
        <v>46.75</v>
      </c>
      <c r="V21" s="64">
        <v>47.36</v>
      </c>
      <c r="W21" s="64">
        <v>47.98</v>
      </c>
      <c r="X21" s="64">
        <v>48.6</v>
      </c>
      <c r="Y21" s="64">
        <v>49.22</v>
      </c>
      <c r="Z21" s="65">
        <v>17</v>
      </c>
      <c r="AA21" s="56">
        <v>20.51</v>
      </c>
      <c r="AB21" s="56">
        <v>20.94</v>
      </c>
      <c r="AC21" s="56">
        <v>21.38</v>
      </c>
      <c r="AD21" s="56">
        <v>21.82</v>
      </c>
      <c r="AE21" s="56">
        <v>22.25</v>
      </c>
      <c r="AF21" s="56">
        <v>22.69</v>
      </c>
      <c r="AG21" s="56">
        <v>23.13</v>
      </c>
      <c r="AH21" s="56">
        <v>23.56</v>
      </c>
      <c r="AI21" s="57">
        <v>24</v>
      </c>
      <c r="AJ21" s="58">
        <v>24.44</v>
      </c>
      <c r="AK21" s="58">
        <v>24.87</v>
      </c>
      <c r="AL21" s="57">
        <v>25.31</v>
      </c>
      <c r="AM21" s="57">
        <v>25.75</v>
      </c>
      <c r="AN21" s="61">
        <v>26.19</v>
      </c>
      <c r="AO21" s="59">
        <v>26.62</v>
      </c>
      <c r="AP21" s="64">
        <v>27.06</v>
      </c>
      <c r="AQ21" s="64">
        <v>27.5</v>
      </c>
      <c r="AR21" s="64">
        <v>27.93</v>
      </c>
      <c r="AS21" s="64">
        <v>28.37</v>
      </c>
      <c r="AT21" s="64">
        <v>28.81</v>
      </c>
      <c r="AU21" s="64">
        <v>29.24</v>
      </c>
      <c r="AV21" s="64">
        <v>29.68</v>
      </c>
      <c r="AW21" s="64">
        <v>30.12</v>
      </c>
      <c r="AX21" s="64">
        <v>30.55</v>
      </c>
      <c r="AY21" s="64">
        <v>30.99</v>
      </c>
    </row>
    <row r="22" spans="1:51">
      <c r="A22" s="56">
        <v>36.32</v>
      </c>
      <c r="B22" s="56">
        <v>36.97</v>
      </c>
      <c r="C22" s="56">
        <v>37.630000000000003</v>
      </c>
      <c r="D22" s="56">
        <v>38.28</v>
      </c>
      <c r="E22" s="56">
        <v>38.94</v>
      </c>
      <c r="F22" s="56">
        <v>32.96</v>
      </c>
      <c r="G22" s="56">
        <v>40.25</v>
      </c>
      <c r="H22" s="56">
        <v>40.9</v>
      </c>
      <c r="I22" s="57">
        <v>41.56</v>
      </c>
      <c r="J22" s="58">
        <v>42.21</v>
      </c>
      <c r="K22" s="58">
        <v>42.87</v>
      </c>
      <c r="L22" s="57">
        <v>43.52</v>
      </c>
      <c r="M22" s="57">
        <v>44.18</v>
      </c>
      <c r="N22" s="57">
        <v>44.83</v>
      </c>
      <c r="O22" s="59">
        <v>45.49</v>
      </c>
      <c r="P22" s="64">
        <v>46.14</v>
      </c>
      <c r="Q22" s="64">
        <v>46.8</v>
      </c>
      <c r="R22" s="64">
        <v>47.45</v>
      </c>
      <c r="S22" s="64">
        <v>48.11</v>
      </c>
      <c r="T22" s="64">
        <v>48.76</v>
      </c>
      <c r="U22" s="64">
        <v>49.42</v>
      </c>
      <c r="V22" s="64">
        <v>50.07</v>
      </c>
      <c r="W22" s="64">
        <v>50.73</v>
      </c>
      <c r="X22" s="64">
        <v>51.38</v>
      </c>
      <c r="Y22" s="64">
        <v>52.04</v>
      </c>
      <c r="Z22" s="65">
        <v>18</v>
      </c>
      <c r="AA22" s="56">
        <v>21.68</v>
      </c>
      <c r="AB22" s="56">
        <v>22.14</v>
      </c>
      <c r="AC22" s="56">
        <v>22.6</v>
      </c>
      <c r="AD22" s="56">
        <v>23.06</v>
      </c>
      <c r="AE22" s="56">
        <v>23.53</v>
      </c>
      <c r="AF22" s="56">
        <v>23.99</v>
      </c>
      <c r="AG22" s="56">
        <v>24.45</v>
      </c>
      <c r="AH22" s="56">
        <v>24.91</v>
      </c>
      <c r="AI22" s="57">
        <v>25.38</v>
      </c>
      <c r="AJ22" s="58">
        <v>25.84</v>
      </c>
      <c r="AK22" s="58">
        <v>26.3</v>
      </c>
      <c r="AL22" s="57">
        <v>26.76</v>
      </c>
      <c r="AM22" s="57">
        <v>27.23</v>
      </c>
      <c r="AN22" s="61">
        <v>27.69</v>
      </c>
      <c r="AO22" s="59">
        <v>28.15</v>
      </c>
      <c r="AP22" s="64">
        <v>28.61</v>
      </c>
      <c r="AQ22" s="64">
        <v>29.08</v>
      </c>
      <c r="AR22" s="64">
        <v>29.54</v>
      </c>
      <c r="AS22" s="64">
        <v>30</v>
      </c>
      <c r="AT22" s="64">
        <v>30.46</v>
      </c>
      <c r="AU22" s="64">
        <v>30.93</v>
      </c>
      <c r="AV22" s="64">
        <v>31.39</v>
      </c>
      <c r="AW22" s="64">
        <v>31.85</v>
      </c>
      <c r="AX22" s="64">
        <v>32.31</v>
      </c>
      <c r="AY22" s="64">
        <v>32.78</v>
      </c>
    </row>
    <row r="23" spans="1:51">
      <c r="A23" s="56">
        <v>38.270000000000003</v>
      </c>
      <c r="B23" s="56">
        <v>38.96</v>
      </c>
      <c r="C23" s="56">
        <v>39.65</v>
      </c>
      <c r="D23" s="56">
        <v>40.340000000000003</v>
      </c>
      <c r="E23" s="56">
        <v>41.03</v>
      </c>
      <c r="F23" s="56">
        <v>41.73</v>
      </c>
      <c r="G23" s="56">
        <v>42.42</v>
      </c>
      <c r="H23" s="56">
        <v>43.11</v>
      </c>
      <c r="I23" s="57">
        <v>43.8</v>
      </c>
      <c r="J23" s="58">
        <v>44.49</v>
      </c>
      <c r="K23" s="58">
        <v>45.18</v>
      </c>
      <c r="L23" s="57">
        <v>45.88</v>
      </c>
      <c r="M23" s="57">
        <v>46.57</v>
      </c>
      <c r="N23" s="57">
        <v>47.26</v>
      </c>
      <c r="O23" s="59">
        <v>47.95</v>
      </c>
      <c r="P23" s="64">
        <v>48.64</v>
      </c>
      <c r="Q23" s="64">
        <v>49.33</v>
      </c>
      <c r="R23" s="64">
        <v>50.03</v>
      </c>
      <c r="S23" s="64">
        <v>50.72</v>
      </c>
      <c r="T23" s="64">
        <v>51.41</v>
      </c>
      <c r="U23" s="64">
        <v>52.1</v>
      </c>
      <c r="V23" s="64">
        <v>52.79</v>
      </c>
      <c r="W23" s="64">
        <v>53.48</v>
      </c>
      <c r="X23" s="64">
        <v>54.17</v>
      </c>
      <c r="Y23" s="64">
        <v>54.87</v>
      </c>
      <c r="Z23" s="65">
        <v>19</v>
      </c>
      <c r="AA23" s="56">
        <v>22.85</v>
      </c>
      <c r="AB23" s="56">
        <v>23.33</v>
      </c>
      <c r="AC23" s="56">
        <v>23.82</v>
      </c>
      <c r="AD23" s="56">
        <v>24.31</v>
      </c>
      <c r="AE23" s="56">
        <v>24.8</v>
      </c>
      <c r="AF23" s="56">
        <v>25.29</v>
      </c>
      <c r="AG23" s="56">
        <v>25.78</v>
      </c>
      <c r="AH23" s="56">
        <v>26.26</v>
      </c>
      <c r="AI23" s="57">
        <v>26.75</v>
      </c>
      <c r="AJ23" s="58">
        <v>27.24</v>
      </c>
      <c r="AK23" s="58">
        <v>27.73</v>
      </c>
      <c r="AL23" s="57">
        <v>28.22</v>
      </c>
      <c r="AM23" s="57">
        <v>28.7</v>
      </c>
      <c r="AN23" s="61">
        <v>29.19</v>
      </c>
      <c r="AO23" s="59">
        <v>29.68</v>
      </c>
      <c r="AP23" s="64">
        <v>30.17</v>
      </c>
      <c r="AQ23" s="64">
        <v>30.66</v>
      </c>
      <c r="AR23" s="64">
        <v>31.15</v>
      </c>
      <c r="AS23" s="64">
        <v>31.63</v>
      </c>
      <c r="AT23" s="64">
        <v>32.119999999999997</v>
      </c>
      <c r="AU23" s="64">
        <v>32.61</v>
      </c>
      <c r="AV23" s="64">
        <v>33.1</v>
      </c>
      <c r="AW23" s="64">
        <v>33.590000000000003</v>
      </c>
      <c r="AX23" s="64">
        <v>34.08</v>
      </c>
      <c r="AY23" s="64">
        <v>34.56</v>
      </c>
    </row>
    <row r="24" spans="1:51">
      <c r="A24" s="56">
        <v>40.22</v>
      </c>
      <c r="B24" s="56">
        <v>40.94</v>
      </c>
      <c r="C24" s="56">
        <v>41.67</v>
      </c>
      <c r="D24" s="56">
        <v>42.4</v>
      </c>
      <c r="E24" s="56">
        <v>43.13</v>
      </c>
      <c r="F24" s="56">
        <v>43.86</v>
      </c>
      <c r="G24" s="56">
        <v>44.58</v>
      </c>
      <c r="H24" s="56">
        <v>45.31</v>
      </c>
      <c r="I24" s="57">
        <v>46.04</v>
      </c>
      <c r="J24" s="58">
        <v>46.77</v>
      </c>
      <c r="K24" s="58">
        <v>47.5</v>
      </c>
      <c r="L24" s="57">
        <v>48.22</v>
      </c>
      <c r="M24" s="57">
        <v>48.95</v>
      </c>
      <c r="N24" s="57">
        <v>49.68</v>
      </c>
      <c r="O24" s="59">
        <v>50.41</v>
      </c>
      <c r="P24" s="64">
        <v>51.14</v>
      </c>
      <c r="Q24" s="64">
        <v>51.86</v>
      </c>
      <c r="R24" s="64">
        <v>52.59</v>
      </c>
      <c r="S24" s="64">
        <v>53.32</v>
      </c>
      <c r="T24" s="64">
        <v>54.05</v>
      </c>
      <c r="U24" s="64">
        <v>54.78</v>
      </c>
      <c r="V24" s="64">
        <v>55.5</v>
      </c>
      <c r="W24" s="64">
        <v>56.23</v>
      </c>
      <c r="X24" s="64">
        <v>56.96</v>
      </c>
      <c r="Y24" s="64">
        <v>57.69</v>
      </c>
      <c r="Z24" s="65">
        <v>20</v>
      </c>
      <c r="AA24" s="56">
        <v>24.01</v>
      </c>
      <c r="AB24" s="56">
        <v>24.53</v>
      </c>
      <c r="AC24" s="56">
        <v>25.04</v>
      </c>
      <c r="AD24" s="56">
        <v>25.56</v>
      </c>
      <c r="AE24" s="56">
        <v>26.07</v>
      </c>
      <c r="AF24" s="56">
        <v>26.58</v>
      </c>
      <c r="AG24" s="56">
        <v>27.1</v>
      </c>
      <c r="AH24" s="56">
        <v>27.61</v>
      </c>
      <c r="AI24" s="57">
        <v>28.13</v>
      </c>
      <c r="AJ24" s="58">
        <v>28.64</v>
      </c>
      <c r="AK24" s="58">
        <v>29.15</v>
      </c>
      <c r="AL24" s="57">
        <v>29.67</v>
      </c>
      <c r="AM24" s="57">
        <v>30.18</v>
      </c>
      <c r="AN24" s="61">
        <v>30.7</v>
      </c>
      <c r="AO24" s="59">
        <v>31.21</v>
      </c>
      <c r="AP24" s="64">
        <v>31.72</v>
      </c>
      <c r="AQ24" s="64">
        <v>32.24</v>
      </c>
      <c r="AR24" s="64">
        <v>32.75</v>
      </c>
      <c r="AS24" s="64">
        <v>33.270000000000003</v>
      </c>
      <c r="AT24" s="64">
        <v>33.78</v>
      </c>
      <c r="AU24" s="64">
        <v>34.29</v>
      </c>
      <c r="AV24" s="64">
        <v>34.81</v>
      </c>
      <c r="AW24" s="64">
        <v>35.32</v>
      </c>
      <c r="AX24" s="64">
        <v>35.840000000000003</v>
      </c>
      <c r="AY24" s="64">
        <v>36.35</v>
      </c>
    </row>
    <row r="25" spans="1:51">
      <c r="A25" s="56">
        <v>42.16</v>
      </c>
      <c r="B25" s="56">
        <v>42.92</v>
      </c>
      <c r="C25" s="56">
        <v>43.69</v>
      </c>
      <c r="D25" s="56">
        <v>44.45</v>
      </c>
      <c r="E25" s="56">
        <v>45.22</v>
      </c>
      <c r="F25" s="56">
        <v>45.98</v>
      </c>
      <c r="G25" s="56">
        <v>46.75</v>
      </c>
      <c r="H25" s="56">
        <v>47.51</v>
      </c>
      <c r="I25" s="57">
        <v>48.28</v>
      </c>
      <c r="J25" s="58">
        <v>49.04</v>
      </c>
      <c r="K25" s="58">
        <v>49.8</v>
      </c>
      <c r="L25" s="57">
        <v>50.57</v>
      </c>
      <c r="M25" s="57">
        <v>51.33</v>
      </c>
      <c r="N25" s="57">
        <v>52.1</v>
      </c>
      <c r="O25" s="59">
        <v>52.86</v>
      </c>
      <c r="P25" s="64">
        <v>53.63</v>
      </c>
      <c r="Q25" s="64">
        <v>54.39</v>
      </c>
      <c r="R25" s="64">
        <v>55.16</v>
      </c>
      <c r="S25" s="64">
        <v>55.92</v>
      </c>
      <c r="T25" s="64">
        <v>56.68</v>
      </c>
      <c r="U25" s="64">
        <v>57.45</v>
      </c>
      <c r="V25" s="64">
        <v>58.21</v>
      </c>
      <c r="W25" s="64">
        <v>58.98</v>
      </c>
      <c r="X25" s="64">
        <v>59.74</v>
      </c>
      <c r="Y25" s="64">
        <v>60.51</v>
      </c>
      <c r="Z25" s="65">
        <v>21</v>
      </c>
      <c r="AA25" s="56">
        <v>25.19</v>
      </c>
      <c r="AB25" s="56">
        <v>25.73</v>
      </c>
      <c r="AC25" s="56">
        <v>26.26</v>
      </c>
      <c r="AD25" s="56">
        <v>26.8</v>
      </c>
      <c r="AE25" s="56">
        <v>27.34</v>
      </c>
      <c r="AF25" s="56">
        <v>27.88</v>
      </c>
      <c r="AG25" s="56">
        <v>28.42</v>
      </c>
      <c r="AH25" s="56">
        <v>28.96</v>
      </c>
      <c r="AI25" s="57">
        <v>29.5</v>
      </c>
      <c r="AJ25" s="58">
        <v>30.04</v>
      </c>
      <c r="AK25" s="58">
        <v>30.58</v>
      </c>
      <c r="AL25" s="57">
        <v>31.12</v>
      </c>
      <c r="AM25" s="57">
        <v>31.66</v>
      </c>
      <c r="AN25" s="61">
        <v>32.200000000000003</v>
      </c>
      <c r="AO25" s="59">
        <v>32.74</v>
      </c>
      <c r="AP25" s="64">
        <v>33.28</v>
      </c>
      <c r="AQ25" s="64">
        <v>33.82</v>
      </c>
      <c r="AR25" s="64">
        <v>34.36</v>
      </c>
      <c r="AS25" s="64">
        <v>34.9</v>
      </c>
      <c r="AT25" s="64">
        <v>35.44</v>
      </c>
      <c r="AU25" s="64">
        <v>35.979999999999997</v>
      </c>
      <c r="AV25" s="64">
        <v>36.520000000000003</v>
      </c>
      <c r="AW25" s="64">
        <v>37.06</v>
      </c>
      <c r="AX25" s="64">
        <v>37.6</v>
      </c>
      <c r="AY25" s="64">
        <v>38.14</v>
      </c>
    </row>
    <row r="26" spans="1:51">
      <c r="A26" s="56">
        <v>44.11</v>
      </c>
      <c r="B26" s="56">
        <v>44.92</v>
      </c>
      <c r="C26" s="56">
        <v>45.72</v>
      </c>
      <c r="D26" s="56">
        <v>46.522221999999999</v>
      </c>
      <c r="E26" s="56">
        <v>47.32</v>
      </c>
      <c r="F26" s="56">
        <v>48.12</v>
      </c>
      <c r="G26" s="56">
        <v>48.92</v>
      </c>
      <c r="H26" s="56">
        <v>49.72</v>
      </c>
      <c r="I26" s="57">
        <v>50.52</v>
      </c>
      <c r="J26" s="58">
        <v>51.32</v>
      </c>
      <c r="K26" s="58">
        <v>52.12</v>
      </c>
      <c r="L26" s="57">
        <v>52.92</v>
      </c>
      <c r="M26" s="57">
        <v>53.72</v>
      </c>
      <c r="N26" s="57">
        <v>54.52</v>
      </c>
      <c r="O26" s="59">
        <v>55.33</v>
      </c>
      <c r="P26" s="64">
        <v>56.13</v>
      </c>
      <c r="Q26" s="64">
        <v>56.93</v>
      </c>
      <c r="R26" s="64">
        <v>57.73</v>
      </c>
      <c r="S26" s="64">
        <v>58.53</v>
      </c>
      <c r="T26" s="64">
        <v>59.33</v>
      </c>
      <c r="U26" s="64">
        <v>60.13</v>
      </c>
      <c r="V26" s="64">
        <v>60.93</v>
      </c>
      <c r="W26" s="64">
        <v>61.73</v>
      </c>
      <c r="X26" s="64">
        <v>62.53</v>
      </c>
      <c r="Y26" s="64">
        <v>63.33</v>
      </c>
      <c r="Z26" s="65">
        <v>22</v>
      </c>
      <c r="AA26" s="56">
        <v>26.35</v>
      </c>
      <c r="AB26" s="56">
        <v>26.92</v>
      </c>
      <c r="AC26" s="56">
        <v>27.48</v>
      </c>
      <c r="AD26" s="56">
        <v>28.05</v>
      </c>
      <c r="AE26" s="56">
        <v>28.61</v>
      </c>
      <c r="AF26" s="56">
        <v>29.18</v>
      </c>
      <c r="AG26" s="56">
        <v>29.75</v>
      </c>
      <c r="AH26" s="56">
        <v>30.31</v>
      </c>
      <c r="AI26" s="57">
        <v>30.88</v>
      </c>
      <c r="AJ26" s="58">
        <v>31.44</v>
      </c>
      <c r="AK26" s="58">
        <v>32.01</v>
      </c>
      <c r="AL26" s="57">
        <v>32.57</v>
      </c>
      <c r="AM26" s="57">
        <v>33.14</v>
      </c>
      <c r="AN26" s="61">
        <v>33.700000000000003</v>
      </c>
      <c r="AO26" s="59">
        <v>34.270000000000003</v>
      </c>
      <c r="AP26" s="64">
        <v>34.83</v>
      </c>
      <c r="AQ26" s="64">
        <v>35.4</v>
      </c>
      <c r="AR26" s="64">
        <v>35.96</v>
      </c>
      <c r="AS26" s="64">
        <v>36.53</v>
      </c>
      <c r="AT26" s="64">
        <v>37.1</v>
      </c>
      <c r="AU26" s="64">
        <v>37.659999999999997</v>
      </c>
      <c r="AV26" s="64">
        <v>38.229999999999997</v>
      </c>
      <c r="AW26" s="64">
        <v>38.79</v>
      </c>
      <c r="AX26" s="64">
        <v>39.36</v>
      </c>
      <c r="AY26" s="64">
        <v>39.92</v>
      </c>
    </row>
    <row r="27" spans="1:51">
      <c r="A27" s="56">
        <v>46.05</v>
      </c>
      <c r="B27" s="56">
        <v>46.89</v>
      </c>
      <c r="C27" s="56">
        <v>47.73</v>
      </c>
      <c r="D27" s="56">
        <v>48.57</v>
      </c>
      <c r="E27" s="56">
        <v>49.4</v>
      </c>
      <c r="F27" s="56">
        <v>50.24</v>
      </c>
      <c r="G27" s="56">
        <v>51.08</v>
      </c>
      <c r="H27" s="56">
        <v>51.91</v>
      </c>
      <c r="I27" s="57">
        <v>52.75</v>
      </c>
      <c r="J27" s="58">
        <v>53.59</v>
      </c>
      <c r="K27" s="58">
        <v>54.43</v>
      </c>
      <c r="L27" s="57">
        <v>55.26</v>
      </c>
      <c r="M27" s="57">
        <v>56.1</v>
      </c>
      <c r="N27" s="57">
        <v>56.94</v>
      </c>
      <c r="O27" s="59">
        <v>57.78</v>
      </c>
      <c r="P27" s="64">
        <v>58.61</v>
      </c>
      <c r="Q27" s="64">
        <v>59.45</v>
      </c>
      <c r="R27" s="64">
        <v>60.29</v>
      </c>
      <c r="S27" s="64">
        <v>61.12</v>
      </c>
      <c r="T27" s="64">
        <v>61.96</v>
      </c>
      <c r="U27" s="64">
        <v>62.8</v>
      </c>
      <c r="V27" s="64">
        <v>63.64</v>
      </c>
      <c r="W27" s="64">
        <v>64.47</v>
      </c>
      <c r="X27" s="64">
        <v>65.31</v>
      </c>
      <c r="Y27" s="64">
        <v>66.150000000000006</v>
      </c>
      <c r="Z27" s="65">
        <v>23</v>
      </c>
      <c r="AA27" s="56">
        <v>27.53</v>
      </c>
      <c r="AB27" s="56">
        <v>28.12</v>
      </c>
      <c r="AC27" s="56">
        <v>28.71</v>
      </c>
      <c r="AD27" s="56">
        <v>29.3</v>
      </c>
      <c r="AE27" s="56">
        <v>29.89</v>
      </c>
      <c r="AF27" s="56">
        <v>30.48</v>
      </c>
      <c r="AG27" s="56">
        <v>31.07</v>
      </c>
      <c r="AH27" s="56">
        <v>31.66</v>
      </c>
      <c r="AI27" s="57">
        <v>32.25</v>
      </c>
      <c r="AJ27" s="58">
        <v>32.85</v>
      </c>
      <c r="AK27" s="58">
        <v>33.44</v>
      </c>
      <c r="AL27" s="57">
        <v>34.03</v>
      </c>
      <c r="AM27" s="57">
        <v>34.619999999999997</v>
      </c>
      <c r="AN27" s="61">
        <v>35.21</v>
      </c>
      <c r="AO27" s="59">
        <v>35.799999999999997</v>
      </c>
      <c r="AP27" s="64">
        <v>36.39</v>
      </c>
      <c r="AQ27" s="64">
        <v>36.979999999999997</v>
      </c>
      <c r="AR27" s="64">
        <v>37.57</v>
      </c>
      <c r="AS27" s="64">
        <v>38.17</v>
      </c>
      <c r="AT27" s="64">
        <v>38.76</v>
      </c>
      <c r="AU27" s="64">
        <v>39.35</v>
      </c>
      <c r="AV27" s="64">
        <v>39.94</v>
      </c>
      <c r="AW27" s="64">
        <v>40.53</v>
      </c>
      <c r="AX27" s="64">
        <v>41.12</v>
      </c>
      <c r="AY27" s="64">
        <v>41.71</v>
      </c>
    </row>
    <row r="28" spans="1:51">
      <c r="A28" s="56">
        <v>48.01</v>
      </c>
      <c r="B28" s="56">
        <v>48.88</v>
      </c>
      <c r="C28" s="56">
        <v>49.75</v>
      </c>
      <c r="D28" s="56">
        <v>50.63</v>
      </c>
      <c r="E28" s="56">
        <v>51.5</v>
      </c>
      <c r="F28" s="56">
        <v>52.38</v>
      </c>
      <c r="G28" s="56">
        <v>53.25</v>
      </c>
      <c r="H28" s="56">
        <v>54.12</v>
      </c>
      <c r="I28" s="57">
        <v>55</v>
      </c>
      <c r="J28" s="58">
        <v>55.87</v>
      </c>
      <c r="K28" s="58">
        <v>56.74</v>
      </c>
      <c r="L28" s="57">
        <v>57.62</v>
      </c>
      <c r="M28" s="57">
        <v>58.49</v>
      </c>
      <c r="N28" s="57">
        <v>59.36</v>
      </c>
      <c r="O28" s="59">
        <v>60.24</v>
      </c>
      <c r="P28" s="64">
        <v>61.11</v>
      </c>
      <c r="Q28" s="64">
        <v>61.98</v>
      </c>
      <c r="R28" s="64">
        <v>62.86</v>
      </c>
      <c r="S28" s="64">
        <v>63.73</v>
      </c>
      <c r="T28" s="64">
        <v>64.61</v>
      </c>
      <c r="U28" s="64">
        <v>65.48</v>
      </c>
      <c r="V28" s="64">
        <v>66.349999999999994</v>
      </c>
      <c r="W28" s="64">
        <v>67.23</v>
      </c>
      <c r="X28" s="64">
        <v>68.099999999999994</v>
      </c>
      <c r="Y28" s="64">
        <v>68.97</v>
      </c>
      <c r="Z28" s="65">
        <v>24</v>
      </c>
      <c r="AA28" s="56">
        <v>28.69</v>
      </c>
      <c r="AB28" s="56">
        <v>29.31</v>
      </c>
      <c r="AC28" s="56">
        <v>29.93</v>
      </c>
      <c r="AD28" s="56">
        <v>30.54</v>
      </c>
      <c r="AE28" s="56">
        <v>31.16</v>
      </c>
      <c r="AF28" s="56">
        <v>31.78</v>
      </c>
      <c r="AG28" s="56">
        <v>32.39</v>
      </c>
      <c r="AH28" s="56">
        <v>33.01</v>
      </c>
      <c r="AI28" s="57">
        <v>33.630000000000003</v>
      </c>
      <c r="AJ28" s="58">
        <v>34.24</v>
      </c>
      <c r="AK28" s="58">
        <v>34.86</v>
      </c>
      <c r="AL28" s="57">
        <v>35.479999999999997</v>
      </c>
      <c r="AM28" s="57">
        <v>36.090000000000003</v>
      </c>
      <c r="AN28" s="61">
        <v>36.71</v>
      </c>
      <c r="AO28" s="59">
        <v>37.33</v>
      </c>
      <c r="AP28" s="64">
        <v>37.94</v>
      </c>
      <c r="AQ28" s="64">
        <v>38.56</v>
      </c>
      <c r="AR28" s="64">
        <v>39.18</v>
      </c>
      <c r="AS28" s="64">
        <v>39.79</v>
      </c>
      <c r="AT28" s="64">
        <v>40.409999999999997</v>
      </c>
      <c r="AU28" s="64">
        <v>41.03</v>
      </c>
      <c r="AV28" s="64">
        <v>41.65</v>
      </c>
      <c r="AW28" s="64">
        <v>42.26</v>
      </c>
      <c r="AX28" s="64">
        <v>42.88</v>
      </c>
      <c r="AY28" s="64">
        <v>43.5</v>
      </c>
    </row>
    <row r="29" spans="1:51">
      <c r="A29" s="56">
        <v>49.96</v>
      </c>
      <c r="B29" s="56">
        <v>50.87</v>
      </c>
      <c r="C29" s="56">
        <v>51.78</v>
      </c>
      <c r="D29" s="56">
        <v>52.69</v>
      </c>
      <c r="E29" s="56">
        <v>53.6</v>
      </c>
      <c r="F29" s="56">
        <v>54.51</v>
      </c>
      <c r="G29" s="56">
        <v>55.42</v>
      </c>
      <c r="H29" s="56">
        <v>56.33</v>
      </c>
      <c r="I29" s="57">
        <v>57.24</v>
      </c>
      <c r="J29" s="58">
        <v>58.15</v>
      </c>
      <c r="K29" s="58">
        <v>59.06</v>
      </c>
      <c r="L29" s="57">
        <v>59.97</v>
      </c>
      <c r="M29" s="57">
        <v>60.88</v>
      </c>
      <c r="N29" s="57">
        <v>61.79</v>
      </c>
      <c r="O29" s="59">
        <v>62.7</v>
      </c>
      <c r="P29" s="64">
        <v>63.61</v>
      </c>
      <c r="Q29" s="64">
        <v>64.52</v>
      </c>
      <c r="R29" s="64">
        <v>65.430000000000007</v>
      </c>
      <c r="S29" s="64">
        <v>66.34</v>
      </c>
      <c r="T29" s="64">
        <v>67.25</v>
      </c>
      <c r="U29" s="64">
        <v>68.16</v>
      </c>
      <c r="V29" s="64">
        <v>69.069999999999993</v>
      </c>
      <c r="W29" s="64">
        <v>69.98</v>
      </c>
      <c r="X29" s="64">
        <v>70.89</v>
      </c>
      <c r="Y29" s="64">
        <v>71.8</v>
      </c>
      <c r="Z29" s="65">
        <v>25</v>
      </c>
      <c r="AA29" s="56">
        <v>29.86</v>
      </c>
      <c r="AB29" s="56">
        <v>30.51</v>
      </c>
      <c r="AC29" s="56">
        <v>31.15</v>
      </c>
      <c r="AD29" s="56">
        <v>31.79</v>
      </c>
      <c r="AE29" s="56">
        <v>32.43</v>
      </c>
      <c r="AF29" s="56">
        <v>33.08</v>
      </c>
      <c r="AG29" s="56">
        <v>33.72</v>
      </c>
      <c r="AH29" s="56">
        <v>34.36</v>
      </c>
      <c r="AI29" s="57">
        <v>35</v>
      </c>
      <c r="AJ29" s="58">
        <v>35.65</v>
      </c>
      <c r="AK29" s="58">
        <v>36.29</v>
      </c>
      <c r="AL29" s="57">
        <v>36.93</v>
      </c>
      <c r="AM29" s="57">
        <v>37.57</v>
      </c>
      <c r="AN29" s="61">
        <v>38.22</v>
      </c>
      <c r="AO29" s="59">
        <v>38.86</v>
      </c>
      <c r="AP29" s="64">
        <v>39.5</v>
      </c>
      <c r="AQ29" s="64">
        <v>40.14</v>
      </c>
      <c r="AR29" s="64">
        <v>40.79</v>
      </c>
      <c r="AS29" s="64">
        <v>41.43</v>
      </c>
      <c r="AT29" s="64">
        <v>42.07</v>
      </c>
      <c r="AU29" s="64">
        <v>42.71</v>
      </c>
      <c r="AV29" s="64">
        <v>43.36</v>
      </c>
      <c r="AW29" s="64">
        <v>44</v>
      </c>
      <c r="AX29" s="64">
        <v>44.64</v>
      </c>
      <c r="AY29" s="64">
        <v>45.28</v>
      </c>
    </row>
    <row r="30" spans="1:51">
      <c r="A30" s="56">
        <v>51.9</v>
      </c>
      <c r="B30" s="56">
        <v>52.85</v>
      </c>
      <c r="C30" s="56">
        <v>53.8</v>
      </c>
      <c r="D30" s="56">
        <v>54.74</v>
      </c>
      <c r="E30" s="56">
        <v>55.69</v>
      </c>
      <c r="F30" s="56">
        <v>56.64</v>
      </c>
      <c r="G30" s="56">
        <v>57.58</v>
      </c>
      <c r="H30" s="56">
        <v>58.53</v>
      </c>
      <c r="I30" s="57">
        <v>59.48</v>
      </c>
      <c r="J30" s="58">
        <v>60.42</v>
      </c>
      <c r="K30" s="58">
        <v>61.37</v>
      </c>
      <c r="L30" s="57">
        <v>62.31</v>
      </c>
      <c r="M30" s="57">
        <v>63.26</v>
      </c>
      <c r="N30" s="57">
        <v>64.209999999999994</v>
      </c>
      <c r="O30" s="59">
        <v>65.150000000000006</v>
      </c>
      <c r="P30" s="64">
        <v>66.099999999999994</v>
      </c>
      <c r="Q30" s="64">
        <v>67.05</v>
      </c>
      <c r="R30" s="64">
        <v>67.989999999999995</v>
      </c>
      <c r="S30" s="64">
        <v>68.94</v>
      </c>
      <c r="T30" s="64">
        <v>69.89</v>
      </c>
      <c r="U30" s="64">
        <v>70.83</v>
      </c>
      <c r="V30" s="64">
        <v>71.78</v>
      </c>
      <c r="W30" s="64">
        <v>72.72</v>
      </c>
      <c r="X30" s="64">
        <v>73.67</v>
      </c>
      <c r="Y30" s="64">
        <v>74.62</v>
      </c>
      <c r="Z30" s="65">
        <v>26</v>
      </c>
      <c r="AA30" s="56">
        <v>31.03</v>
      </c>
      <c r="AB30" s="56">
        <v>31.7</v>
      </c>
      <c r="AC30" s="56">
        <v>32.369999999999997</v>
      </c>
      <c r="AD30" s="56">
        <v>33.04</v>
      </c>
      <c r="AE30" s="56">
        <v>33.700000000000003</v>
      </c>
      <c r="AF30" s="56">
        <v>34.369999999999997</v>
      </c>
      <c r="AG30" s="56">
        <v>35.04</v>
      </c>
      <c r="AH30" s="56">
        <v>35.71</v>
      </c>
      <c r="AI30" s="57">
        <v>36.380000000000003</v>
      </c>
      <c r="AJ30" s="58">
        <v>37.04</v>
      </c>
      <c r="AK30" s="58">
        <v>37.71</v>
      </c>
      <c r="AL30" s="57">
        <v>38.380000000000003</v>
      </c>
      <c r="AM30" s="57">
        <v>39.049999999999997</v>
      </c>
      <c r="AN30" s="61">
        <v>39.72</v>
      </c>
      <c r="AO30" s="59">
        <v>40.39</v>
      </c>
      <c r="AP30" s="64">
        <v>41.05</v>
      </c>
      <c r="AQ30" s="64">
        <v>41.72</v>
      </c>
      <c r="AR30" s="64">
        <v>42.39</v>
      </c>
      <c r="AS30" s="64">
        <v>43.06</v>
      </c>
      <c r="AT30" s="64">
        <v>43.73</v>
      </c>
      <c r="AU30" s="64">
        <v>44.39</v>
      </c>
      <c r="AV30" s="64">
        <v>45.06</v>
      </c>
      <c r="AW30" s="64">
        <v>45.73</v>
      </c>
      <c r="AX30" s="64">
        <v>46.4</v>
      </c>
      <c r="AY30" s="64">
        <v>47.07</v>
      </c>
    </row>
    <row r="31" spans="1:51">
      <c r="A31" s="56">
        <v>53.85</v>
      </c>
      <c r="B31" s="56">
        <v>54.84</v>
      </c>
      <c r="C31" s="56">
        <v>55.82</v>
      </c>
      <c r="D31" s="56">
        <v>56.8</v>
      </c>
      <c r="E31" s="56">
        <v>57.78</v>
      </c>
      <c r="F31" s="56">
        <v>58.77</v>
      </c>
      <c r="G31" s="56">
        <v>59.75</v>
      </c>
      <c r="H31" s="56">
        <v>60.73</v>
      </c>
      <c r="I31" s="57">
        <v>61.72</v>
      </c>
      <c r="J31" s="58">
        <v>62.7</v>
      </c>
      <c r="K31" s="58">
        <v>63.68</v>
      </c>
      <c r="L31" s="57">
        <v>64.66</v>
      </c>
      <c r="M31" s="57">
        <v>65.650000000000006</v>
      </c>
      <c r="N31" s="57">
        <v>66.63</v>
      </c>
      <c r="O31" s="59">
        <v>67.61</v>
      </c>
      <c r="P31" s="64">
        <v>68.599999999999994</v>
      </c>
      <c r="Q31" s="64">
        <v>69.58</v>
      </c>
      <c r="R31" s="64">
        <v>70.56</v>
      </c>
      <c r="S31" s="64">
        <v>71.540000000000006</v>
      </c>
      <c r="T31" s="64">
        <v>72.53</v>
      </c>
      <c r="U31" s="64">
        <v>73.510000000000005</v>
      </c>
      <c r="V31" s="64">
        <v>74.489999999999995</v>
      </c>
      <c r="W31" s="64">
        <v>75.48</v>
      </c>
      <c r="X31" s="64">
        <v>76.459999999999994</v>
      </c>
      <c r="Y31" s="64">
        <v>77.44</v>
      </c>
      <c r="Z31" s="65">
        <v>27</v>
      </c>
      <c r="AA31" s="56">
        <v>32.200000000000003</v>
      </c>
      <c r="AB31" s="56">
        <v>32.9</v>
      </c>
      <c r="AC31" s="56">
        <v>33.590000000000003</v>
      </c>
      <c r="AD31" s="56">
        <v>34.28</v>
      </c>
      <c r="AE31" s="56">
        <v>34.979999999999997</v>
      </c>
      <c r="AF31" s="56">
        <v>35.67</v>
      </c>
      <c r="AG31" s="56">
        <v>36.36</v>
      </c>
      <c r="AH31" s="56">
        <v>37.06</v>
      </c>
      <c r="AI31" s="57">
        <v>37.75</v>
      </c>
      <c r="AJ31" s="58">
        <v>38.450000000000003</v>
      </c>
      <c r="AK31" s="58">
        <v>39.14</v>
      </c>
      <c r="AL31" s="57">
        <v>39.83</v>
      </c>
      <c r="AM31" s="57">
        <v>40.53</v>
      </c>
      <c r="AN31" s="61">
        <v>41.22</v>
      </c>
      <c r="AO31" s="59">
        <v>41.92</v>
      </c>
      <c r="AP31" s="64">
        <v>42.61</v>
      </c>
      <c r="AQ31" s="64">
        <v>43.3</v>
      </c>
      <c r="AR31" s="64">
        <v>44</v>
      </c>
      <c r="AS31" s="64">
        <v>44.69</v>
      </c>
      <c r="AT31" s="64">
        <v>45.39</v>
      </c>
      <c r="AU31" s="64">
        <v>46.08</v>
      </c>
      <c r="AV31" s="64">
        <v>46.77</v>
      </c>
      <c r="AW31" s="64">
        <v>47.47</v>
      </c>
      <c r="AX31" s="64">
        <v>48.16</v>
      </c>
      <c r="AY31" s="64">
        <v>48.85</v>
      </c>
    </row>
    <row r="32" spans="1:51">
      <c r="A32" s="56">
        <v>55.8</v>
      </c>
      <c r="B32" s="56">
        <v>56.82</v>
      </c>
      <c r="C32" s="56">
        <v>57.84</v>
      </c>
      <c r="D32" s="56">
        <v>58.86</v>
      </c>
      <c r="E32" s="56">
        <v>59.88</v>
      </c>
      <c r="F32" s="56">
        <v>60.9</v>
      </c>
      <c r="G32" s="56">
        <v>61.92</v>
      </c>
      <c r="H32" s="56">
        <v>62.94</v>
      </c>
      <c r="I32" s="57">
        <v>63.96</v>
      </c>
      <c r="J32" s="58">
        <v>64.98</v>
      </c>
      <c r="K32" s="58">
        <v>66</v>
      </c>
      <c r="L32" s="57">
        <v>67.02</v>
      </c>
      <c r="M32" s="57">
        <v>68.03</v>
      </c>
      <c r="N32" s="57">
        <v>69.05</v>
      </c>
      <c r="O32" s="59">
        <v>70.069999999999993</v>
      </c>
      <c r="P32" s="64">
        <v>71.09</v>
      </c>
      <c r="Q32" s="64">
        <v>72.11</v>
      </c>
      <c r="R32" s="64">
        <v>73.13</v>
      </c>
      <c r="S32" s="64">
        <v>74.150000000000006</v>
      </c>
      <c r="T32" s="64">
        <v>75.17</v>
      </c>
      <c r="U32" s="64">
        <v>76.19</v>
      </c>
      <c r="V32" s="64">
        <v>77.209999999999994</v>
      </c>
      <c r="W32" s="64">
        <v>78.23</v>
      </c>
      <c r="X32" s="64">
        <v>79.25</v>
      </c>
      <c r="Y32" s="64">
        <v>80.27</v>
      </c>
      <c r="Z32" s="65">
        <v>28</v>
      </c>
      <c r="AA32" s="56">
        <v>33.369999999999997</v>
      </c>
      <c r="AB32" s="56">
        <v>34.090000000000003</v>
      </c>
      <c r="AC32" s="56">
        <v>34.81</v>
      </c>
      <c r="AD32" s="56">
        <v>35.53</v>
      </c>
      <c r="AE32" s="56">
        <v>36.25</v>
      </c>
      <c r="AF32" s="56">
        <v>36.97</v>
      </c>
      <c r="AG32" s="56">
        <v>37.69</v>
      </c>
      <c r="AH32" s="56">
        <v>38.409999999999997</v>
      </c>
      <c r="AI32" s="57">
        <v>39.130000000000003</v>
      </c>
      <c r="AJ32" s="58">
        <v>39.85</v>
      </c>
      <c r="AK32" s="58">
        <v>40.57</v>
      </c>
      <c r="AL32" s="57">
        <v>41.29</v>
      </c>
      <c r="AM32" s="57">
        <v>42.01</v>
      </c>
      <c r="AN32" s="61">
        <v>42.73</v>
      </c>
      <c r="AO32" s="59">
        <v>43.45</v>
      </c>
      <c r="AP32" s="64">
        <v>44.17</v>
      </c>
      <c r="AQ32" s="64">
        <v>44.89</v>
      </c>
      <c r="AR32" s="64">
        <v>45.61</v>
      </c>
      <c r="AS32" s="64">
        <v>46.33</v>
      </c>
      <c r="AT32" s="64">
        <v>47.05</v>
      </c>
      <c r="AU32" s="64">
        <v>47.77</v>
      </c>
      <c r="AV32" s="64">
        <v>48.49</v>
      </c>
      <c r="AW32" s="64">
        <v>49.21</v>
      </c>
      <c r="AX32" s="64">
        <v>49.92</v>
      </c>
      <c r="AY32" s="64">
        <v>50.64</v>
      </c>
    </row>
    <row r="33" spans="1:51">
      <c r="A33" s="56">
        <v>57.74</v>
      </c>
      <c r="B33" s="56">
        <v>58.79</v>
      </c>
      <c r="C33" s="56">
        <v>59.85</v>
      </c>
      <c r="D33" s="56">
        <v>60.9</v>
      </c>
      <c r="E33" s="56">
        <v>61.96</v>
      </c>
      <c r="F33" s="56">
        <v>63.02</v>
      </c>
      <c r="G33" s="56">
        <v>64.069999999999993</v>
      </c>
      <c r="H33" s="56">
        <v>65.13</v>
      </c>
      <c r="I33" s="57">
        <v>66.180000000000007</v>
      </c>
      <c r="J33" s="58">
        <v>67.239999999999995</v>
      </c>
      <c r="K33" s="58">
        <v>68.290000000000006</v>
      </c>
      <c r="L33" s="57">
        <v>69.349999999999994</v>
      </c>
      <c r="M33" s="57">
        <v>70.400000000000006</v>
      </c>
      <c r="N33" s="57">
        <v>71.459999999999994</v>
      </c>
      <c r="O33" s="59">
        <v>72.52</v>
      </c>
      <c r="P33" s="64">
        <v>73.569999999999993</v>
      </c>
      <c r="Q33" s="64">
        <v>74.63</v>
      </c>
      <c r="R33" s="64">
        <v>75.680000000000007</v>
      </c>
      <c r="S33" s="64">
        <v>76.739999999999995</v>
      </c>
      <c r="T33" s="64">
        <v>77.790000000000006</v>
      </c>
      <c r="U33" s="64">
        <v>78.849999999999994</v>
      </c>
      <c r="V33" s="64">
        <v>79.900000000000006</v>
      </c>
      <c r="W33" s="64">
        <v>80.959999999999994</v>
      </c>
      <c r="X33" s="64">
        <v>82.02</v>
      </c>
      <c r="Y33" s="64">
        <v>83.07</v>
      </c>
      <c r="Z33" s="65">
        <v>29</v>
      </c>
      <c r="AA33" s="56">
        <v>34.54</v>
      </c>
      <c r="AB33" s="56">
        <v>35.29</v>
      </c>
      <c r="AC33" s="56">
        <v>36.03</v>
      </c>
      <c r="AD33" s="56">
        <v>36.78</v>
      </c>
      <c r="AE33" s="56">
        <v>37.520000000000003</v>
      </c>
      <c r="AF33" s="56">
        <v>38.270000000000003</v>
      </c>
      <c r="AG33" s="56">
        <v>39.01</v>
      </c>
      <c r="AH33" s="56">
        <v>39.76</v>
      </c>
      <c r="AI33" s="57">
        <v>40.5</v>
      </c>
      <c r="AJ33" s="58">
        <v>41.25</v>
      </c>
      <c r="AK33" s="58">
        <v>41.99</v>
      </c>
      <c r="AL33" s="57">
        <v>42.74</v>
      </c>
      <c r="AM33" s="57">
        <v>43.48</v>
      </c>
      <c r="AN33" s="61">
        <v>44.23</v>
      </c>
      <c r="AO33" s="59">
        <v>44.97</v>
      </c>
      <c r="AP33" s="64">
        <v>45.72</v>
      </c>
      <c r="AQ33" s="64">
        <v>46.46</v>
      </c>
      <c r="AR33" s="64">
        <v>47.21</v>
      </c>
      <c r="AS33" s="64">
        <v>47.96</v>
      </c>
      <c r="AT33" s="64">
        <v>48.7</v>
      </c>
      <c r="AU33" s="64">
        <v>49.45</v>
      </c>
      <c r="AV33" s="64">
        <v>50.19</v>
      </c>
      <c r="AW33" s="64">
        <v>50.94</v>
      </c>
      <c r="AX33" s="64">
        <v>51.68</v>
      </c>
      <c r="AY33" s="64">
        <v>52.43</v>
      </c>
    </row>
    <row r="34" spans="1:51">
      <c r="A34" s="56">
        <v>59.7</v>
      </c>
      <c r="B34" s="56">
        <v>60.79</v>
      </c>
      <c r="C34" s="56">
        <v>61.88</v>
      </c>
      <c r="D34" s="56">
        <v>62.97</v>
      </c>
      <c r="E34" s="56">
        <v>64.069999999999993</v>
      </c>
      <c r="F34" s="56">
        <v>65.16</v>
      </c>
      <c r="G34" s="56">
        <v>66.25</v>
      </c>
      <c r="H34" s="56">
        <v>67.34</v>
      </c>
      <c r="I34" s="57">
        <v>68.430000000000007</v>
      </c>
      <c r="J34" s="58">
        <v>69.53</v>
      </c>
      <c r="K34" s="58">
        <v>70.62</v>
      </c>
      <c r="L34" s="57">
        <v>71.709999999999994</v>
      </c>
      <c r="M34" s="57">
        <v>72.8</v>
      </c>
      <c r="N34" s="57">
        <v>73.89</v>
      </c>
      <c r="O34" s="59">
        <v>74.989999999999995</v>
      </c>
      <c r="P34" s="64">
        <v>76.08</v>
      </c>
      <c r="Q34" s="64">
        <v>77.17</v>
      </c>
      <c r="R34" s="64">
        <v>78.260000000000005</v>
      </c>
      <c r="S34" s="64">
        <v>79.349999999999994</v>
      </c>
      <c r="T34" s="64">
        <v>80.45</v>
      </c>
      <c r="U34" s="64">
        <v>81.540000000000006</v>
      </c>
      <c r="V34" s="64">
        <v>82.63</v>
      </c>
      <c r="W34" s="64">
        <v>83.72</v>
      </c>
      <c r="X34" s="64">
        <v>84.81</v>
      </c>
      <c r="Y34" s="64">
        <v>85.91</v>
      </c>
      <c r="Z34" s="65">
        <v>30</v>
      </c>
      <c r="AA34" s="56">
        <v>35.71</v>
      </c>
      <c r="AB34" s="56">
        <v>36.479999999999997</v>
      </c>
      <c r="AC34" s="56">
        <v>37.25</v>
      </c>
      <c r="AD34" s="56">
        <v>38.03</v>
      </c>
      <c r="AE34" s="56">
        <v>38.799999999999997</v>
      </c>
      <c r="AF34" s="56">
        <v>39.57</v>
      </c>
      <c r="AG34" s="56">
        <v>40.340000000000003</v>
      </c>
      <c r="AH34" s="56">
        <v>41.11</v>
      </c>
      <c r="AI34" s="57">
        <v>41.88</v>
      </c>
      <c r="AJ34" s="58">
        <v>42.65</v>
      </c>
      <c r="AK34" s="58">
        <v>43.42</v>
      </c>
      <c r="AL34" s="57">
        <v>44.19</v>
      </c>
      <c r="AM34" s="57">
        <v>44.96</v>
      </c>
      <c r="AN34" s="61">
        <v>45.74</v>
      </c>
      <c r="AO34" s="59">
        <v>46.51</v>
      </c>
      <c r="AP34" s="64">
        <v>47.28</v>
      </c>
      <c r="AQ34" s="64">
        <v>48.05</v>
      </c>
      <c r="AR34" s="64">
        <v>48.82</v>
      </c>
      <c r="AS34" s="64">
        <v>49.59</v>
      </c>
      <c r="AT34" s="64">
        <v>50.36</v>
      </c>
      <c r="AU34" s="64">
        <v>51.13</v>
      </c>
      <c r="AV34" s="64">
        <v>51.9</v>
      </c>
      <c r="AW34" s="64">
        <v>52.67</v>
      </c>
      <c r="AX34" s="64">
        <v>53.45</v>
      </c>
      <c r="AY34" s="64">
        <v>54.22</v>
      </c>
    </row>
    <row r="35" spans="1:51">
      <c r="A35" s="56">
        <v>61.63</v>
      </c>
      <c r="B35" s="56">
        <v>62.76</v>
      </c>
      <c r="C35" s="56">
        <v>63.89</v>
      </c>
      <c r="D35" s="56">
        <v>65.02</v>
      </c>
      <c r="E35" s="56">
        <v>66.150000000000006</v>
      </c>
      <c r="F35" s="56">
        <v>67.27</v>
      </c>
      <c r="G35" s="56">
        <v>68.400000000000006</v>
      </c>
      <c r="H35" s="56">
        <v>69.53</v>
      </c>
      <c r="I35" s="57">
        <v>70.66</v>
      </c>
      <c r="J35" s="58">
        <v>71.790000000000006</v>
      </c>
      <c r="K35" s="58">
        <v>72.92</v>
      </c>
      <c r="L35" s="57">
        <v>74.05</v>
      </c>
      <c r="M35" s="57">
        <v>75.17</v>
      </c>
      <c r="N35" s="57">
        <v>76.3</v>
      </c>
      <c r="O35" s="59">
        <v>77.430000000000007</v>
      </c>
      <c r="P35" s="64">
        <v>78.56</v>
      </c>
      <c r="Q35" s="64">
        <v>79.69</v>
      </c>
      <c r="R35" s="64">
        <v>80.819999999999993</v>
      </c>
      <c r="S35" s="64">
        <v>81.94</v>
      </c>
      <c r="T35" s="64">
        <v>83.07</v>
      </c>
      <c r="U35" s="64">
        <v>84.2</v>
      </c>
      <c r="V35" s="64">
        <v>85.33</v>
      </c>
      <c r="W35" s="64">
        <v>86.46</v>
      </c>
      <c r="X35" s="64">
        <v>87.59</v>
      </c>
      <c r="Y35" s="64">
        <v>88.71</v>
      </c>
      <c r="Z35" s="65">
        <v>31</v>
      </c>
      <c r="AA35" s="56">
        <v>36.880000000000003</v>
      </c>
      <c r="AB35" s="56">
        <v>37.68</v>
      </c>
      <c r="AC35" s="56">
        <v>38.47</v>
      </c>
      <c r="AD35" s="56">
        <v>39.270000000000003</v>
      </c>
      <c r="AE35" s="56">
        <v>40.07</v>
      </c>
      <c r="AF35" s="56">
        <v>40.86</v>
      </c>
      <c r="AG35" s="56">
        <v>41.66</v>
      </c>
      <c r="AH35" s="56">
        <v>42.46</v>
      </c>
      <c r="AI35" s="57">
        <v>43.25</v>
      </c>
      <c r="AJ35" s="58">
        <v>44.05</v>
      </c>
      <c r="AK35" s="58">
        <v>44.85</v>
      </c>
      <c r="AL35" s="57">
        <v>45.64</v>
      </c>
      <c r="AM35" s="57">
        <v>46.44</v>
      </c>
      <c r="AN35" s="61">
        <v>47.24</v>
      </c>
      <c r="AO35" s="59">
        <v>48.03</v>
      </c>
      <c r="AP35" s="64">
        <v>48.83</v>
      </c>
      <c r="AQ35" s="64">
        <v>49.63</v>
      </c>
      <c r="AR35" s="64">
        <v>50.42</v>
      </c>
      <c r="AS35" s="64">
        <v>51.22</v>
      </c>
      <c r="AT35" s="64">
        <v>52.02</v>
      </c>
      <c r="AU35" s="64">
        <v>52.81</v>
      </c>
      <c r="AV35" s="64">
        <v>53.61</v>
      </c>
      <c r="AW35" s="64">
        <v>54.41</v>
      </c>
      <c r="AX35" s="64">
        <v>55.21</v>
      </c>
      <c r="AY35" s="64">
        <v>56</v>
      </c>
    </row>
    <row r="36" spans="1:51">
      <c r="A36" s="66">
        <v>63.59</v>
      </c>
      <c r="B36" s="66">
        <v>64.760000000000005</v>
      </c>
      <c r="C36" s="66">
        <v>65.92</v>
      </c>
      <c r="D36" s="66">
        <v>67.09</v>
      </c>
      <c r="E36" s="66">
        <v>68.25</v>
      </c>
      <c r="F36" s="66">
        <v>69.42</v>
      </c>
      <c r="G36" s="66">
        <v>70.58</v>
      </c>
      <c r="H36" s="66">
        <v>71.75</v>
      </c>
      <c r="I36" s="67">
        <v>72.91</v>
      </c>
      <c r="J36" s="68">
        <v>74.08</v>
      </c>
      <c r="K36" s="68">
        <v>75.239999999999995</v>
      </c>
      <c r="L36" s="67">
        <v>76.41</v>
      </c>
      <c r="M36" s="67">
        <v>77.569999999999993</v>
      </c>
      <c r="N36" s="67">
        <v>78.739999999999995</v>
      </c>
      <c r="O36" s="69">
        <v>79.900000000000006</v>
      </c>
      <c r="P36" s="64">
        <v>81.069999999999993</v>
      </c>
      <c r="Q36" s="64">
        <v>82.23</v>
      </c>
      <c r="R36" s="64">
        <v>83.4</v>
      </c>
      <c r="S36" s="64">
        <v>84.56</v>
      </c>
      <c r="T36" s="64">
        <v>85.73</v>
      </c>
      <c r="U36" s="64">
        <v>86.89</v>
      </c>
      <c r="V36" s="64">
        <v>88.05</v>
      </c>
      <c r="W36" s="64">
        <v>89.22</v>
      </c>
      <c r="X36" s="64">
        <v>90.38</v>
      </c>
      <c r="Y36" s="64">
        <v>91.55</v>
      </c>
      <c r="Z36" s="65">
        <v>32</v>
      </c>
      <c r="AA36" s="66">
        <v>38.049999999999997</v>
      </c>
      <c r="AB36" s="66">
        <v>38.869999999999997</v>
      </c>
      <c r="AC36" s="66">
        <v>39.69</v>
      </c>
      <c r="AD36" s="66">
        <v>40.520000000000003</v>
      </c>
      <c r="AE36" s="66">
        <v>41.34</v>
      </c>
      <c r="AF36" s="66">
        <v>42.16</v>
      </c>
      <c r="AG36" s="66">
        <v>42.98</v>
      </c>
      <c r="AH36" s="66">
        <v>43.81</v>
      </c>
      <c r="AI36" s="67">
        <v>44.63</v>
      </c>
      <c r="AJ36" s="58">
        <v>45.45</v>
      </c>
      <c r="AK36" s="68">
        <v>46.27</v>
      </c>
      <c r="AL36" s="67">
        <v>47.1</v>
      </c>
      <c r="AM36" s="67">
        <v>47.92</v>
      </c>
      <c r="AN36" s="61">
        <v>48.74</v>
      </c>
      <c r="AO36" s="69">
        <v>49.56</v>
      </c>
      <c r="AP36" s="64">
        <v>50.39</v>
      </c>
      <c r="AQ36" s="64">
        <v>51.21</v>
      </c>
      <c r="AR36" s="64">
        <v>52.03</v>
      </c>
      <c r="AS36" s="64">
        <v>52.85</v>
      </c>
      <c r="AT36" s="64">
        <v>53.68</v>
      </c>
      <c r="AU36" s="64">
        <v>54.5</v>
      </c>
      <c r="AV36" s="64">
        <v>55.32</v>
      </c>
      <c r="AW36" s="64">
        <v>56.14</v>
      </c>
      <c r="AX36" s="64">
        <v>56.97</v>
      </c>
      <c r="AY36" s="64">
        <v>57.79</v>
      </c>
    </row>
    <row r="37" spans="1:51">
      <c r="A37" s="70">
        <v>65.540000000000006</v>
      </c>
      <c r="B37" s="70">
        <v>66.739999999999995</v>
      </c>
      <c r="C37" s="70">
        <v>67.94</v>
      </c>
      <c r="D37" s="70">
        <v>69.150000000000006</v>
      </c>
      <c r="E37" s="70">
        <v>70.349999999999994</v>
      </c>
      <c r="F37" s="70">
        <v>71.55</v>
      </c>
      <c r="G37" s="70">
        <v>72.75</v>
      </c>
      <c r="H37" s="70">
        <v>73.95</v>
      </c>
      <c r="I37" s="71">
        <v>75.150000000000006</v>
      </c>
      <c r="J37" s="72">
        <v>76.349999999999994</v>
      </c>
      <c r="K37" s="72">
        <v>77.55</v>
      </c>
      <c r="L37" s="71">
        <v>78.760000000000005</v>
      </c>
      <c r="M37" s="71">
        <v>79.959999999999994</v>
      </c>
      <c r="N37" s="71">
        <v>81.16</v>
      </c>
      <c r="O37" s="73">
        <v>82.36</v>
      </c>
      <c r="P37" s="64">
        <v>83.56</v>
      </c>
      <c r="Q37" s="64">
        <v>84.76</v>
      </c>
      <c r="R37" s="64">
        <v>85.96</v>
      </c>
      <c r="S37" s="64">
        <v>87.16</v>
      </c>
      <c r="T37" s="64">
        <v>88.37</v>
      </c>
      <c r="U37" s="64">
        <v>89.57</v>
      </c>
      <c r="V37" s="64">
        <v>90.77</v>
      </c>
      <c r="W37" s="64">
        <v>91.97</v>
      </c>
      <c r="X37" s="64">
        <v>93.17</v>
      </c>
      <c r="Y37" s="64">
        <v>94.37</v>
      </c>
      <c r="Z37" s="65">
        <v>33</v>
      </c>
      <c r="AA37" s="70">
        <v>39.22</v>
      </c>
      <c r="AB37" s="70">
        <v>40.07</v>
      </c>
      <c r="AC37" s="70">
        <v>40.92</v>
      </c>
      <c r="AD37" s="70">
        <v>41.76</v>
      </c>
      <c r="AE37" s="70">
        <v>42.61</v>
      </c>
      <c r="AF37" s="70">
        <v>43.46</v>
      </c>
      <c r="AG37" s="70">
        <v>44.31</v>
      </c>
      <c r="AH37" s="70">
        <v>45.16</v>
      </c>
      <c r="AI37" s="71">
        <v>46</v>
      </c>
      <c r="AJ37" s="68">
        <v>46.85</v>
      </c>
      <c r="AK37" s="72">
        <v>47.7</v>
      </c>
      <c r="AL37" s="71">
        <v>48.55</v>
      </c>
      <c r="AM37" s="71">
        <v>49.4</v>
      </c>
      <c r="AN37" s="61">
        <v>50.24</v>
      </c>
      <c r="AO37" s="73">
        <v>51.09</v>
      </c>
      <c r="AP37" s="64">
        <v>51.94</v>
      </c>
      <c r="AQ37" s="64">
        <v>52.79</v>
      </c>
      <c r="AR37" s="64">
        <v>53.64</v>
      </c>
      <c r="AS37" s="64">
        <v>54.49</v>
      </c>
      <c r="AT37" s="64">
        <v>55.33</v>
      </c>
      <c r="AU37" s="64">
        <v>56.18</v>
      </c>
      <c r="AV37" s="64">
        <v>57.03</v>
      </c>
      <c r="AW37" s="64">
        <v>57.88</v>
      </c>
      <c r="AX37" s="64">
        <v>58.73</v>
      </c>
      <c r="AY37" s="64">
        <v>59.57</v>
      </c>
    </row>
    <row r="38" spans="1:51">
      <c r="A38" s="70">
        <v>67.5</v>
      </c>
      <c r="B38" s="70">
        <v>68.73</v>
      </c>
      <c r="C38" s="70">
        <v>69.97</v>
      </c>
      <c r="D38" s="70">
        <v>71.209999999999994</v>
      </c>
      <c r="E38" s="70">
        <v>72.45</v>
      </c>
      <c r="F38" s="70">
        <v>73.680000000000007</v>
      </c>
      <c r="G38" s="70">
        <v>74.92</v>
      </c>
      <c r="H38" s="70">
        <v>76.16</v>
      </c>
      <c r="I38" s="71">
        <v>77.400000000000006</v>
      </c>
      <c r="J38" s="72">
        <v>78.63</v>
      </c>
      <c r="K38" s="72">
        <v>79.87</v>
      </c>
      <c r="L38" s="71">
        <v>81.11</v>
      </c>
      <c r="M38" s="71">
        <v>82.35</v>
      </c>
      <c r="N38" s="71">
        <v>83.58</v>
      </c>
      <c r="O38" s="73">
        <v>84.82</v>
      </c>
      <c r="P38" s="64">
        <v>86.06</v>
      </c>
      <c r="Q38" s="64">
        <v>87.3</v>
      </c>
      <c r="R38" s="64">
        <v>88.53</v>
      </c>
      <c r="S38" s="64">
        <v>89.77</v>
      </c>
      <c r="T38" s="64">
        <v>91.01</v>
      </c>
      <c r="U38" s="64">
        <v>92.25</v>
      </c>
      <c r="V38" s="64">
        <v>93.48</v>
      </c>
      <c r="W38" s="64">
        <v>94.72</v>
      </c>
      <c r="X38" s="64">
        <v>95.96</v>
      </c>
      <c r="Y38" s="64">
        <v>97.2</v>
      </c>
      <c r="Z38" s="65">
        <v>34</v>
      </c>
      <c r="AA38" s="70">
        <v>40.39</v>
      </c>
      <c r="AB38" s="70">
        <v>41.26</v>
      </c>
      <c r="AC38" s="70">
        <v>42.14</v>
      </c>
      <c r="AD38" s="70">
        <v>43.01</v>
      </c>
      <c r="AE38" s="70">
        <v>43.88</v>
      </c>
      <c r="AF38" s="70">
        <v>44.76</v>
      </c>
      <c r="AG38" s="70">
        <v>45.63</v>
      </c>
      <c r="AH38" s="70">
        <v>46.51</v>
      </c>
      <c r="AI38" s="71">
        <v>47.38</v>
      </c>
      <c r="AJ38" s="72">
        <v>48.25</v>
      </c>
      <c r="AK38" s="72">
        <v>49.13</v>
      </c>
      <c r="AL38" s="71">
        <v>50</v>
      </c>
      <c r="AM38" s="71">
        <v>50.87</v>
      </c>
      <c r="AN38" s="61">
        <v>51.75</v>
      </c>
      <c r="AO38" s="73">
        <v>52.62</v>
      </c>
      <c r="AP38" s="64">
        <v>53.5</v>
      </c>
      <c r="AQ38" s="64">
        <v>54.37</v>
      </c>
      <c r="AR38" s="64">
        <v>55.24</v>
      </c>
      <c r="AS38" s="64">
        <v>56.12</v>
      </c>
      <c r="AT38" s="64">
        <v>56.99</v>
      </c>
      <c r="AU38" s="64">
        <v>57.86</v>
      </c>
      <c r="AV38" s="64">
        <v>58.74</v>
      </c>
      <c r="AW38" s="64">
        <v>59.61</v>
      </c>
      <c r="AX38" s="64">
        <v>60.49</v>
      </c>
      <c r="AY38" s="64">
        <v>61.36</v>
      </c>
    </row>
    <row r="39" spans="1:51">
      <c r="A39" s="70">
        <v>69.430000000000007</v>
      </c>
      <c r="B39" s="70">
        <v>70.7</v>
      </c>
      <c r="C39" s="70">
        <v>71.98</v>
      </c>
      <c r="D39" s="70">
        <v>73.25</v>
      </c>
      <c r="E39" s="70">
        <v>74.52</v>
      </c>
      <c r="F39" s="70">
        <v>75.8</v>
      </c>
      <c r="G39" s="70">
        <v>77.069999999999993</v>
      </c>
      <c r="H39" s="70">
        <v>78.349999999999994</v>
      </c>
      <c r="I39" s="71">
        <v>79.62</v>
      </c>
      <c r="J39" s="72">
        <v>80.89</v>
      </c>
      <c r="K39" s="72">
        <v>82.17</v>
      </c>
      <c r="L39" s="71">
        <v>83.44</v>
      </c>
      <c r="M39" s="71">
        <v>84.72</v>
      </c>
      <c r="N39" s="71">
        <v>85.99</v>
      </c>
      <c r="O39" s="73">
        <v>87.26</v>
      </c>
      <c r="P39" s="64">
        <v>88.54</v>
      </c>
      <c r="Q39" s="64">
        <v>89.81</v>
      </c>
      <c r="R39" s="64">
        <v>91.09</v>
      </c>
      <c r="S39" s="64">
        <v>92.36</v>
      </c>
      <c r="T39" s="64">
        <v>93.63</v>
      </c>
      <c r="U39" s="64">
        <v>94.91</v>
      </c>
      <c r="V39" s="64">
        <v>96.18</v>
      </c>
      <c r="W39" s="64">
        <v>97.46</v>
      </c>
      <c r="X39" s="64">
        <v>98.73</v>
      </c>
      <c r="Y39" s="64">
        <v>100</v>
      </c>
      <c r="Z39" s="65">
        <v>35</v>
      </c>
      <c r="AA39" s="70">
        <v>41.56</v>
      </c>
      <c r="AB39" s="70">
        <v>42.46</v>
      </c>
      <c r="AC39" s="70">
        <v>43.36</v>
      </c>
      <c r="AD39" s="70">
        <v>44.26</v>
      </c>
      <c r="AE39" s="70">
        <v>45.15</v>
      </c>
      <c r="AF39" s="70">
        <v>46.05</v>
      </c>
      <c r="AG39" s="70">
        <v>46.95</v>
      </c>
      <c r="AH39" s="70">
        <v>47.85</v>
      </c>
      <c r="AI39" s="71">
        <v>48.75</v>
      </c>
      <c r="AJ39" s="72">
        <v>49.65</v>
      </c>
      <c r="AK39" s="72">
        <v>50.55</v>
      </c>
      <c r="AL39" s="71">
        <v>51.45</v>
      </c>
      <c r="AM39" s="71">
        <v>52.35</v>
      </c>
      <c r="AN39" s="61">
        <v>53.25</v>
      </c>
      <c r="AO39" s="73">
        <v>54.15</v>
      </c>
      <c r="AP39" s="64">
        <v>55.05</v>
      </c>
      <c r="AQ39" s="64">
        <v>55.95</v>
      </c>
      <c r="AR39" s="64">
        <v>56.85</v>
      </c>
      <c r="AS39" s="64">
        <v>57.75</v>
      </c>
      <c r="AT39" s="64">
        <v>58.65</v>
      </c>
      <c r="AU39" s="64">
        <v>59.55</v>
      </c>
      <c r="AV39" s="64">
        <v>60.45</v>
      </c>
      <c r="AW39" s="64">
        <v>61.35</v>
      </c>
      <c r="AX39" s="64">
        <v>62.25</v>
      </c>
      <c r="AY39" s="64">
        <v>63.14</v>
      </c>
    </row>
    <row r="40" spans="1:51">
      <c r="A40" s="70">
        <v>71.38</v>
      </c>
      <c r="B40" s="70">
        <v>72.69</v>
      </c>
      <c r="C40" s="70">
        <v>74</v>
      </c>
      <c r="D40" s="70">
        <v>75.31</v>
      </c>
      <c r="E40" s="70">
        <v>76.62</v>
      </c>
      <c r="F40" s="70">
        <v>77.930000000000007</v>
      </c>
      <c r="G40" s="70">
        <v>79.25</v>
      </c>
      <c r="H40" s="70">
        <v>80.56</v>
      </c>
      <c r="I40" s="71">
        <v>81.87</v>
      </c>
      <c r="J40" s="72">
        <v>83.18</v>
      </c>
      <c r="K40" s="72">
        <v>84.49</v>
      </c>
      <c r="L40" s="71">
        <v>85.8</v>
      </c>
      <c r="M40" s="71">
        <v>87.11</v>
      </c>
      <c r="N40" s="71">
        <v>88.42</v>
      </c>
      <c r="O40" s="73">
        <v>89.73</v>
      </c>
      <c r="P40" s="64">
        <v>91.04</v>
      </c>
      <c r="Q40" s="64">
        <v>92.35</v>
      </c>
      <c r="R40" s="64">
        <v>93.66</v>
      </c>
      <c r="S40" s="64">
        <v>94.97</v>
      </c>
      <c r="T40" s="64">
        <v>96.28</v>
      </c>
      <c r="U40" s="64">
        <v>97.59</v>
      </c>
      <c r="V40" s="64">
        <v>98.9</v>
      </c>
      <c r="W40" s="64">
        <v>100.21</v>
      </c>
      <c r="X40" s="64">
        <v>101.52</v>
      </c>
      <c r="Y40" s="64">
        <v>102.83</v>
      </c>
      <c r="Z40" s="65">
        <v>36</v>
      </c>
      <c r="AA40" s="70">
        <v>42.73</v>
      </c>
      <c r="AB40" s="70">
        <v>43.66</v>
      </c>
      <c r="AC40" s="70">
        <v>44.58</v>
      </c>
      <c r="AD40" s="70">
        <v>45.51</v>
      </c>
      <c r="AE40" s="70">
        <v>46.43</v>
      </c>
      <c r="AF40" s="70">
        <v>47.36</v>
      </c>
      <c r="AG40" s="70">
        <v>48.28</v>
      </c>
      <c r="AH40" s="70">
        <v>49.21</v>
      </c>
      <c r="AI40" s="71">
        <v>50.13</v>
      </c>
      <c r="AJ40" s="72">
        <v>51.06</v>
      </c>
      <c r="AK40" s="72">
        <v>51.98</v>
      </c>
      <c r="AL40" s="71">
        <v>52.91</v>
      </c>
      <c r="AM40" s="71">
        <v>53.83</v>
      </c>
      <c r="AN40" s="61">
        <v>54.76</v>
      </c>
      <c r="AO40" s="73">
        <v>55.68</v>
      </c>
      <c r="AP40" s="64">
        <v>56.61</v>
      </c>
      <c r="AQ40" s="64">
        <v>57.53</v>
      </c>
      <c r="AR40" s="64">
        <v>58.46</v>
      </c>
      <c r="AS40" s="64">
        <v>59.38</v>
      </c>
      <c r="AT40" s="64">
        <v>60.31</v>
      </c>
      <c r="AU40" s="64">
        <v>61.23</v>
      </c>
      <c r="AV40" s="64">
        <v>62.16</v>
      </c>
      <c r="AW40" s="64">
        <v>63.09</v>
      </c>
      <c r="AX40" s="64">
        <v>64.010000000000005</v>
      </c>
      <c r="AY40" s="64">
        <v>64.94</v>
      </c>
    </row>
    <row r="41" spans="1:51">
      <c r="A41" s="70">
        <v>73.34</v>
      </c>
      <c r="B41" s="70">
        <v>74.680000000000007</v>
      </c>
      <c r="C41" s="70">
        <v>76.03</v>
      </c>
      <c r="D41" s="70">
        <v>77.38</v>
      </c>
      <c r="E41" s="70">
        <v>78.72</v>
      </c>
      <c r="F41" s="70">
        <v>80.069999999999993</v>
      </c>
      <c r="G41" s="70">
        <v>81.42</v>
      </c>
      <c r="H41" s="70">
        <v>82.77</v>
      </c>
      <c r="I41" s="71">
        <v>84.11</v>
      </c>
      <c r="J41" s="72">
        <v>85.46</v>
      </c>
      <c r="K41" s="72">
        <v>86.81</v>
      </c>
      <c r="L41" s="71">
        <v>88.15</v>
      </c>
      <c r="M41" s="71">
        <v>89.5</v>
      </c>
      <c r="N41" s="71">
        <v>90.85</v>
      </c>
      <c r="O41" s="73">
        <v>92.19</v>
      </c>
      <c r="P41" s="64">
        <v>93.54</v>
      </c>
      <c r="Q41" s="64">
        <v>94.89</v>
      </c>
      <c r="R41" s="64">
        <v>96.23</v>
      </c>
      <c r="S41" s="64">
        <v>97.58</v>
      </c>
      <c r="T41" s="64">
        <v>98.93</v>
      </c>
      <c r="U41" s="64">
        <v>100.27</v>
      </c>
      <c r="V41" s="64">
        <v>101.62</v>
      </c>
      <c r="W41" s="64">
        <v>102.97</v>
      </c>
      <c r="X41" s="64">
        <v>104.31</v>
      </c>
      <c r="Y41" s="64">
        <v>105.66</v>
      </c>
      <c r="Z41" s="65">
        <v>37</v>
      </c>
      <c r="AA41" s="70">
        <v>43.9</v>
      </c>
      <c r="AB41" s="70">
        <v>44.85</v>
      </c>
      <c r="AC41" s="70">
        <v>45.8</v>
      </c>
      <c r="AD41" s="70">
        <v>46.75</v>
      </c>
      <c r="AE41" s="70">
        <v>47.7</v>
      </c>
      <c r="AF41" s="70">
        <v>48.65</v>
      </c>
      <c r="AG41" s="70">
        <v>49.6</v>
      </c>
      <c r="AH41" s="70">
        <v>50.55</v>
      </c>
      <c r="AI41" s="71">
        <v>51.5</v>
      </c>
      <c r="AJ41" s="72">
        <v>52.45</v>
      </c>
      <c r="AK41" s="72">
        <v>53.41</v>
      </c>
      <c r="AL41" s="71">
        <v>54.36</v>
      </c>
      <c r="AM41" s="71">
        <v>55.31</v>
      </c>
      <c r="AN41" s="61">
        <v>56.26</v>
      </c>
      <c r="AO41" s="73">
        <v>57.21</v>
      </c>
      <c r="AP41" s="64">
        <v>58.16</v>
      </c>
      <c r="AQ41" s="64">
        <v>59.11</v>
      </c>
      <c r="AR41" s="64">
        <v>60.06</v>
      </c>
      <c r="AS41" s="64">
        <v>61.01</v>
      </c>
      <c r="AT41" s="64">
        <v>61.96</v>
      </c>
      <c r="AU41" s="64">
        <v>62.91</v>
      </c>
      <c r="AV41" s="64">
        <v>63.87</v>
      </c>
      <c r="AW41" s="64">
        <v>64.819999999999993</v>
      </c>
      <c r="AX41" s="64">
        <v>65.77</v>
      </c>
      <c r="AY41" s="64">
        <v>66.72</v>
      </c>
    </row>
    <row r="42" spans="1:51">
      <c r="A42" s="70">
        <v>75.290000000000006</v>
      </c>
      <c r="B42" s="70">
        <v>76.67</v>
      </c>
      <c r="C42" s="70">
        <v>78.06</v>
      </c>
      <c r="D42" s="70">
        <v>79.44</v>
      </c>
      <c r="E42" s="70">
        <v>80.8</v>
      </c>
      <c r="F42" s="70">
        <v>82.21</v>
      </c>
      <c r="G42" s="70">
        <v>83.59</v>
      </c>
      <c r="H42" s="70">
        <v>84.97</v>
      </c>
      <c r="I42" s="71">
        <v>86.35</v>
      </c>
      <c r="J42" s="72">
        <v>87.74</v>
      </c>
      <c r="K42" s="72">
        <v>89.12</v>
      </c>
      <c r="L42" s="71">
        <v>90.5</v>
      </c>
      <c r="M42" s="71">
        <v>91.89</v>
      </c>
      <c r="N42" s="71">
        <v>93.27</v>
      </c>
      <c r="O42" s="73">
        <v>94.65</v>
      </c>
      <c r="P42" s="64">
        <v>96.04</v>
      </c>
      <c r="Q42" s="64">
        <v>97.42</v>
      </c>
      <c r="R42" s="64">
        <v>98.8</v>
      </c>
      <c r="S42" s="64">
        <v>100.19</v>
      </c>
      <c r="T42" s="64">
        <v>101.57</v>
      </c>
      <c r="U42" s="64">
        <v>102.95</v>
      </c>
      <c r="V42" s="64">
        <v>104.34</v>
      </c>
      <c r="W42" s="64">
        <v>105.72</v>
      </c>
      <c r="X42" s="64">
        <v>107.1</v>
      </c>
      <c r="Y42" s="64">
        <v>108.49</v>
      </c>
      <c r="Z42" s="65">
        <v>38</v>
      </c>
      <c r="AA42" s="70">
        <v>45.07</v>
      </c>
      <c r="AB42" s="70">
        <v>46.04</v>
      </c>
      <c r="AC42" s="70">
        <v>47.02</v>
      </c>
      <c r="AD42" s="70">
        <v>48</v>
      </c>
      <c r="AE42" s="70">
        <v>48.97</v>
      </c>
      <c r="AF42" s="70">
        <v>49.95</v>
      </c>
      <c r="AG42" s="70">
        <v>50.93</v>
      </c>
      <c r="AH42" s="70">
        <v>51.9</v>
      </c>
      <c r="AI42" s="71">
        <v>52.88</v>
      </c>
      <c r="AJ42" s="72">
        <v>53.86</v>
      </c>
      <c r="AK42" s="72">
        <v>54.83</v>
      </c>
      <c r="AL42" s="71">
        <v>55.81</v>
      </c>
      <c r="AM42" s="71">
        <v>56.79</v>
      </c>
      <c r="AN42" s="61">
        <v>57.76</v>
      </c>
      <c r="AO42" s="73">
        <v>58.74</v>
      </c>
      <c r="AP42" s="64">
        <v>59.72</v>
      </c>
      <c r="AQ42" s="64">
        <v>60.69</v>
      </c>
      <c r="AR42" s="64">
        <v>61.67</v>
      </c>
      <c r="AS42" s="64">
        <v>62.65</v>
      </c>
      <c r="AT42" s="64">
        <v>63.62</v>
      </c>
      <c r="AU42" s="64">
        <v>64.599999999999994</v>
      </c>
      <c r="AV42" s="64">
        <v>65.58</v>
      </c>
      <c r="AW42" s="64">
        <v>66.55</v>
      </c>
      <c r="AX42" s="64">
        <v>67.53</v>
      </c>
      <c r="AY42" s="64">
        <v>68.510000000000005</v>
      </c>
    </row>
    <row r="43" spans="1:51">
      <c r="A43" s="70">
        <v>77.239999999999995</v>
      </c>
      <c r="B43" s="70">
        <v>78.66</v>
      </c>
      <c r="C43" s="70">
        <v>80.069999999999993</v>
      </c>
      <c r="D43" s="70">
        <v>81.489999999999995</v>
      </c>
      <c r="E43" s="70">
        <v>82.91</v>
      </c>
      <c r="F43" s="70">
        <v>84.33</v>
      </c>
      <c r="G43" s="70">
        <v>85.75</v>
      </c>
      <c r="H43" s="70">
        <v>87.17</v>
      </c>
      <c r="I43" s="71">
        <v>88.59</v>
      </c>
      <c r="J43" s="72">
        <v>90.01</v>
      </c>
      <c r="K43" s="72">
        <v>91.43</v>
      </c>
      <c r="L43" s="71">
        <v>92.85</v>
      </c>
      <c r="M43" s="71">
        <v>94.27</v>
      </c>
      <c r="N43" s="71">
        <v>95.69</v>
      </c>
      <c r="O43" s="73">
        <v>97.11</v>
      </c>
      <c r="P43" s="64">
        <v>98.53</v>
      </c>
      <c r="Q43" s="64">
        <v>99.95</v>
      </c>
      <c r="R43" s="64">
        <v>101.37</v>
      </c>
      <c r="S43" s="64">
        <v>102.79</v>
      </c>
      <c r="T43" s="64">
        <v>104.21</v>
      </c>
      <c r="U43" s="64">
        <v>105.63</v>
      </c>
      <c r="V43" s="64">
        <v>107.05</v>
      </c>
      <c r="W43" s="64">
        <v>108.47</v>
      </c>
      <c r="X43" s="64">
        <v>109.89</v>
      </c>
      <c r="Y43" s="64">
        <v>111.31</v>
      </c>
      <c r="Z43" s="65">
        <v>39</v>
      </c>
      <c r="AA43" s="70">
        <v>46.24</v>
      </c>
      <c r="AB43" s="70">
        <v>47.25</v>
      </c>
      <c r="AC43" s="70">
        <v>48.25</v>
      </c>
      <c r="AD43" s="70">
        <v>49.25</v>
      </c>
      <c r="AE43" s="70">
        <v>50.25</v>
      </c>
      <c r="AF43" s="70">
        <v>51.25</v>
      </c>
      <c r="AG43" s="70">
        <v>52.26</v>
      </c>
      <c r="AH43" s="70">
        <v>53.26</v>
      </c>
      <c r="AI43" s="71">
        <v>54.26</v>
      </c>
      <c r="AJ43" s="72">
        <v>55.26</v>
      </c>
      <c r="AK43" s="72">
        <v>56.27</v>
      </c>
      <c r="AL43" s="71">
        <v>57.27</v>
      </c>
      <c r="AM43" s="71">
        <v>58.27</v>
      </c>
      <c r="AN43" s="61">
        <v>59.27</v>
      </c>
      <c r="AO43" s="73">
        <v>60.28</v>
      </c>
      <c r="AP43" s="64">
        <v>61.28</v>
      </c>
      <c r="AQ43" s="64">
        <v>62.28</v>
      </c>
      <c r="AR43" s="64">
        <v>63.28</v>
      </c>
      <c r="AS43" s="64">
        <v>64.28</v>
      </c>
      <c r="AT43" s="64">
        <v>65.290000000000006</v>
      </c>
      <c r="AU43" s="64">
        <v>66.290000000000006</v>
      </c>
      <c r="AV43" s="64">
        <v>67.290000000000006</v>
      </c>
      <c r="AW43" s="64">
        <v>68.290000000000006</v>
      </c>
      <c r="AX43" s="64">
        <v>69.3</v>
      </c>
      <c r="AY43" s="64">
        <v>70.3</v>
      </c>
    </row>
    <row r="44" spans="1:51">
      <c r="A44" s="70">
        <v>79.17</v>
      </c>
      <c r="B44" s="70">
        <v>80.63</v>
      </c>
      <c r="C44" s="70">
        <v>82.09</v>
      </c>
      <c r="D44" s="70">
        <v>83.54</v>
      </c>
      <c r="E44" s="70">
        <v>85</v>
      </c>
      <c r="F44" s="70">
        <v>86.45</v>
      </c>
      <c r="G44" s="70">
        <v>87.91</v>
      </c>
      <c r="H44" s="70">
        <v>89.37</v>
      </c>
      <c r="I44" s="71">
        <v>90.82</v>
      </c>
      <c r="J44" s="72">
        <v>92.28</v>
      </c>
      <c r="K44" s="72">
        <v>93.73</v>
      </c>
      <c r="L44" s="71">
        <v>95.19</v>
      </c>
      <c r="M44" s="71">
        <v>96.65</v>
      </c>
      <c r="N44" s="71">
        <v>98.1</v>
      </c>
      <c r="O44" s="73">
        <v>99.56</v>
      </c>
      <c r="P44" s="64">
        <v>101.01</v>
      </c>
      <c r="Q44" s="64">
        <v>102.47</v>
      </c>
      <c r="R44" s="64">
        <v>103.93</v>
      </c>
      <c r="S44" s="64">
        <v>105.38</v>
      </c>
      <c r="T44" s="64">
        <v>106.84</v>
      </c>
      <c r="U44" s="64">
        <v>108.29</v>
      </c>
      <c r="V44" s="64">
        <v>109.75</v>
      </c>
      <c r="W44" s="64">
        <v>111.21</v>
      </c>
      <c r="X44" s="64">
        <v>112.66</v>
      </c>
      <c r="Y44" s="64">
        <v>114.12</v>
      </c>
      <c r="Z44" s="65">
        <v>40</v>
      </c>
      <c r="AA44" s="70">
        <v>47.41</v>
      </c>
      <c r="AB44" s="70">
        <v>48.44</v>
      </c>
      <c r="AC44" s="70">
        <v>49.46</v>
      </c>
      <c r="AD44" s="70">
        <v>50.49</v>
      </c>
      <c r="AE44" s="70">
        <v>51.52</v>
      </c>
      <c r="AF44" s="70">
        <v>52.55</v>
      </c>
      <c r="AG44" s="70">
        <v>53.58</v>
      </c>
      <c r="AH44" s="70">
        <v>54.6</v>
      </c>
      <c r="AI44" s="71">
        <v>55.63</v>
      </c>
      <c r="AJ44" s="72">
        <v>56.66</v>
      </c>
      <c r="AK44" s="72">
        <v>57.69</v>
      </c>
      <c r="AL44" s="71">
        <v>58.72</v>
      </c>
      <c r="AM44" s="71">
        <v>59.74</v>
      </c>
      <c r="AN44" s="61">
        <v>60.77</v>
      </c>
      <c r="AO44" s="73">
        <v>61.8</v>
      </c>
      <c r="AP44" s="64">
        <v>62.83</v>
      </c>
      <c r="AQ44" s="64">
        <v>63.86</v>
      </c>
      <c r="AR44" s="64">
        <v>64.88</v>
      </c>
      <c r="AS44" s="64">
        <v>65.91</v>
      </c>
      <c r="AT44" s="64">
        <v>66.94</v>
      </c>
      <c r="AU44" s="64">
        <v>67.97</v>
      </c>
      <c r="AV44" s="64">
        <v>69</v>
      </c>
      <c r="AW44" s="64">
        <v>70.02</v>
      </c>
      <c r="AX44" s="64">
        <v>71.05</v>
      </c>
      <c r="AY44" s="64">
        <v>72.08</v>
      </c>
    </row>
    <row r="45" spans="1:51">
      <c r="A45" s="70">
        <v>81.13</v>
      </c>
      <c r="B45" s="74">
        <v>82.63</v>
      </c>
      <c r="C45" s="70">
        <v>84.12</v>
      </c>
      <c r="D45" s="70">
        <v>85.61</v>
      </c>
      <c r="E45" s="70">
        <v>87.1</v>
      </c>
      <c r="F45" s="70">
        <v>88.6</v>
      </c>
      <c r="G45" s="70">
        <v>90.09</v>
      </c>
      <c r="H45" s="70">
        <v>91.58</v>
      </c>
      <c r="I45" s="71">
        <v>93.07</v>
      </c>
      <c r="J45" s="72">
        <v>94.57</v>
      </c>
      <c r="K45" s="72">
        <v>96.06</v>
      </c>
      <c r="L45" s="71">
        <v>97.55</v>
      </c>
      <c r="M45" s="71">
        <v>99.04</v>
      </c>
      <c r="N45" s="71">
        <v>100.54</v>
      </c>
      <c r="O45" s="73">
        <v>102.03</v>
      </c>
      <c r="P45" s="64">
        <v>103.52</v>
      </c>
      <c r="Q45" s="64">
        <v>105.01</v>
      </c>
      <c r="R45" s="64">
        <v>106.51</v>
      </c>
      <c r="S45" s="64">
        <v>108</v>
      </c>
      <c r="T45" s="64">
        <v>109.49</v>
      </c>
      <c r="U45" s="64">
        <v>110.98</v>
      </c>
      <c r="V45" s="64">
        <v>112.47</v>
      </c>
      <c r="W45" s="64">
        <v>113.97</v>
      </c>
      <c r="X45" s="64">
        <v>115.46</v>
      </c>
      <c r="Y45" s="64">
        <v>116.95</v>
      </c>
      <c r="Z45" s="65">
        <v>41</v>
      </c>
      <c r="AA45" s="70">
        <v>48.58</v>
      </c>
      <c r="AB45" s="70">
        <v>49.63</v>
      </c>
      <c r="AC45" s="70">
        <v>50.68</v>
      </c>
      <c r="AD45" s="70">
        <v>51.74</v>
      </c>
      <c r="AE45" s="70">
        <v>52.79</v>
      </c>
      <c r="AF45" s="70">
        <v>53.85</v>
      </c>
      <c r="AG45" s="70">
        <v>54.9</v>
      </c>
      <c r="AH45" s="70">
        <v>55.95</v>
      </c>
      <c r="AI45" s="71">
        <v>57.01</v>
      </c>
      <c r="AJ45" s="72">
        <v>58.06</v>
      </c>
      <c r="AK45" s="72">
        <v>59.11</v>
      </c>
      <c r="AL45" s="71">
        <v>60.17</v>
      </c>
      <c r="AM45" s="71">
        <v>61.22</v>
      </c>
      <c r="AN45" s="61">
        <v>62.28</v>
      </c>
      <c r="AO45" s="73">
        <v>63.33</v>
      </c>
      <c r="AP45" s="64">
        <v>64.38</v>
      </c>
      <c r="AQ45" s="64">
        <v>65.44</v>
      </c>
      <c r="AR45" s="64">
        <v>66.489999999999995</v>
      </c>
      <c r="AS45" s="64">
        <v>67.540000000000006</v>
      </c>
      <c r="AT45" s="64">
        <v>68.599999999999994</v>
      </c>
      <c r="AU45" s="64">
        <v>69.650000000000006</v>
      </c>
      <c r="AV45" s="64">
        <v>70.709999999999994</v>
      </c>
      <c r="AW45" s="64">
        <v>71.760000000000005</v>
      </c>
      <c r="AX45" s="64">
        <v>72.81</v>
      </c>
      <c r="AY45" s="64">
        <v>73.87</v>
      </c>
    </row>
    <row r="46" spans="1:51">
      <c r="A46" s="70">
        <v>83.08</v>
      </c>
      <c r="B46" s="70">
        <v>84.61</v>
      </c>
      <c r="C46" s="70">
        <v>86.14</v>
      </c>
      <c r="D46" s="70">
        <v>87.67</v>
      </c>
      <c r="E46" s="70">
        <v>89.2</v>
      </c>
      <c r="F46" s="70">
        <v>90.73</v>
      </c>
      <c r="G46" s="70">
        <v>92.26</v>
      </c>
      <c r="H46" s="70">
        <v>93.79</v>
      </c>
      <c r="I46" s="71">
        <v>95.31</v>
      </c>
      <c r="J46" s="72">
        <v>96.84</v>
      </c>
      <c r="K46" s="72">
        <v>98.37</v>
      </c>
      <c r="L46" s="71">
        <v>99.9</v>
      </c>
      <c r="M46" s="71">
        <v>101.43</v>
      </c>
      <c r="N46" s="71">
        <v>102.96</v>
      </c>
      <c r="O46" s="73">
        <v>104.49</v>
      </c>
      <c r="P46" s="64">
        <v>106.02</v>
      </c>
      <c r="Q46" s="64">
        <v>107.54</v>
      </c>
      <c r="R46" s="64">
        <v>109.07</v>
      </c>
      <c r="S46" s="64">
        <v>110.6</v>
      </c>
      <c r="T46" s="64">
        <v>112.13</v>
      </c>
      <c r="U46" s="64">
        <v>113.66</v>
      </c>
      <c r="V46" s="64">
        <v>115.19</v>
      </c>
      <c r="W46" s="64">
        <v>116.72</v>
      </c>
      <c r="X46" s="64">
        <v>118.25</v>
      </c>
      <c r="Y46" s="64">
        <v>119.78</v>
      </c>
      <c r="Z46" s="65">
        <v>42</v>
      </c>
      <c r="AA46" s="70">
        <v>49.75</v>
      </c>
      <c r="AB46" s="70">
        <v>50.83</v>
      </c>
      <c r="AC46" s="70">
        <v>51.91</v>
      </c>
      <c r="AD46" s="70">
        <v>52.99</v>
      </c>
      <c r="AE46" s="70">
        <v>54.07</v>
      </c>
      <c r="AF46" s="70">
        <v>55.15</v>
      </c>
      <c r="AG46" s="70">
        <v>56.23</v>
      </c>
      <c r="AH46" s="70">
        <v>57.31</v>
      </c>
      <c r="AI46" s="71">
        <v>58.39</v>
      </c>
      <c r="AJ46" s="72">
        <v>59.47</v>
      </c>
      <c r="AK46" s="72">
        <v>60.55</v>
      </c>
      <c r="AL46" s="71">
        <v>61.63</v>
      </c>
      <c r="AM46" s="71">
        <v>62.71</v>
      </c>
      <c r="AN46" s="61">
        <v>63.78</v>
      </c>
      <c r="AO46" s="73">
        <v>64.86</v>
      </c>
      <c r="AP46" s="64">
        <v>65.94</v>
      </c>
      <c r="AQ46" s="64">
        <v>67.02</v>
      </c>
      <c r="AR46" s="64">
        <v>68.099999999999994</v>
      </c>
      <c r="AS46" s="64">
        <v>69.180000000000007</v>
      </c>
      <c r="AT46" s="64">
        <v>70.260000000000005</v>
      </c>
      <c r="AU46" s="64">
        <v>71.34</v>
      </c>
      <c r="AV46" s="64">
        <v>72.42</v>
      </c>
      <c r="AW46" s="64">
        <v>73.5</v>
      </c>
      <c r="AX46" s="64">
        <v>74.58</v>
      </c>
      <c r="AY46" s="64">
        <v>75.66</v>
      </c>
    </row>
    <row r="47" spans="1:51">
      <c r="A47" s="70">
        <v>85.02</v>
      </c>
      <c r="B47" s="70">
        <v>86.59</v>
      </c>
      <c r="C47" s="70">
        <v>88.15</v>
      </c>
      <c r="D47" s="70">
        <v>89.72</v>
      </c>
      <c r="E47" s="70">
        <v>91.28</v>
      </c>
      <c r="F47" s="70">
        <v>92.85</v>
      </c>
      <c r="G47" s="70">
        <v>94.41</v>
      </c>
      <c r="H47" s="70">
        <v>95.98</v>
      </c>
      <c r="I47" s="71">
        <v>97.54</v>
      </c>
      <c r="J47" s="72">
        <v>99.11</v>
      </c>
      <c r="K47" s="72">
        <v>100.67</v>
      </c>
      <c r="L47" s="71">
        <v>102.24</v>
      </c>
      <c r="M47" s="71">
        <v>103.8</v>
      </c>
      <c r="N47" s="71">
        <v>105.37</v>
      </c>
      <c r="O47" s="73">
        <v>106.93</v>
      </c>
      <c r="P47" s="64">
        <v>108.5</v>
      </c>
      <c r="Q47" s="64">
        <v>110.06</v>
      </c>
      <c r="R47" s="64">
        <v>111.63</v>
      </c>
      <c r="S47" s="64">
        <v>113.19</v>
      </c>
      <c r="T47" s="64">
        <v>114.76</v>
      </c>
      <c r="U47" s="64">
        <v>116.32</v>
      </c>
      <c r="V47" s="64">
        <v>117.89</v>
      </c>
      <c r="W47" s="64">
        <v>119.46</v>
      </c>
      <c r="X47" s="64">
        <v>121.02</v>
      </c>
      <c r="Y47" s="64">
        <v>122.59</v>
      </c>
      <c r="Z47" s="65">
        <v>43</v>
      </c>
      <c r="AA47" s="70">
        <v>50.91</v>
      </c>
      <c r="AB47" s="70">
        <v>52.02</v>
      </c>
      <c r="AC47" s="70">
        <v>53.12</v>
      </c>
      <c r="AD47" s="70">
        <v>54.23</v>
      </c>
      <c r="AE47" s="70">
        <v>55.33</v>
      </c>
      <c r="AF47" s="70">
        <v>56.44</v>
      </c>
      <c r="AG47" s="70">
        <v>57.54</v>
      </c>
      <c r="AH47" s="70">
        <v>58.65</v>
      </c>
      <c r="AI47" s="71">
        <v>59.75</v>
      </c>
      <c r="AJ47" s="72">
        <v>60.86</v>
      </c>
      <c r="AK47" s="72">
        <v>61.96</v>
      </c>
      <c r="AL47" s="71">
        <v>63.07</v>
      </c>
      <c r="AM47" s="71">
        <v>64.17</v>
      </c>
      <c r="AN47" s="61">
        <v>65.28</v>
      </c>
      <c r="AO47" s="73">
        <v>66.38</v>
      </c>
      <c r="AP47" s="64">
        <v>67.489999999999995</v>
      </c>
      <c r="AQ47" s="64">
        <v>68.59</v>
      </c>
      <c r="AR47" s="64">
        <v>69.7</v>
      </c>
      <c r="AS47" s="64">
        <v>70.81</v>
      </c>
      <c r="AT47" s="64">
        <v>71.91</v>
      </c>
      <c r="AU47" s="64">
        <v>73.02</v>
      </c>
      <c r="AV47" s="64">
        <v>74.12</v>
      </c>
      <c r="AW47" s="64">
        <v>75.23</v>
      </c>
      <c r="AX47" s="64">
        <v>76.33</v>
      </c>
      <c r="AY47" s="64">
        <v>77.44</v>
      </c>
    </row>
    <row r="48" spans="1:51">
      <c r="A48" s="70">
        <v>86.98</v>
      </c>
      <c r="B48" s="70">
        <v>88.58</v>
      </c>
      <c r="C48" s="70">
        <v>90.18</v>
      </c>
      <c r="D48" s="70">
        <v>91.78</v>
      </c>
      <c r="E48" s="70">
        <v>93.38</v>
      </c>
      <c r="F48" s="70">
        <v>94.98</v>
      </c>
      <c r="G48" s="70">
        <v>96.59</v>
      </c>
      <c r="H48" s="70">
        <v>98.19</v>
      </c>
      <c r="I48" s="71">
        <v>99.79</v>
      </c>
      <c r="J48" s="72">
        <v>101.39</v>
      </c>
      <c r="K48" s="72">
        <v>102.99</v>
      </c>
      <c r="L48" s="71">
        <v>104.59</v>
      </c>
      <c r="M48" s="71">
        <v>106.2</v>
      </c>
      <c r="N48" s="71">
        <v>107.8</v>
      </c>
      <c r="O48" s="73">
        <v>109.4</v>
      </c>
      <c r="P48" s="64">
        <v>111</v>
      </c>
      <c r="Q48" s="64">
        <v>112.6</v>
      </c>
      <c r="R48" s="64">
        <v>114.2</v>
      </c>
      <c r="S48" s="64">
        <v>115.81</v>
      </c>
      <c r="T48" s="64">
        <v>117.41</v>
      </c>
      <c r="U48" s="64">
        <v>119.01</v>
      </c>
      <c r="V48" s="64">
        <v>120.61</v>
      </c>
      <c r="W48" s="64">
        <v>122.21</v>
      </c>
      <c r="X48" s="64">
        <v>123.81</v>
      </c>
      <c r="Y48" s="64">
        <v>125.41</v>
      </c>
      <c r="Z48" s="65">
        <v>44</v>
      </c>
      <c r="AA48" s="70">
        <v>52.09</v>
      </c>
      <c r="AB48" s="70">
        <v>53.22</v>
      </c>
      <c r="AC48" s="70">
        <v>54.35</v>
      </c>
      <c r="AD48" s="70">
        <v>55.48</v>
      </c>
      <c r="AE48" s="70">
        <v>56.61</v>
      </c>
      <c r="AF48" s="70">
        <v>57.74</v>
      </c>
      <c r="AG48" s="70">
        <v>58.87</v>
      </c>
      <c r="AH48" s="70">
        <v>60</v>
      </c>
      <c r="AI48" s="71">
        <v>61.13</v>
      </c>
      <c r="AJ48" s="72">
        <v>62.27</v>
      </c>
      <c r="AK48" s="72">
        <v>63.4</v>
      </c>
      <c r="AL48" s="71">
        <v>64.53</v>
      </c>
      <c r="AM48" s="71">
        <v>65.66</v>
      </c>
      <c r="AN48" s="61">
        <v>66.790000000000006</v>
      </c>
      <c r="AO48" s="73">
        <v>67.92</v>
      </c>
      <c r="AP48" s="64">
        <v>69.05</v>
      </c>
      <c r="AQ48" s="64">
        <v>70.180000000000007</v>
      </c>
      <c r="AR48" s="64">
        <v>71.31</v>
      </c>
      <c r="AS48" s="64">
        <v>72.44</v>
      </c>
      <c r="AT48" s="64">
        <v>73.569999999999993</v>
      </c>
      <c r="AU48" s="64">
        <v>74.7</v>
      </c>
      <c r="AV48" s="64">
        <v>75.84</v>
      </c>
      <c r="AW48" s="64">
        <v>76.97</v>
      </c>
      <c r="AX48" s="64">
        <v>78.099999999999994</v>
      </c>
      <c r="AY48" s="64">
        <v>79.23</v>
      </c>
    </row>
    <row r="49" spans="1:51">
      <c r="A49" s="70">
        <v>88.92</v>
      </c>
      <c r="B49" s="70">
        <v>90.55</v>
      </c>
      <c r="C49" s="70">
        <v>92.19</v>
      </c>
      <c r="D49" s="70">
        <v>93.83</v>
      </c>
      <c r="E49" s="70">
        <v>95.47</v>
      </c>
      <c r="F49" s="70">
        <v>97.11</v>
      </c>
      <c r="G49" s="70">
        <v>98.74</v>
      </c>
      <c r="H49" s="70">
        <v>100.38</v>
      </c>
      <c r="I49" s="71">
        <v>102.02</v>
      </c>
      <c r="J49" s="72">
        <v>103.66</v>
      </c>
      <c r="K49" s="72">
        <v>105.3</v>
      </c>
      <c r="L49" s="71">
        <v>106.93</v>
      </c>
      <c r="M49" s="71">
        <v>108.57</v>
      </c>
      <c r="N49" s="71">
        <v>110.21</v>
      </c>
      <c r="O49" s="73">
        <v>111.85</v>
      </c>
      <c r="P49" s="64">
        <v>113.49</v>
      </c>
      <c r="Q49" s="64">
        <v>115.12</v>
      </c>
      <c r="R49" s="64">
        <v>116.76</v>
      </c>
      <c r="S49" s="64">
        <v>118.4</v>
      </c>
      <c r="T49" s="64">
        <v>120.04</v>
      </c>
      <c r="U49" s="64">
        <v>121.68</v>
      </c>
      <c r="V49" s="64">
        <v>123.31</v>
      </c>
      <c r="W49" s="64">
        <v>124.95</v>
      </c>
      <c r="X49" s="64">
        <v>126.59</v>
      </c>
      <c r="Y49" s="64">
        <v>128.22999999999999</v>
      </c>
      <c r="Z49" s="65">
        <v>45</v>
      </c>
      <c r="AA49" s="70">
        <v>53.26</v>
      </c>
      <c r="AB49" s="70">
        <v>54.41</v>
      </c>
      <c r="AC49" s="70">
        <v>55.57</v>
      </c>
      <c r="AD49" s="70">
        <v>56.73</v>
      </c>
      <c r="AE49" s="70">
        <v>57.88</v>
      </c>
      <c r="AF49" s="70">
        <v>59.04</v>
      </c>
      <c r="AG49" s="70">
        <v>60.2</v>
      </c>
      <c r="AH49" s="70">
        <v>61.35</v>
      </c>
      <c r="AI49" s="71">
        <v>62.51</v>
      </c>
      <c r="AJ49" s="72">
        <v>63.67</v>
      </c>
      <c r="AK49" s="72">
        <v>64.819999999999993</v>
      </c>
      <c r="AL49" s="71">
        <v>65.98</v>
      </c>
      <c r="AM49" s="71">
        <v>67.14</v>
      </c>
      <c r="AN49" s="61">
        <v>68.290000000000006</v>
      </c>
      <c r="AO49" s="73">
        <v>69.45</v>
      </c>
      <c r="AP49" s="64">
        <v>70.61</v>
      </c>
      <c r="AQ49" s="64">
        <v>71.760000000000005</v>
      </c>
      <c r="AR49" s="64">
        <v>72.92</v>
      </c>
      <c r="AS49" s="64">
        <v>74.08</v>
      </c>
      <c r="AT49" s="64">
        <v>75.23</v>
      </c>
      <c r="AU49" s="64">
        <v>76.39</v>
      </c>
      <c r="AV49" s="64">
        <v>77.540000000000006</v>
      </c>
      <c r="AW49" s="64">
        <v>78.7</v>
      </c>
      <c r="AX49" s="64">
        <v>79.86</v>
      </c>
      <c r="AY49" s="64">
        <v>81.010000000000005</v>
      </c>
    </row>
    <row r="50" spans="1:51">
      <c r="A50" s="70">
        <v>90.87</v>
      </c>
      <c r="B50" s="70">
        <v>92.55</v>
      </c>
      <c r="C50" s="70">
        <v>94.22</v>
      </c>
      <c r="D50" s="70">
        <v>95.9</v>
      </c>
      <c r="E50" s="70">
        <v>97.57</v>
      </c>
      <c r="F50" s="70">
        <v>99.24</v>
      </c>
      <c r="G50" s="70">
        <v>100.92</v>
      </c>
      <c r="H50" s="70">
        <v>102.59</v>
      </c>
      <c r="I50" s="71">
        <v>104.27</v>
      </c>
      <c r="J50" s="72">
        <v>105.94</v>
      </c>
      <c r="K50" s="72">
        <v>107.62</v>
      </c>
      <c r="L50" s="71">
        <v>109.29</v>
      </c>
      <c r="M50" s="71">
        <v>110.97</v>
      </c>
      <c r="N50" s="71">
        <v>112.64</v>
      </c>
      <c r="O50" s="73">
        <v>114.31</v>
      </c>
      <c r="P50" s="64">
        <v>115.99</v>
      </c>
      <c r="Q50" s="64">
        <v>117.66</v>
      </c>
      <c r="R50" s="64">
        <v>119.34</v>
      </c>
      <c r="S50" s="64">
        <v>121.01</v>
      </c>
      <c r="T50" s="64">
        <v>122.69</v>
      </c>
      <c r="U50" s="64">
        <v>124.36</v>
      </c>
      <c r="V50" s="64">
        <v>126.04</v>
      </c>
      <c r="W50" s="64">
        <v>127.71</v>
      </c>
      <c r="X50" s="64">
        <v>129.38</v>
      </c>
      <c r="Y50" s="64">
        <v>131.06</v>
      </c>
      <c r="Z50" s="65">
        <v>46</v>
      </c>
      <c r="AA50" s="70">
        <v>54.43</v>
      </c>
      <c r="AB50" s="70">
        <v>55.61</v>
      </c>
      <c r="AC50" s="70">
        <v>56.8</v>
      </c>
      <c r="AD50" s="70">
        <v>57.98</v>
      </c>
      <c r="AE50" s="70">
        <v>59.16</v>
      </c>
      <c r="AF50" s="70">
        <v>60.34</v>
      </c>
      <c r="AG50" s="70">
        <v>61.53</v>
      </c>
      <c r="AH50" s="70">
        <v>62.71</v>
      </c>
      <c r="AI50" s="71">
        <v>63.89</v>
      </c>
      <c r="AJ50" s="72">
        <v>65.069999999999993</v>
      </c>
      <c r="AK50" s="72">
        <v>66.25</v>
      </c>
      <c r="AL50" s="71">
        <v>67.44</v>
      </c>
      <c r="AM50" s="71">
        <v>68.62</v>
      </c>
      <c r="AN50" s="61">
        <v>69.8</v>
      </c>
      <c r="AO50" s="73">
        <v>70.98</v>
      </c>
      <c r="AP50" s="64">
        <v>72.17</v>
      </c>
      <c r="AQ50" s="64">
        <v>73.349999999999994</v>
      </c>
      <c r="AR50" s="64">
        <v>74.53</v>
      </c>
      <c r="AS50" s="64">
        <v>75.709999999999994</v>
      </c>
      <c r="AT50" s="64">
        <v>76.89</v>
      </c>
      <c r="AU50" s="64">
        <v>78.08</v>
      </c>
      <c r="AV50" s="64">
        <v>79.260000000000005</v>
      </c>
      <c r="AW50" s="64">
        <v>80.44</v>
      </c>
      <c r="AX50" s="64">
        <v>81.62</v>
      </c>
      <c r="AY50" s="64">
        <v>82.81</v>
      </c>
    </row>
    <row r="51" spans="1:51">
      <c r="A51" s="70">
        <v>92.81</v>
      </c>
      <c r="B51" s="70">
        <v>94.52</v>
      </c>
      <c r="C51" s="70">
        <v>96.23</v>
      </c>
      <c r="D51" s="70">
        <v>97.94</v>
      </c>
      <c r="E51" s="70">
        <v>99.65</v>
      </c>
      <c r="F51" s="70">
        <v>101.36</v>
      </c>
      <c r="G51" s="70">
        <v>103.07</v>
      </c>
      <c r="H51" s="70">
        <v>104.79</v>
      </c>
      <c r="I51" s="71">
        <v>106.5</v>
      </c>
      <c r="J51" s="72">
        <v>108.21</v>
      </c>
      <c r="K51" s="72">
        <v>109.92</v>
      </c>
      <c r="L51" s="71">
        <v>111.63</v>
      </c>
      <c r="M51" s="71">
        <v>113.34</v>
      </c>
      <c r="N51" s="71">
        <v>115.05</v>
      </c>
      <c r="O51" s="73">
        <v>116.76</v>
      </c>
      <c r="P51" s="64">
        <v>118.47</v>
      </c>
      <c r="Q51" s="64">
        <v>120.18</v>
      </c>
      <c r="R51" s="64">
        <v>121.89</v>
      </c>
      <c r="S51" s="64">
        <v>123.6</v>
      </c>
      <c r="T51" s="64">
        <v>125.32</v>
      </c>
      <c r="U51" s="64">
        <v>127.03</v>
      </c>
      <c r="V51" s="64">
        <v>128.74</v>
      </c>
      <c r="W51" s="64">
        <v>130.44999999999999</v>
      </c>
      <c r="X51" s="64">
        <v>132.16</v>
      </c>
      <c r="Y51" s="64">
        <v>133.87</v>
      </c>
      <c r="Z51" s="65">
        <v>47</v>
      </c>
      <c r="AA51" s="70">
        <v>55.6</v>
      </c>
      <c r="AB51" s="70">
        <v>56.81</v>
      </c>
      <c r="AC51" s="70">
        <v>58.02</v>
      </c>
      <c r="AD51" s="70">
        <v>59.22</v>
      </c>
      <c r="AE51" s="70">
        <v>60.43</v>
      </c>
      <c r="AF51" s="70">
        <v>61.64</v>
      </c>
      <c r="AG51" s="70">
        <v>62.85</v>
      </c>
      <c r="AH51" s="70">
        <v>64.06</v>
      </c>
      <c r="AI51" s="71">
        <v>65.260000000000005</v>
      </c>
      <c r="AJ51" s="72">
        <v>66.47</v>
      </c>
      <c r="AK51" s="72">
        <v>67.680000000000007</v>
      </c>
      <c r="AL51" s="71">
        <v>68.89</v>
      </c>
      <c r="AM51" s="71">
        <v>70.099999999999994</v>
      </c>
      <c r="AN51" s="61">
        <v>71.3</v>
      </c>
      <c r="AO51" s="73">
        <v>72.510000000000005</v>
      </c>
      <c r="AP51" s="64">
        <v>73.72</v>
      </c>
      <c r="AQ51" s="64">
        <v>74.930000000000007</v>
      </c>
      <c r="AR51" s="64">
        <v>76.13</v>
      </c>
      <c r="AS51" s="64">
        <v>77.34</v>
      </c>
      <c r="AT51" s="64">
        <v>78.55</v>
      </c>
      <c r="AU51" s="64">
        <v>79.760000000000005</v>
      </c>
      <c r="AV51" s="64">
        <v>80.97</v>
      </c>
      <c r="AW51" s="64">
        <v>82.17</v>
      </c>
      <c r="AX51" s="64">
        <v>83.38</v>
      </c>
      <c r="AY51" s="64">
        <v>84.59</v>
      </c>
    </row>
    <row r="52" spans="1:51">
      <c r="A52" s="70">
        <v>94.76</v>
      </c>
      <c r="B52" s="70">
        <v>96.51</v>
      </c>
      <c r="C52" s="70">
        <v>98.26</v>
      </c>
      <c r="D52" s="70">
        <v>100.01</v>
      </c>
      <c r="E52" s="70">
        <v>101.75</v>
      </c>
      <c r="F52" s="70">
        <v>103.5</v>
      </c>
      <c r="G52" s="70">
        <v>105.25</v>
      </c>
      <c r="H52" s="70">
        <v>107</v>
      </c>
      <c r="I52" s="71">
        <v>108.74</v>
      </c>
      <c r="J52" s="72">
        <v>110.49</v>
      </c>
      <c r="K52" s="72">
        <v>112.24</v>
      </c>
      <c r="L52" s="71">
        <v>113.98</v>
      </c>
      <c r="M52" s="71">
        <v>115.73</v>
      </c>
      <c r="N52" s="71">
        <v>117.48</v>
      </c>
      <c r="O52" s="73">
        <v>119.23</v>
      </c>
      <c r="P52" s="64">
        <v>120.97</v>
      </c>
      <c r="Q52" s="64">
        <v>122.72</v>
      </c>
      <c r="R52" s="64">
        <v>124.47</v>
      </c>
      <c r="S52" s="64">
        <v>126.21</v>
      </c>
      <c r="T52" s="64">
        <v>127.96</v>
      </c>
      <c r="U52" s="64">
        <v>129.71</v>
      </c>
      <c r="V52" s="64">
        <v>131.46</v>
      </c>
      <c r="W52" s="64">
        <v>133.19999999999999</v>
      </c>
      <c r="X52" s="64">
        <v>134.94999999999999</v>
      </c>
      <c r="Y52" s="64">
        <v>136.69999999999999</v>
      </c>
      <c r="Z52" s="65">
        <v>48</v>
      </c>
      <c r="AA52" s="70">
        <v>56.76</v>
      </c>
      <c r="AB52" s="70">
        <v>57.99</v>
      </c>
      <c r="AC52" s="70">
        <v>59.23</v>
      </c>
      <c r="AD52" s="70">
        <v>60.46</v>
      </c>
      <c r="AE52" s="70">
        <v>61.7</v>
      </c>
      <c r="AF52" s="70">
        <v>62.93</v>
      </c>
      <c r="AG52" s="70">
        <v>64.16</v>
      </c>
      <c r="AH52" s="70">
        <v>65.400000000000006</v>
      </c>
      <c r="AI52" s="71">
        <v>66.63</v>
      </c>
      <c r="AJ52" s="72">
        <v>67.86</v>
      </c>
      <c r="AK52" s="72">
        <v>69.099999999999994</v>
      </c>
      <c r="AL52" s="71">
        <v>70.33</v>
      </c>
      <c r="AM52" s="71">
        <v>71.56</v>
      </c>
      <c r="AN52" s="61">
        <v>72.8</v>
      </c>
      <c r="AO52" s="73">
        <v>74.03</v>
      </c>
      <c r="AP52" s="64">
        <v>75.27</v>
      </c>
      <c r="AQ52" s="64">
        <v>76.5</v>
      </c>
      <c r="AR52" s="64">
        <v>77.73</v>
      </c>
      <c r="AS52" s="64">
        <v>78.97</v>
      </c>
      <c r="AT52" s="64">
        <v>80.2</v>
      </c>
      <c r="AU52" s="64">
        <v>81.430000000000007</v>
      </c>
      <c r="AV52" s="64">
        <v>82.67</v>
      </c>
      <c r="AW52" s="64">
        <v>83.9</v>
      </c>
      <c r="AX52" s="64">
        <v>85.13</v>
      </c>
      <c r="AY52" s="64">
        <v>86.37</v>
      </c>
    </row>
    <row r="53" spans="1:51">
      <c r="A53" s="70">
        <v>96.7</v>
      </c>
      <c r="B53" s="70">
        <v>98.48</v>
      </c>
      <c r="C53" s="70">
        <v>100.26</v>
      </c>
      <c r="D53" s="70">
        <v>102.05</v>
      </c>
      <c r="E53" s="70">
        <v>103.83</v>
      </c>
      <c r="F53" s="70">
        <v>105.61</v>
      </c>
      <c r="G53" s="70">
        <v>107.4</v>
      </c>
      <c r="H53" s="70">
        <v>109.18</v>
      </c>
      <c r="I53" s="71">
        <v>110.96</v>
      </c>
      <c r="J53" s="72">
        <v>112.75</v>
      </c>
      <c r="K53" s="72">
        <v>114.53</v>
      </c>
      <c r="L53" s="71">
        <v>116.31</v>
      </c>
      <c r="M53" s="71">
        <v>118.1</v>
      </c>
      <c r="N53" s="71">
        <v>119.88</v>
      </c>
      <c r="O53" s="73">
        <v>121.67</v>
      </c>
      <c r="P53" s="64">
        <v>123.45</v>
      </c>
      <c r="Q53" s="64">
        <v>125.23</v>
      </c>
      <c r="R53" s="64">
        <v>127.02</v>
      </c>
      <c r="S53" s="64">
        <v>128.80000000000001</v>
      </c>
      <c r="T53" s="64">
        <v>130.58000000000001</v>
      </c>
      <c r="U53" s="64">
        <v>132.37</v>
      </c>
      <c r="V53" s="64">
        <v>134.15</v>
      </c>
      <c r="W53" s="64">
        <v>135.93</v>
      </c>
      <c r="X53" s="64">
        <v>137.72</v>
      </c>
      <c r="Y53" s="64">
        <v>139.5</v>
      </c>
      <c r="Z53" s="65">
        <v>49</v>
      </c>
      <c r="AA53" s="70">
        <v>57.94</v>
      </c>
      <c r="AB53" s="70">
        <v>59.2</v>
      </c>
      <c r="AC53" s="70">
        <v>60.46</v>
      </c>
      <c r="AD53" s="70">
        <v>61.72</v>
      </c>
      <c r="AE53" s="70">
        <v>62.97</v>
      </c>
      <c r="AF53" s="70">
        <v>64.23</v>
      </c>
      <c r="AG53" s="70">
        <v>65.489999999999995</v>
      </c>
      <c r="AH53" s="70">
        <v>66.75</v>
      </c>
      <c r="AI53" s="71">
        <v>68.010000000000005</v>
      </c>
      <c r="AJ53" s="72">
        <v>69.27</v>
      </c>
      <c r="AK53" s="72">
        <v>70.53</v>
      </c>
      <c r="AL53" s="71">
        <v>71.790000000000006</v>
      </c>
      <c r="AM53" s="71">
        <v>73.5</v>
      </c>
      <c r="AN53" s="61">
        <v>74.31</v>
      </c>
      <c r="AO53" s="73">
        <v>75.569999999999993</v>
      </c>
      <c r="AP53" s="64">
        <v>76.83</v>
      </c>
      <c r="AQ53" s="64">
        <v>78.09</v>
      </c>
      <c r="AR53" s="64">
        <v>79.349999999999994</v>
      </c>
      <c r="AS53" s="64">
        <v>80.599999999999994</v>
      </c>
      <c r="AT53" s="64">
        <v>81.86</v>
      </c>
      <c r="AU53" s="64">
        <v>83.12</v>
      </c>
      <c r="AV53" s="64">
        <v>84.38</v>
      </c>
      <c r="AW53" s="64">
        <v>85.64</v>
      </c>
      <c r="AX53" s="64">
        <v>86.9</v>
      </c>
      <c r="AY53" s="64">
        <v>88.16</v>
      </c>
    </row>
    <row r="54" spans="1:51">
      <c r="A54" s="70">
        <v>98.64</v>
      </c>
      <c r="B54" s="70">
        <v>100.46</v>
      </c>
      <c r="C54" s="70">
        <v>102.28</v>
      </c>
      <c r="D54" s="70">
        <v>104.1</v>
      </c>
      <c r="E54" s="70">
        <v>105.92</v>
      </c>
      <c r="F54" s="70">
        <v>107.74</v>
      </c>
      <c r="G54" s="70">
        <v>109.56</v>
      </c>
      <c r="H54" s="70">
        <v>111.38</v>
      </c>
      <c r="I54" s="71">
        <v>113.2</v>
      </c>
      <c r="J54" s="72">
        <v>115.02</v>
      </c>
      <c r="K54" s="72">
        <v>116.84</v>
      </c>
      <c r="L54" s="71">
        <v>118.66</v>
      </c>
      <c r="M54" s="71">
        <v>120.48</v>
      </c>
      <c r="N54" s="71">
        <v>122.3</v>
      </c>
      <c r="O54" s="73">
        <v>124.12</v>
      </c>
      <c r="P54" s="64">
        <v>125.94</v>
      </c>
      <c r="Q54" s="64">
        <v>127.76</v>
      </c>
      <c r="R54" s="64">
        <v>129.58000000000001</v>
      </c>
      <c r="S54" s="64">
        <v>131.4</v>
      </c>
      <c r="T54" s="64">
        <v>133.22</v>
      </c>
      <c r="U54" s="64">
        <v>135.04</v>
      </c>
      <c r="V54" s="64">
        <v>136.86000000000001</v>
      </c>
      <c r="W54" s="64">
        <v>138.68</v>
      </c>
      <c r="X54" s="64">
        <v>140.5</v>
      </c>
      <c r="Y54" s="64">
        <v>142.32</v>
      </c>
      <c r="Z54" s="65">
        <v>50</v>
      </c>
      <c r="AA54" s="70">
        <v>59.11</v>
      </c>
      <c r="AB54" s="70">
        <v>60.39</v>
      </c>
      <c r="AC54" s="70">
        <v>61.68</v>
      </c>
      <c r="AD54" s="70">
        <v>62.96</v>
      </c>
      <c r="AE54" s="70">
        <v>64.25</v>
      </c>
      <c r="AF54" s="70">
        <v>65.53</v>
      </c>
      <c r="AG54" s="70">
        <v>66.819999999999993</v>
      </c>
      <c r="AH54" s="70">
        <v>68.099999999999994</v>
      </c>
      <c r="AI54" s="71">
        <v>69.39</v>
      </c>
      <c r="AJ54" s="72">
        <v>70.67</v>
      </c>
      <c r="AK54" s="72">
        <v>71.959999999999994</v>
      </c>
      <c r="AL54" s="71">
        <v>73.239999999999995</v>
      </c>
      <c r="AM54" s="71">
        <v>74.53</v>
      </c>
      <c r="AN54" s="61">
        <v>75.81</v>
      </c>
      <c r="AO54" s="73">
        <v>77.099999999999994</v>
      </c>
      <c r="AP54" s="64">
        <v>78.38</v>
      </c>
      <c r="AQ54" s="64">
        <v>79.67</v>
      </c>
      <c r="AR54" s="64">
        <v>80.95</v>
      </c>
      <c r="AS54" s="64">
        <v>82.24</v>
      </c>
      <c r="AT54" s="64">
        <v>83.52</v>
      </c>
      <c r="AU54" s="64">
        <v>84.81</v>
      </c>
      <c r="AV54" s="64">
        <v>86.09</v>
      </c>
      <c r="AW54" s="64">
        <v>87.38</v>
      </c>
      <c r="AX54" s="64">
        <v>88.66</v>
      </c>
      <c r="AY54" s="64">
        <v>89.95</v>
      </c>
    </row>
    <row r="55" spans="1:51">
      <c r="A55" s="70">
        <v>100.61</v>
      </c>
      <c r="B55" s="70">
        <v>102.46</v>
      </c>
      <c r="C55" s="70">
        <v>104.32</v>
      </c>
      <c r="D55" s="70">
        <v>106.17</v>
      </c>
      <c r="E55" s="70">
        <v>108.03</v>
      </c>
      <c r="F55" s="70">
        <v>109.89</v>
      </c>
      <c r="G55" s="70">
        <v>111.74</v>
      </c>
      <c r="H55" s="70">
        <v>113.6</v>
      </c>
      <c r="I55" s="71">
        <v>115.46</v>
      </c>
      <c r="J55" s="72">
        <v>117.31</v>
      </c>
      <c r="K55" s="72">
        <v>119.17</v>
      </c>
      <c r="L55" s="71">
        <v>121.03</v>
      </c>
      <c r="M55" s="71">
        <v>122.88</v>
      </c>
      <c r="N55" s="71">
        <v>124.74</v>
      </c>
      <c r="O55" s="73">
        <v>126.59</v>
      </c>
      <c r="P55" s="64">
        <v>128.44999999999999</v>
      </c>
      <c r="Q55" s="64">
        <v>130.31</v>
      </c>
      <c r="R55" s="64">
        <v>132.16</v>
      </c>
      <c r="S55" s="64">
        <v>134.02000000000001</v>
      </c>
      <c r="T55" s="64">
        <v>135.88</v>
      </c>
      <c r="U55" s="64">
        <v>137.72999999999999</v>
      </c>
      <c r="V55" s="64">
        <v>139.59</v>
      </c>
      <c r="W55" s="64">
        <v>141.44999999999999</v>
      </c>
      <c r="X55" s="64">
        <v>149.30000000000001</v>
      </c>
      <c r="Y55" s="64">
        <v>145.16</v>
      </c>
      <c r="Z55" s="65">
        <v>51</v>
      </c>
      <c r="AA55" s="70">
        <v>60.28</v>
      </c>
      <c r="AB55" s="70">
        <v>61.59</v>
      </c>
      <c r="AC55" s="70">
        <v>62.9</v>
      </c>
      <c r="AD55" s="70">
        <v>64.209999999999994</v>
      </c>
      <c r="AE55" s="70">
        <v>65.52</v>
      </c>
      <c r="AF55" s="70">
        <v>66.83</v>
      </c>
      <c r="AG55" s="70">
        <v>68.14</v>
      </c>
      <c r="AH55" s="70">
        <v>69.45</v>
      </c>
      <c r="AI55" s="71">
        <v>70.760000000000005</v>
      </c>
      <c r="AJ55" s="72">
        <v>72.08</v>
      </c>
      <c r="AK55" s="72">
        <v>73.39</v>
      </c>
      <c r="AL55" s="71">
        <v>74.7</v>
      </c>
      <c r="AM55" s="71">
        <v>76.010000000000005</v>
      </c>
      <c r="AN55" s="61">
        <v>77.319999999999993</v>
      </c>
      <c r="AO55" s="73">
        <v>78.63</v>
      </c>
      <c r="AP55" s="64">
        <v>79.94</v>
      </c>
      <c r="AQ55" s="64">
        <v>81.25</v>
      </c>
      <c r="AR55" s="64">
        <v>82.56</v>
      </c>
      <c r="AS55" s="64">
        <v>83.87</v>
      </c>
      <c r="AT55" s="64">
        <v>85.18</v>
      </c>
      <c r="AU55" s="64">
        <v>86.49</v>
      </c>
      <c r="AV55" s="64">
        <v>87.8</v>
      </c>
      <c r="AW55" s="64">
        <v>89.11</v>
      </c>
      <c r="AX55" s="64">
        <v>90.43</v>
      </c>
      <c r="AY55" s="64">
        <v>91.74</v>
      </c>
    </row>
    <row r="56" spans="1:51">
      <c r="A56" s="70">
        <v>102.54</v>
      </c>
      <c r="B56" s="70">
        <v>104.43</v>
      </c>
      <c r="C56" s="70">
        <v>106.32</v>
      </c>
      <c r="D56" s="70">
        <v>108.22</v>
      </c>
      <c r="E56" s="70">
        <v>110.11</v>
      </c>
      <c r="F56" s="70">
        <v>112</v>
      </c>
      <c r="G56" s="70">
        <v>113.9</v>
      </c>
      <c r="H56" s="70">
        <v>115.79</v>
      </c>
      <c r="I56" s="71">
        <v>117.68</v>
      </c>
      <c r="J56" s="72">
        <v>119.57</v>
      </c>
      <c r="K56" s="72">
        <v>121.47</v>
      </c>
      <c r="L56" s="71">
        <v>123.36</v>
      </c>
      <c r="M56" s="71">
        <v>125.25</v>
      </c>
      <c r="N56" s="71">
        <v>127.15</v>
      </c>
      <c r="O56" s="73" t="s">
        <v>96</v>
      </c>
      <c r="P56" s="64">
        <v>130.93</v>
      </c>
      <c r="Q56" s="64">
        <v>132.82</v>
      </c>
      <c r="R56" s="64">
        <v>134.72</v>
      </c>
      <c r="S56" s="64">
        <v>136.61000000000001</v>
      </c>
      <c r="T56" s="64">
        <v>138.5</v>
      </c>
      <c r="U56" s="64">
        <v>140.38999999999999</v>
      </c>
      <c r="V56" s="64">
        <v>142.29</v>
      </c>
      <c r="W56" s="64">
        <v>144.18</v>
      </c>
      <c r="X56" s="64">
        <v>146.07</v>
      </c>
      <c r="Y56" s="64">
        <v>147.97</v>
      </c>
      <c r="Z56" s="65">
        <v>52</v>
      </c>
      <c r="AA56" s="70">
        <v>61.44</v>
      </c>
      <c r="AB56" s="70">
        <v>62.78</v>
      </c>
      <c r="AC56" s="70">
        <v>64.12</v>
      </c>
      <c r="AD56" s="70">
        <v>65.45</v>
      </c>
      <c r="AE56" s="70">
        <v>66.790000000000006</v>
      </c>
      <c r="AF56" s="70">
        <v>68.12</v>
      </c>
      <c r="AG56" s="70">
        <v>69.459999999999994</v>
      </c>
      <c r="AH56" s="70">
        <v>70.8</v>
      </c>
      <c r="AI56" s="71">
        <v>72.13</v>
      </c>
      <c r="AJ56" s="72">
        <v>73.47</v>
      </c>
      <c r="AK56" s="72">
        <v>74.81</v>
      </c>
      <c r="AL56" s="71">
        <v>76.14</v>
      </c>
      <c r="AM56" s="71">
        <v>77.48</v>
      </c>
      <c r="AN56" s="61">
        <v>78.819999999999993</v>
      </c>
      <c r="AO56" s="73">
        <v>80.150000000000006</v>
      </c>
      <c r="AP56" s="64">
        <v>81.489999999999995</v>
      </c>
      <c r="AQ56" s="64">
        <v>82.82</v>
      </c>
      <c r="AR56" s="64">
        <v>84.16</v>
      </c>
      <c r="AS56" s="64">
        <v>85.5</v>
      </c>
      <c r="AT56" s="64">
        <v>86.83</v>
      </c>
      <c r="AU56" s="64">
        <v>88.17</v>
      </c>
      <c r="AV56" s="64">
        <v>89.51</v>
      </c>
      <c r="AW56" s="64">
        <v>90.84</v>
      </c>
      <c r="AX56" s="64">
        <v>92.18</v>
      </c>
      <c r="AY56" s="64">
        <v>93.52</v>
      </c>
    </row>
    <row r="57" spans="1:51">
      <c r="A57" s="70">
        <v>104.49</v>
      </c>
      <c r="B57" s="70">
        <v>106.42</v>
      </c>
      <c r="C57" s="70">
        <v>108.35</v>
      </c>
      <c r="D57" s="70">
        <v>110.28</v>
      </c>
      <c r="E57" s="70">
        <v>112.21</v>
      </c>
      <c r="F57" s="70">
        <v>114.13</v>
      </c>
      <c r="G57" s="70">
        <v>116.06</v>
      </c>
      <c r="H57" s="70">
        <v>117.99</v>
      </c>
      <c r="I57" s="71">
        <v>119.92</v>
      </c>
      <c r="J57" s="72">
        <v>121.85</v>
      </c>
      <c r="K57" s="72">
        <v>123.78</v>
      </c>
      <c r="L57" s="71">
        <v>125.71</v>
      </c>
      <c r="M57" s="71">
        <v>127.64</v>
      </c>
      <c r="N57" s="71">
        <v>129.57</v>
      </c>
      <c r="O57" s="73">
        <v>131.5</v>
      </c>
      <c r="P57" s="64">
        <v>133.43</v>
      </c>
      <c r="Q57" s="64">
        <v>135.36000000000001</v>
      </c>
      <c r="R57" s="64">
        <v>137.28</v>
      </c>
      <c r="S57" s="64">
        <v>139.21</v>
      </c>
      <c r="T57" s="64">
        <v>141.13999999999999</v>
      </c>
      <c r="U57" s="64">
        <v>143.07</v>
      </c>
      <c r="V57" s="64">
        <v>145</v>
      </c>
      <c r="W57" s="64">
        <v>146.93</v>
      </c>
      <c r="X57" s="64">
        <v>148.86000000000001</v>
      </c>
      <c r="Y57" s="64">
        <v>150.79</v>
      </c>
      <c r="Z57" s="65">
        <v>53</v>
      </c>
      <c r="AA57" s="70">
        <v>62.61</v>
      </c>
      <c r="AB57" s="70">
        <v>63.97</v>
      </c>
      <c r="AC57" s="70">
        <v>65.33</v>
      </c>
      <c r="AD57" s="70">
        <v>66.7</v>
      </c>
      <c r="AE57" s="70">
        <v>68.06</v>
      </c>
      <c r="AF57" s="70">
        <v>69.42</v>
      </c>
      <c r="AG57" s="70">
        <v>70.78</v>
      </c>
      <c r="AH57" s="70">
        <v>72.14</v>
      </c>
      <c r="AI57" s="71">
        <v>73.510000000000005</v>
      </c>
      <c r="AJ57" s="72">
        <v>74.87</v>
      </c>
      <c r="AK57" s="72">
        <v>76.23</v>
      </c>
      <c r="AL57" s="71">
        <v>77.59</v>
      </c>
      <c r="AM57" s="71">
        <v>78.95</v>
      </c>
      <c r="AN57" s="61">
        <v>80.319999999999993</v>
      </c>
      <c r="AO57" s="73">
        <v>81.680000000000007</v>
      </c>
      <c r="AP57" s="64">
        <v>83.04</v>
      </c>
      <c r="AQ57" s="64">
        <v>84.4</v>
      </c>
      <c r="AR57" s="64">
        <v>85.77</v>
      </c>
      <c r="AS57" s="64">
        <v>87.13</v>
      </c>
      <c r="AT57" s="64">
        <v>88.49</v>
      </c>
      <c r="AU57" s="64">
        <v>89.85</v>
      </c>
      <c r="AV57" s="64">
        <v>91.21</v>
      </c>
      <c r="AW57" s="64">
        <v>92.58</v>
      </c>
      <c r="AX57" s="64">
        <v>93.94</v>
      </c>
      <c r="AY57" s="64">
        <v>95.3</v>
      </c>
    </row>
    <row r="58" spans="1:51">
      <c r="A58" s="70">
        <v>106.45</v>
      </c>
      <c r="B58" s="70">
        <v>108.42</v>
      </c>
      <c r="C58" s="70">
        <v>110.39</v>
      </c>
      <c r="D58" s="70">
        <v>112.35</v>
      </c>
      <c r="E58" s="70">
        <v>114.32</v>
      </c>
      <c r="F58" s="70">
        <v>116.28</v>
      </c>
      <c r="G58" s="70">
        <v>118.25</v>
      </c>
      <c r="H58" s="70">
        <v>120.21</v>
      </c>
      <c r="I58" s="71">
        <v>122.18</v>
      </c>
      <c r="J58" s="72">
        <v>124.14</v>
      </c>
      <c r="K58" s="72">
        <v>126.11</v>
      </c>
      <c r="L58" s="71">
        <v>128.08000000000001</v>
      </c>
      <c r="M58" s="71">
        <v>130.04</v>
      </c>
      <c r="N58" s="71">
        <v>132.01</v>
      </c>
      <c r="O58" s="73">
        <v>133.97</v>
      </c>
      <c r="P58" s="64">
        <v>135.94</v>
      </c>
      <c r="Q58" s="64">
        <v>137.9</v>
      </c>
      <c r="R58" s="64">
        <v>139.87</v>
      </c>
      <c r="S58" s="64">
        <v>141.83000000000001</v>
      </c>
      <c r="T58" s="64">
        <v>143.80000000000001</v>
      </c>
      <c r="U58" s="64">
        <v>145.77000000000001</v>
      </c>
      <c r="V58" s="64">
        <v>147.72999999999999</v>
      </c>
      <c r="W58" s="64">
        <v>149.69999999999999</v>
      </c>
      <c r="X58" s="64">
        <v>151.66</v>
      </c>
      <c r="Y58" s="64">
        <v>153.63</v>
      </c>
      <c r="Z58" s="65">
        <v>54</v>
      </c>
      <c r="AA58" s="70">
        <v>63.78</v>
      </c>
      <c r="AB58" s="70">
        <v>65.17</v>
      </c>
      <c r="AC58" s="70">
        <v>66.56</v>
      </c>
      <c r="AD58" s="70">
        <v>67.94</v>
      </c>
      <c r="AE58" s="70">
        <v>69.33</v>
      </c>
      <c r="AF58" s="70">
        <v>70.72</v>
      </c>
      <c r="AG58" s="70">
        <v>72.11</v>
      </c>
      <c r="AH58" s="70">
        <v>73.5</v>
      </c>
      <c r="AI58" s="71">
        <v>74.88</v>
      </c>
      <c r="AJ58" s="72">
        <v>76.27</v>
      </c>
      <c r="AK58" s="72">
        <v>77.66</v>
      </c>
      <c r="AL58" s="71">
        <v>79.05</v>
      </c>
      <c r="AM58" s="71">
        <v>80.430000000000007</v>
      </c>
      <c r="AN58" s="61">
        <v>81.819999999999993</v>
      </c>
      <c r="AO58" s="73">
        <v>83.21</v>
      </c>
      <c r="AP58" s="64">
        <v>84.6</v>
      </c>
      <c r="AQ58" s="64">
        <v>85.99</v>
      </c>
      <c r="AR58" s="64">
        <v>87.37</v>
      </c>
      <c r="AS58" s="64">
        <v>88.76</v>
      </c>
      <c r="AT58" s="64">
        <v>90.15</v>
      </c>
      <c r="AU58" s="64">
        <v>91.54</v>
      </c>
      <c r="AV58" s="64">
        <v>92.92</v>
      </c>
      <c r="AW58" s="64">
        <v>94.31</v>
      </c>
      <c r="AX58" s="64">
        <v>95.7</v>
      </c>
      <c r="AY58" s="64">
        <v>97.09</v>
      </c>
    </row>
    <row r="59" spans="1:51">
      <c r="A59" s="70">
        <v>108.38</v>
      </c>
      <c r="B59" s="70">
        <v>110.39</v>
      </c>
      <c r="C59" s="70">
        <v>112.39</v>
      </c>
      <c r="D59" s="70">
        <v>114.39</v>
      </c>
      <c r="E59" s="70">
        <v>116.39</v>
      </c>
      <c r="F59" s="70">
        <v>118.39</v>
      </c>
      <c r="G59" s="70">
        <v>120.4</v>
      </c>
      <c r="H59" s="70">
        <v>122.4</v>
      </c>
      <c r="I59" s="71">
        <v>124.4</v>
      </c>
      <c r="J59" s="72">
        <v>126.4</v>
      </c>
      <c r="K59" s="72">
        <v>128.4</v>
      </c>
      <c r="L59" s="71">
        <v>130.41</v>
      </c>
      <c r="M59" s="71">
        <v>132.41</v>
      </c>
      <c r="N59" s="71">
        <v>134.41</v>
      </c>
      <c r="O59" s="73">
        <v>136.41</v>
      </c>
      <c r="P59" s="64">
        <v>138.41</v>
      </c>
      <c r="Q59" s="64">
        <v>140.41999999999999</v>
      </c>
      <c r="R59" s="64">
        <v>142.41999999999999</v>
      </c>
      <c r="S59" s="64">
        <v>144.41999999999999</v>
      </c>
      <c r="T59" s="64">
        <v>146.41999999999999</v>
      </c>
      <c r="U59" s="64">
        <v>148.41999999999999</v>
      </c>
      <c r="V59" s="64">
        <v>150.43</v>
      </c>
      <c r="W59" s="64">
        <v>152.43</v>
      </c>
      <c r="X59" s="64">
        <v>154.43</v>
      </c>
      <c r="Y59" s="64">
        <v>156.43</v>
      </c>
      <c r="Z59" s="65">
        <v>55</v>
      </c>
      <c r="AA59" s="70">
        <v>64.959999999999994</v>
      </c>
      <c r="AB59" s="70">
        <v>66.37</v>
      </c>
      <c r="AC59" s="70">
        <v>67.78</v>
      </c>
      <c r="AD59" s="70">
        <v>69.2</v>
      </c>
      <c r="AE59" s="70">
        <v>70.61</v>
      </c>
      <c r="AF59" s="70">
        <v>72.02</v>
      </c>
      <c r="AG59" s="70">
        <v>73.44</v>
      </c>
      <c r="AH59" s="70">
        <v>74.849999999999994</v>
      </c>
      <c r="AI59" s="71">
        <v>76.260000000000005</v>
      </c>
      <c r="AJ59" s="72">
        <v>77.680000000000007</v>
      </c>
      <c r="AK59" s="72">
        <v>79.09</v>
      </c>
      <c r="AL59" s="71">
        <v>80.5</v>
      </c>
      <c r="AM59" s="71">
        <v>81.92</v>
      </c>
      <c r="AN59" s="61">
        <v>83.33</v>
      </c>
      <c r="AO59" s="73">
        <v>84.74</v>
      </c>
      <c r="AP59" s="64">
        <v>86.16</v>
      </c>
      <c r="AQ59" s="64">
        <v>87.57</v>
      </c>
      <c r="AR59" s="64">
        <v>88.99</v>
      </c>
      <c r="AS59" s="64">
        <v>90.4</v>
      </c>
      <c r="AT59" s="64">
        <v>91.81</v>
      </c>
      <c r="AU59" s="64">
        <v>93.23</v>
      </c>
      <c r="AV59" s="64">
        <v>94.64</v>
      </c>
      <c r="AW59" s="64">
        <v>96.05</v>
      </c>
      <c r="AX59" s="64">
        <v>97.47</v>
      </c>
      <c r="AY59" s="64">
        <v>98.88</v>
      </c>
    </row>
    <row r="60" spans="1:51">
      <c r="A60" s="70">
        <v>110.33</v>
      </c>
      <c r="B60" s="70">
        <v>112.37</v>
      </c>
      <c r="C60" s="70">
        <v>114.4</v>
      </c>
      <c r="D60" s="70">
        <v>116.44</v>
      </c>
      <c r="E60" s="70">
        <v>118.48</v>
      </c>
      <c r="F60" s="70">
        <v>120.52</v>
      </c>
      <c r="G60" s="70">
        <v>122.56</v>
      </c>
      <c r="H60" s="70">
        <v>124.6</v>
      </c>
      <c r="I60" s="71">
        <v>126.63</v>
      </c>
      <c r="J60" s="72">
        <v>128.66999999999999</v>
      </c>
      <c r="K60" s="72">
        <v>130.71</v>
      </c>
      <c r="L60" s="71">
        <v>132.75</v>
      </c>
      <c r="M60" s="71">
        <v>134.79</v>
      </c>
      <c r="N60" s="71">
        <v>136.83000000000001</v>
      </c>
      <c r="O60" s="73">
        <v>138.86000000000001</v>
      </c>
      <c r="P60" s="64">
        <v>140.9</v>
      </c>
      <c r="Q60" s="64">
        <v>142.94</v>
      </c>
      <c r="R60" s="64">
        <v>144.97999999999999</v>
      </c>
      <c r="S60" s="64">
        <v>147.02000000000001</v>
      </c>
      <c r="T60" s="64">
        <v>149.06</v>
      </c>
      <c r="U60" s="64">
        <v>151.1</v>
      </c>
      <c r="V60" s="64">
        <v>153.13</v>
      </c>
      <c r="W60" s="64">
        <v>155.16999999999999</v>
      </c>
      <c r="X60" s="64">
        <v>157.21</v>
      </c>
      <c r="Y60" s="64">
        <v>159.25</v>
      </c>
      <c r="Z60" s="65">
        <v>56</v>
      </c>
      <c r="AA60" s="70">
        <v>66.12</v>
      </c>
      <c r="AB60" s="70">
        <v>67.56</v>
      </c>
      <c r="AC60" s="70">
        <v>69</v>
      </c>
      <c r="AD60" s="70">
        <v>70.44</v>
      </c>
      <c r="AE60" s="70">
        <v>71.88</v>
      </c>
      <c r="AF60" s="70">
        <v>73.319999999999993</v>
      </c>
      <c r="AG60" s="70">
        <v>74.75</v>
      </c>
      <c r="AH60" s="70">
        <v>76.19</v>
      </c>
      <c r="AI60" s="71">
        <v>77.63</v>
      </c>
      <c r="AJ60" s="72">
        <v>79.069999999999993</v>
      </c>
      <c r="AK60" s="72">
        <v>80.510000000000005</v>
      </c>
      <c r="AL60" s="71">
        <v>81.95</v>
      </c>
      <c r="AM60" s="71">
        <v>83.39</v>
      </c>
      <c r="AN60" s="61">
        <v>84.83</v>
      </c>
      <c r="AO60" s="73">
        <v>86.27</v>
      </c>
      <c r="AP60" s="64">
        <v>87.71</v>
      </c>
      <c r="AQ60" s="64">
        <v>89.15</v>
      </c>
      <c r="AR60" s="64">
        <v>90.59</v>
      </c>
      <c r="AS60" s="64">
        <v>92.03</v>
      </c>
      <c r="AT60" s="64">
        <v>93.46</v>
      </c>
      <c r="AU60" s="64">
        <v>94.9</v>
      </c>
      <c r="AV60" s="64">
        <v>96.34</v>
      </c>
      <c r="AW60" s="64">
        <v>97.78</v>
      </c>
      <c r="AX60" s="64">
        <v>99.22</v>
      </c>
      <c r="AY60" s="64">
        <v>100.66</v>
      </c>
    </row>
    <row r="61" spans="1:51">
      <c r="A61" s="70">
        <v>112.29</v>
      </c>
      <c r="B61" s="70">
        <v>114.36</v>
      </c>
      <c r="C61" s="70">
        <v>116.44</v>
      </c>
      <c r="D61" s="70">
        <v>118.51</v>
      </c>
      <c r="E61" s="70">
        <v>120.59</v>
      </c>
      <c r="F61" s="70">
        <v>122.66</v>
      </c>
      <c r="G61" s="70">
        <v>124.73</v>
      </c>
      <c r="H61" s="70">
        <v>126.81</v>
      </c>
      <c r="I61" s="71">
        <v>128.88</v>
      </c>
      <c r="J61" s="72">
        <v>130.96</v>
      </c>
      <c r="K61" s="72">
        <v>133.03</v>
      </c>
      <c r="L61" s="71">
        <v>135.11000000000001</v>
      </c>
      <c r="M61" s="71">
        <v>137.18</v>
      </c>
      <c r="N61" s="71">
        <v>139.26</v>
      </c>
      <c r="O61" s="73">
        <v>141.33000000000001</v>
      </c>
      <c r="P61" s="64">
        <v>143.41</v>
      </c>
      <c r="Q61" s="64">
        <v>145.47999999999999</v>
      </c>
      <c r="R61" s="64">
        <v>147.56</v>
      </c>
      <c r="S61" s="64">
        <v>149.63</v>
      </c>
      <c r="T61" s="64">
        <v>151.71</v>
      </c>
      <c r="U61" s="64">
        <v>153.78</v>
      </c>
      <c r="V61" s="64">
        <v>155.86000000000001</v>
      </c>
      <c r="W61" s="64">
        <v>157.93</v>
      </c>
      <c r="X61" s="64">
        <v>160.01</v>
      </c>
      <c r="Y61" s="64">
        <v>162.08000000000001</v>
      </c>
      <c r="Z61" s="65">
        <v>57</v>
      </c>
      <c r="AA61" s="70">
        <v>67.290000000000006</v>
      </c>
      <c r="AB61" s="70">
        <v>68.75</v>
      </c>
      <c r="AC61" s="70">
        <v>70.22</v>
      </c>
      <c r="AD61" s="70">
        <v>71.680000000000007</v>
      </c>
      <c r="AE61" s="70">
        <v>73.150000000000006</v>
      </c>
      <c r="AF61" s="70">
        <v>74.61</v>
      </c>
      <c r="AG61" s="70">
        <v>76.08</v>
      </c>
      <c r="AH61" s="70">
        <v>77.540000000000006</v>
      </c>
      <c r="AI61" s="71">
        <v>79.010000000000005</v>
      </c>
      <c r="AJ61" s="72">
        <v>80.47</v>
      </c>
      <c r="AK61" s="72">
        <v>81.94</v>
      </c>
      <c r="AL61" s="71">
        <v>83.4</v>
      </c>
      <c r="AM61" s="71">
        <v>84.87</v>
      </c>
      <c r="AN61" s="61">
        <v>86.33</v>
      </c>
      <c r="AO61" s="73">
        <v>87.8</v>
      </c>
      <c r="AP61" s="64">
        <v>89.26</v>
      </c>
      <c r="AQ61" s="64">
        <v>90.73</v>
      </c>
      <c r="AR61" s="64">
        <v>92.19</v>
      </c>
      <c r="AS61" s="64">
        <v>93.65</v>
      </c>
      <c r="AT61" s="64">
        <v>95.12</v>
      </c>
      <c r="AU61" s="64">
        <v>96.58</v>
      </c>
      <c r="AV61" s="64">
        <v>98.05</v>
      </c>
      <c r="AW61" s="64">
        <v>99.51</v>
      </c>
      <c r="AX61" s="64">
        <v>100.98</v>
      </c>
      <c r="AY61" s="64">
        <v>102.44</v>
      </c>
    </row>
    <row r="62" spans="1:51">
      <c r="A62" s="70">
        <v>114.26</v>
      </c>
      <c r="B62" s="70">
        <v>116.37</v>
      </c>
      <c r="C62" s="70">
        <v>118.48</v>
      </c>
      <c r="D62" s="70">
        <v>120.59</v>
      </c>
      <c r="E62" s="70">
        <v>122.74</v>
      </c>
      <c r="F62" s="70">
        <v>124.82</v>
      </c>
      <c r="G62" s="70">
        <v>126.93</v>
      </c>
      <c r="H62" s="70">
        <v>129.04</v>
      </c>
      <c r="I62" s="71">
        <v>131.15</v>
      </c>
      <c r="J62" s="72">
        <v>133.26</v>
      </c>
      <c r="K62" s="72">
        <v>135.37</v>
      </c>
      <c r="L62" s="71">
        <v>137.47999999999999</v>
      </c>
      <c r="M62" s="71">
        <v>139.6</v>
      </c>
      <c r="N62" s="71">
        <v>141.71</v>
      </c>
      <c r="O62" s="73">
        <v>143.82</v>
      </c>
      <c r="P62" s="64">
        <v>145.93</v>
      </c>
      <c r="Q62" s="64">
        <v>148.04</v>
      </c>
      <c r="R62" s="64">
        <v>150.15</v>
      </c>
      <c r="S62" s="64">
        <v>152.26</v>
      </c>
      <c r="T62" s="64">
        <v>154.37</v>
      </c>
      <c r="U62" s="64">
        <v>156.49</v>
      </c>
      <c r="V62" s="64">
        <v>158.6</v>
      </c>
      <c r="W62" s="64">
        <v>160.71</v>
      </c>
      <c r="X62" s="64">
        <v>162.82</v>
      </c>
      <c r="Y62" s="64">
        <v>164.93</v>
      </c>
      <c r="Z62" s="65">
        <v>58</v>
      </c>
      <c r="AA62" s="70">
        <v>68.459999999999994</v>
      </c>
      <c r="AB62" s="70">
        <v>69.95</v>
      </c>
      <c r="AC62" s="70">
        <v>71.44</v>
      </c>
      <c r="AD62" s="70">
        <v>72.930000000000007</v>
      </c>
      <c r="AE62" s="70">
        <v>74.42</v>
      </c>
      <c r="AF62" s="70">
        <v>75.91</v>
      </c>
      <c r="AG62" s="70">
        <v>77.400000000000006</v>
      </c>
      <c r="AH62" s="70">
        <v>78.89</v>
      </c>
      <c r="AI62" s="71">
        <v>80.38</v>
      </c>
      <c r="AJ62" s="72">
        <v>81.87</v>
      </c>
      <c r="AK62" s="72">
        <v>83.36</v>
      </c>
      <c r="AL62" s="71">
        <v>84.85</v>
      </c>
      <c r="AM62" s="71">
        <v>86.34</v>
      </c>
      <c r="AN62" s="61">
        <v>87.84</v>
      </c>
      <c r="AO62" s="73">
        <v>89.33</v>
      </c>
      <c r="AP62" s="64">
        <v>90.82</v>
      </c>
      <c r="AQ62" s="64">
        <v>92.31</v>
      </c>
      <c r="AR62" s="64">
        <v>93.8</v>
      </c>
      <c r="AS62" s="64">
        <v>95.29</v>
      </c>
      <c r="AT62" s="64">
        <v>96.78</v>
      </c>
      <c r="AU62" s="64">
        <v>98.27</v>
      </c>
      <c r="AV62" s="64">
        <v>99.76</v>
      </c>
      <c r="AW62" s="64">
        <v>101.25</v>
      </c>
      <c r="AX62" s="64">
        <v>102.74</v>
      </c>
      <c r="AY62" s="64">
        <v>104.23</v>
      </c>
    </row>
    <row r="63" spans="1:51">
      <c r="A63" s="70">
        <v>116.19</v>
      </c>
      <c r="B63" s="70">
        <v>118.34</v>
      </c>
      <c r="C63" s="70">
        <v>120.49</v>
      </c>
      <c r="D63" s="70">
        <v>122.63</v>
      </c>
      <c r="E63" s="70">
        <v>124.78</v>
      </c>
      <c r="F63" s="70">
        <v>126.93</v>
      </c>
      <c r="G63" s="70">
        <v>129.08000000000001</v>
      </c>
      <c r="H63" s="70">
        <v>131.22</v>
      </c>
      <c r="I63" s="71">
        <v>133.37</v>
      </c>
      <c r="J63" s="72">
        <v>135.52000000000001</v>
      </c>
      <c r="K63" s="72">
        <v>137.66999999999999</v>
      </c>
      <c r="L63" s="71">
        <v>139.82</v>
      </c>
      <c r="M63" s="71">
        <v>141.96</v>
      </c>
      <c r="N63" s="71">
        <v>144.11000000000001</v>
      </c>
      <c r="O63" s="73">
        <v>146.26</v>
      </c>
      <c r="P63" s="64">
        <v>148.41</v>
      </c>
      <c r="Q63" s="64">
        <v>150.55000000000001</v>
      </c>
      <c r="R63" s="64">
        <v>152.69999999999999</v>
      </c>
      <c r="S63" s="64">
        <v>154.85</v>
      </c>
      <c r="T63" s="64">
        <v>157</v>
      </c>
      <c r="U63" s="64">
        <v>159.13999999999999</v>
      </c>
      <c r="V63" s="64">
        <v>161.29</v>
      </c>
      <c r="W63" s="64">
        <v>163.44</v>
      </c>
      <c r="X63" s="64">
        <v>165.59</v>
      </c>
      <c r="Y63" s="64">
        <v>167.73</v>
      </c>
      <c r="Z63" s="65">
        <v>59</v>
      </c>
      <c r="AA63" s="70">
        <v>69.63</v>
      </c>
      <c r="AB63" s="70">
        <v>71.150000000000006</v>
      </c>
      <c r="AC63" s="70">
        <v>72.66</v>
      </c>
      <c r="AD63" s="70">
        <v>74.180000000000007</v>
      </c>
      <c r="AE63" s="70">
        <v>75.7</v>
      </c>
      <c r="AF63" s="70">
        <v>77.209999999999994</v>
      </c>
      <c r="AG63" s="70">
        <v>78.73</v>
      </c>
      <c r="AH63" s="70">
        <v>80.25</v>
      </c>
      <c r="AI63" s="71">
        <v>81.760000000000005</v>
      </c>
      <c r="AJ63" s="72">
        <v>83.28</v>
      </c>
      <c r="AK63" s="72">
        <v>84.79</v>
      </c>
      <c r="AL63" s="71">
        <v>86.31</v>
      </c>
      <c r="AM63" s="71">
        <v>87.83</v>
      </c>
      <c r="AN63" s="61">
        <v>89.34</v>
      </c>
      <c r="AO63" s="73">
        <v>90.86</v>
      </c>
      <c r="AP63" s="64">
        <v>92.38</v>
      </c>
      <c r="AQ63" s="64">
        <v>93.89</v>
      </c>
      <c r="AR63" s="64">
        <v>95.41</v>
      </c>
      <c r="AS63" s="64">
        <v>96.93</v>
      </c>
      <c r="AT63" s="64">
        <v>98.44</v>
      </c>
      <c r="AU63" s="64">
        <v>99.96</v>
      </c>
      <c r="AV63" s="64">
        <v>101.47</v>
      </c>
      <c r="AW63" s="64">
        <v>102.99</v>
      </c>
      <c r="AX63" s="64">
        <v>104.51</v>
      </c>
      <c r="AY63" s="64">
        <v>106.02</v>
      </c>
    </row>
    <row r="64" spans="1:51">
      <c r="A64" s="70">
        <v>118.14</v>
      </c>
      <c r="B64" s="70">
        <v>120.32</v>
      </c>
      <c r="C64" s="70">
        <v>122.5</v>
      </c>
      <c r="D64" s="70">
        <v>124.69</v>
      </c>
      <c r="E64" s="70">
        <v>126.87</v>
      </c>
      <c r="F64" s="70">
        <v>129.06</v>
      </c>
      <c r="G64" s="70">
        <v>131.24</v>
      </c>
      <c r="H64" s="70">
        <v>133.41999999999999</v>
      </c>
      <c r="I64" s="71">
        <v>135.61000000000001</v>
      </c>
      <c r="J64" s="72">
        <v>137.79</v>
      </c>
      <c r="K64" s="72">
        <v>139.97999999999999</v>
      </c>
      <c r="L64" s="71">
        <v>142.16</v>
      </c>
      <c r="M64" s="71">
        <v>144.34</v>
      </c>
      <c r="N64" s="71">
        <v>146.53</v>
      </c>
      <c r="O64" s="73">
        <v>148.71</v>
      </c>
      <c r="P64" s="64">
        <v>150.9</v>
      </c>
      <c r="Q64" s="64">
        <v>153.08000000000001</v>
      </c>
      <c r="R64" s="64">
        <v>155.26</v>
      </c>
      <c r="S64" s="64">
        <v>157.44999999999999</v>
      </c>
      <c r="T64" s="64">
        <v>159.63</v>
      </c>
      <c r="U64" s="64">
        <v>161.82</v>
      </c>
      <c r="V64" s="64">
        <v>164</v>
      </c>
      <c r="W64" s="64">
        <v>166.18</v>
      </c>
      <c r="X64" s="64">
        <v>168.37</v>
      </c>
      <c r="Y64" s="64">
        <v>170.55</v>
      </c>
      <c r="Z64" s="65">
        <v>60</v>
      </c>
      <c r="AA64" s="70">
        <v>70.81</v>
      </c>
      <c r="AB64" s="70">
        <v>72.349999999999994</v>
      </c>
      <c r="AC64" s="70">
        <v>73.89</v>
      </c>
      <c r="AD64" s="70">
        <v>75.44</v>
      </c>
      <c r="AE64" s="70">
        <v>76.98</v>
      </c>
      <c r="AF64" s="70">
        <v>78.52</v>
      </c>
      <c r="AG64" s="70">
        <v>80.06</v>
      </c>
      <c r="AH64" s="70">
        <v>81.599999999999994</v>
      </c>
      <c r="AI64" s="71">
        <v>83.15</v>
      </c>
      <c r="AJ64" s="72">
        <v>84.69</v>
      </c>
      <c r="AK64" s="72">
        <v>86.23</v>
      </c>
      <c r="AL64" s="71">
        <v>87.77</v>
      </c>
      <c r="AM64" s="71">
        <v>89.31</v>
      </c>
      <c r="AN64" s="61">
        <v>90.86</v>
      </c>
      <c r="AO64" s="73">
        <v>92.4</v>
      </c>
      <c r="AP64" s="64">
        <v>93.94</v>
      </c>
      <c r="AQ64" s="64">
        <v>95.48</v>
      </c>
      <c r="AR64" s="64">
        <v>97.02</v>
      </c>
      <c r="AS64" s="64">
        <v>98.57</v>
      </c>
      <c r="AT64" s="64">
        <v>100.11</v>
      </c>
      <c r="AU64" s="64">
        <v>101.65</v>
      </c>
      <c r="AV64" s="64">
        <v>103.19</v>
      </c>
      <c r="AW64" s="64">
        <v>104.73</v>
      </c>
      <c r="AX64" s="64">
        <v>106.28</v>
      </c>
      <c r="AY64" s="64">
        <v>107.82</v>
      </c>
    </row>
    <row r="65" spans="1:51">
      <c r="A65" s="70">
        <v>120.09</v>
      </c>
      <c r="B65" s="70">
        <v>122.31</v>
      </c>
      <c r="C65" s="70">
        <v>124.53</v>
      </c>
      <c r="D65" s="70">
        <v>126.75</v>
      </c>
      <c r="E65" s="70">
        <v>128.97999999999999</v>
      </c>
      <c r="F65" s="70">
        <v>131.19999999999999</v>
      </c>
      <c r="G65" s="70">
        <v>133.41999999999999</v>
      </c>
      <c r="H65" s="70">
        <v>135.63999999999999</v>
      </c>
      <c r="I65" s="71">
        <v>137.86000000000001</v>
      </c>
      <c r="J65" s="72">
        <v>140.08000000000001</v>
      </c>
      <c r="K65" s="72">
        <v>142.30000000000001</v>
      </c>
      <c r="L65" s="71">
        <v>144.52000000000001</v>
      </c>
      <c r="M65" s="71">
        <v>146.74</v>
      </c>
      <c r="N65" s="71">
        <v>148.96</v>
      </c>
      <c r="O65" s="73">
        <v>151.18</v>
      </c>
      <c r="P65" s="64">
        <v>153.4</v>
      </c>
      <c r="Q65" s="64">
        <v>155.62</v>
      </c>
      <c r="R65" s="64">
        <v>157.84</v>
      </c>
      <c r="S65" s="64">
        <v>160.06</v>
      </c>
      <c r="T65" s="64">
        <v>162.28</v>
      </c>
      <c r="U65" s="64">
        <v>164.5</v>
      </c>
      <c r="V65" s="64">
        <v>166.72</v>
      </c>
      <c r="W65" s="64">
        <v>168.94</v>
      </c>
      <c r="X65" s="64">
        <v>171.16</v>
      </c>
      <c r="Y65" s="64">
        <v>173.38</v>
      </c>
      <c r="Z65" s="65">
        <v>61</v>
      </c>
      <c r="AA65" s="70">
        <v>71.97</v>
      </c>
      <c r="AB65" s="70">
        <v>73.540000000000006</v>
      </c>
      <c r="AC65" s="70">
        <v>75.11</v>
      </c>
      <c r="AD65" s="70">
        <v>76.680000000000007</v>
      </c>
      <c r="AE65" s="70">
        <v>78.25</v>
      </c>
      <c r="AF65" s="70">
        <v>79.81</v>
      </c>
      <c r="AG65" s="70">
        <v>81.38</v>
      </c>
      <c r="AH65" s="70">
        <v>82.95</v>
      </c>
      <c r="AI65" s="71">
        <v>84.52</v>
      </c>
      <c r="AJ65" s="72">
        <v>86.08</v>
      </c>
      <c r="AK65" s="72">
        <v>87.65</v>
      </c>
      <c r="AL65" s="71">
        <v>89.22</v>
      </c>
      <c r="AM65" s="71">
        <v>90.79</v>
      </c>
      <c r="AN65" s="61">
        <v>92.35</v>
      </c>
      <c r="AO65" s="73">
        <v>93.92</v>
      </c>
      <c r="AP65" s="64">
        <v>95.49</v>
      </c>
      <c r="AQ65" s="64">
        <v>97.06</v>
      </c>
      <c r="AR65" s="64">
        <v>98.63</v>
      </c>
      <c r="AS65" s="64">
        <v>100.19</v>
      </c>
      <c r="AT65" s="64">
        <v>101.76</v>
      </c>
      <c r="AU65" s="64">
        <v>103.33</v>
      </c>
      <c r="AV65" s="64">
        <v>104.9</v>
      </c>
      <c r="AW65" s="64">
        <v>106.46</v>
      </c>
      <c r="AX65" s="64">
        <v>108.03</v>
      </c>
      <c r="AY65" s="64">
        <v>109.6</v>
      </c>
    </row>
    <row r="66" spans="1:51">
      <c r="A66" s="75">
        <v>122.07</v>
      </c>
      <c r="B66" s="75">
        <v>124.32</v>
      </c>
      <c r="C66" s="75">
        <v>126.58</v>
      </c>
      <c r="D66" s="75">
        <v>128.84</v>
      </c>
      <c r="E66" s="75">
        <v>131.09</v>
      </c>
      <c r="F66" s="75">
        <v>133.35</v>
      </c>
      <c r="G66" s="70">
        <v>135.61000000000001</v>
      </c>
      <c r="H66" s="70">
        <v>137.86000000000001</v>
      </c>
      <c r="I66" s="71">
        <v>140.12</v>
      </c>
      <c r="J66" s="72">
        <v>142.38</v>
      </c>
      <c r="K66" s="72">
        <v>144.63</v>
      </c>
      <c r="L66" s="71">
        <v>146.88999999999999</v>
      </c>
      <c r="M66" s="71">
        <v>149.15</v>
      </c>
      <c r="N66" s="71">
        <v>151.41</v>
      </c>
      <c r="O66" s="73">
        <v>153.66</v>
      </c>
      <c r="P66" s="64">
        <v>155.91999999999999</v>
      </c>
      <c r="Q66" s="64">
        <v>158.18</v>
      </c>
      <c r="R66" s="64">
        <v>160.43</v>
      </c>
      <c r="S66" s="64">
        <v>162.69</v>
      </c>
      <c r="T66" s="64">
        <v>164.95</v>
      </c>
      <c r="U66" s="64">
        <v>167.2</v>
      </c>
      <c r="V66" s="64">
        <v>169.46</v>
      </c>
      <c r="W66" s="64">
        <v>171.72</v>
      </c>
      <c r="X66" s="64">
        <v>173.97</v>
      </c>
      <c r="Y66" s="64">
        <v>176.23</v>
      </c>
      <c r="Z66" s="65">
        <v>62</v>
      </c>
      <c r="AA66" s="70">
        <v>73.14</v>
      </c>
      <c r="AB66" s="70">
        <v>74.739999999999995</v>
      </c>
      <c r="AC66" s="70">
        <v>76.33</v>
      </c>
      <c r="AD66" s="70">
        <v>77.92</v>
      </c>
      <c r="AE66" s="70">
        <v>79.52</v>
      </c>
      <c r="AF66" s="70">
        <v>81.11</v>
      </c>
      <c r="AG66" s="70">
        <v>82.7</v>
      </c>
      <c r="AH66" s="70">
        <v>84.3</v>
      </c>
      <c r="AI66" s="71">
        <v>85.89</v>
      </c>
      <c r="AJ66" s="72">
        <v>87.48</v>
      </c>
      <c r="AK66" s="72">
        <v>89.08</v>
      </c>
      <c r="AL66" s="71">
        <v>90.67</v>
      </c>
      <c r="AM66" s="71">
        <v>92.26</v>
      </c>
      <c r="AN66" s="61">
        <v>93.86</v>
      </c>
      <c r="AO66" s="73">
        <v>95.45</v>
      </c>
      <c r="AP66" s="64">
        <v>97.04</v>
      </c>
      <c r="AQ66" s="64">
        <v>98.64</v>
      </c>
      <c r="AR66" s="64">
        <v>100.23</v>
      </c>
      <c r="AS66" s="64">
        <v>101.82</v>
      </c>
      <c r="AT66" s="64">
        <v>103.42</v>
      </c>
      <c r="AU66" s="64">
        <v>105.01</v>
      </c>
      <c r="AV66" s="64">
        <v>106.6</v>
      </c>
      <c r="AW66" s="64">
        <v>108.2</v>
      </c>
      <c r="AX66" s="64">
        <v>109.79</v>
      </c>
      <c r="AY66" s="64">
        <v>111.38</v>
      </c>
    </row>
    <row r="67" spans="1:51">
      <c r="A67" s="70">
        <v>123.99</v>
      </c>
      <c r="B67" s="70">
        <v>126.28</v>
      </c>
      <c r="C67" s="70">
        <v>128.57</v>
      </c>
      <c r="D67" s="70">
        <v>130.87</v>
      </c>
      <c r="E67" s="70">
        <v>133.16</v>
      </c>
      <c r="F67" s="70">
        <v>135.44999999999999</v>
      </c>
      <c r="G67" s="70">
        <v>137.75</v>
      </c>
      <c r="H67" s="70">
        <v>140.04</v>
      </c>
      <c r="I67" s="71">
        <v>142.33000000000001</v>
      </c>
      <c r="J67" s="72">
        <v>144.62</v>
      </c>
      <c r="K67" s="72">
        <v>146.91999999999999</v>
      </c>
      <c r="L67" s="71">
        <v>149.21</v>
      </c>
      <c r="M67" s="71">
        <v>151.5</v>
      </c>
      <c r="N67" s="71">
        <v>153.80000000000001</v>
      </c>
      <c r="O67" s="73">
        <v>156.09</v>
      </c>
      <c r="P67" s="64">
        <v>158.38</v>
      </c>
      <c r="Q67" s="64">
        <v>160.68</v>
      </c>
      <c r="R67" s="64">
        <v>162.97</v>
      </c>
      <c r="S67" s="64">
        <v>165.26</v>
      </c>
      <c r="T67" s="64">
        <v>167.56</v>
      </c>
      <c r="U67" s="64">
        <v>169.85</v>
      </c>
      <c r="V67" s="64">
        <v>172.14</v>
      </c>
      <c r="W67" s="64">
        <v>174.44</v>
      </c>
      <c r="X67" s="64">
        <v>176.73</v>
      </c>
      <c r="Y67" s="64">
        <v>179.02</v>
      </c>
      <c r="Z67" s="65">
        <v>63</v>
      </c>
      <c r="AA67" s="70">
        <v>74.31</v>
      </c>
      <c r="AB67" s="70">
        <v>75.930000000000007</v>
      </c>
      <c r="AC67" s="70">
        <v>77.55</v>
      </c>
      <c r="AD67" s="70">
        <v>79.17</v>
      </c>
      <c r="AE67" s="70">
        <v>80.790000000000006</v>
      </c>
      <c r="AF67" s="70">
        <v>82.41</v>
      </c>
      <c r="AG67" s="70">
        <v>84.03</v>
      </c>
      <c r="AH67" s="70">
        <v>85.65</v>
      </c>
      <c r="AI67" s="71">
        <v>87.27</v>
      </c>
      <c r="AJ67" s="72">
        <v>88.88</v>
      </c>
      <c r="AK67" s="72">
        <v>90.5</v>
      </c>
      <c r="AL67" s="71">
        <v>92.12</v>
      </c>
      <c r="AM67" s="71">
        <v>93.74</v>
      </c>
      <c r="AN67" s="61">
        <v>95.36</v>
      </c>
      <c r="AO67" s="73">
        <v>96.98</v>
      </c>
      <c r="AP67" s="64">
        <v>98.6</v>
      </c>
      <c r="AQ67" s="64">
        <v>100.22</v>
      </c>
      <c r="AR67" s="64">
        <v>101.84</v>
      </c>
      <c r="AS67" s="64">
        <v>103.46</v>
      </c>
      <c r="AT67" s="64">
        <v>105.08</v>
      </c>
      <c r="AU67" s="64">
        <v>106.69</v>
      </c>
      <c r="AV67" s="64">
        <v>108.31</v>
      </c>
      <c r="AW67" s="64">
        <v>109.93</v>
      </c>
      <c r="AX67" s="64">
        <v>111.55</v>
      </c>
      <c r="AY67" s="64">
        <v>113.17</v>
      </c>
    </row>
    <row r="68" spans="1:51">
      <c r="A68" s="70">
        <v>125.92</v>
      </c>
      <c r="B68" s="70">
        <v>128.25</v>
      </c>
      <c r="C68" s="70">
        <v>130.58000000000001</v>
      </c>
      <c r="D68" s="70">
        <v>132.91</v>
      </c>
      <c r="E68" s="70">
        <v>135.24</v>
      </c>
      <c r="F68" s="70">
        <v>137.56</v>
      </c>
      <c r="G68" s="70">
        <v>139.88999999999999</v>
      </c>
      <c r="H68" s="70">
        <v>142.22</v>
      </c>
      <c r="I68" s="71">
        <v>144.55000000000001</v>
      </c>
      <c r="J68" s="72">
        <v>146.88</v>
      </c>
      <c r="K68" s="72">
        <v>149.21</v>
      </c>
      <c r="L68" s="71">
        <v>151.54</v>
      </c>
      <c r="M68" s="71">
        <v>153.87</v>
      </c>
      <c r="N68" s="71">
        <v>156.19999999999999</v>
      </c>
      <c r="O68" s="73">
        <v>158.53</v>
      </c>
      <c r="P68" s="64">
        <v>160.86000000000001</v>
      </c>
      <c r="Q68" s="64">
        <v>163.19</v>
      </c>
      <c r="R68" s="64">
        <v>165.52</v>
      </c>
      <c r="S68" s="64">
        <v>167.85</v>
      </c>
      <c r="T68" s="64">
        <v>170.18</v>
      </c>
      <c r="U68" s="64">
        <v>172.51</v>
      </c>
      <c r="V68" s="64">
        <v>174.84</v>
      </c>
      <c r="W68" s="64">
        <v>177.17</v>
      </c>
      <c r="X68" s="64">
        <v>179.5</v>
      </c>
      <c r="Y68" s="64">
        <v>181.83</v>
      </c>
      <c r="Z68" s="65">
        <v>64</v>
      </c>
      <c r="AA68" s="70">
        <v>75.489999999999995</v>
      </c>
      <c r="AB68" s="70">
        <v>77.13</v>
      </c>
      <c r="AC68" s="70">
        <v>78.78</v>
      </c>
      <c r="AD68" s="70">
        <v>80.42</v>
      </c>
      <c r="AE68" s="70">
        <v>82.07</v>
      </c>
      <c r="AF68" s="70">
        <v>83.71</v>
      </c>
      <c r="AG68" s="70">
        <v>85.36</v>
      </c>
      <c r="AH68" s="70">
        <v>87</v>
      </c>
      <c r="AI68" s="71">
        <v>88.65</v>
      </c>
      <c r="AJ68" s="72">
        <v>90.29</v>
      </c>
      <c r="AK68" s="72">
        <v>91.94</v>
      </c>
      <c r="AL68" s="71">
        <v>93.58</v>
      </c>
      <c r="AM68" s="71">
        <v>95.22</v>
      </c>
      <c r="AN68" s="61">
        <v>96.87</v>
      </c>
      <c r="AO68" s="73">
        <v>98.51</v>
      </c>
      <c r="AP68" s="64">
        <v>100.16</v>
      </c>
      <c r="AQ68" s="64">
        <v>101.8</v>
      </c>
      <c r="AR68" s="64">
        <v>103.45</v>
      </c>
      <c r="AS68" s="64">
        <v>105.09</v>
      </c>
      <c r="AT68" s="64">
        <v>106.74</v>
      </c>
      <c r="AU68" s="64">
        <v>108.38</v>
      </c>
      <c r="AV68" s="64">
        <v>110.03</v>
      </c>
      <c r="AW68" s="64">
        <v>111.67</v>
      </c>
      <c r="AX68" s="64">
        <v>113.32</v>
      </c>
      <c r="AY68" s="64">
        <v>114.96</v>
      </c>
    </row>
    <row r="69" spans="1:51">
      <c r="A69" s="70">
        <v>127.86</v>
      </c>
      <c r="B69" s="70">
        <v>130.22999999999999</v>
      </c>
      <c r="C69" s="70">
        <v>132.59</v>
      </c>
      <c r="D69" s="70">
        <v>134.96</v>
      </c>
      <c r="E69" s="70">
        <v>137.32</v>
      </c>
      <c r="F69" s="70">
        <v>139.69</v>
      </c>
      <c r="G69" s="70">
        <v>142.06</v>
      </c>
      <c r="H69" s="70">
        <v>144.41999999999999</v>
      </c>
      <c r="I69" s="71">
        <v>146.79</v>
      </c>
      <c r="J69" s="72">
        <v>149.15</v>
      </c>
      <c r="K69" s="72">
        <v>151.52000000000001</v>
      </c>
      <c r="L69" s="71">
        <v>153.88999999999999</v>
      </c>
      <c r="M69" s="71">
        <v>156.25</v>
      </c>
      <c r="N69" s="71">
        <v>158.62</v>
      </c>
      <c r="O69" s="73">
        <v>160.97999999999999</v>
      </c>
      <c r="P69" s="64">
        <v>163.35</v>
      </c>
      <c r="Q69" s="64">
        <v>165.72</v>
      </c>
      <c r="R69" s="64">
        <v>168.08</v>
      </c>
      <c r="S69" s="64">
        <v>170.45</v>
      </c>
      <c r="T69" s="64">
        <v>172.81</v>
      </c>
      <c r="U69" s="64">
        <v>175.18</v>
      </c>
      <c r="V69" s="64">
        <v>177.55</v>
      </c>
      <c r="W69" s="64">
        <v>179.91</v>
      </c>
      <c r="X69" s="64">
        <v>182.28</v>
      </c>
      <c r="Y69" s="64">
        <v>184.64</v>
      </c>
      <c r="Z69" s="65">
        <v>65</v>
      </c>
      <c r="AA69" s="70">
        <v>76.64</v>
      </c>
      <c r="AB69" s="70">
        <v>78.31</v>
      </c>
      <c r="AC69" s="70">
        <v>79.989999999999995</v>
      </c>
      <c r="AD69" s="70">
        <v>81.66</v>
      </c>
      <c r="AE69" s="70">
        <v>83.33</v>
      </c>
      <c r="AF69" s="70">
        <v>85</v>
      </c>
      <c r="AG69" s="70">
        <v>86.67</v>
      </c>
      <c r="AH69" s="70">
        <v>88.34</v>
      </c>
      <c r="AI69" s="71">
        <v>90.01</v>
      </c>
      <c r="AJ69" s="72">
        <v>91.68</v>
      </c>
      <c r="AK69" s="72">
        <v>93.35</v>
      </c>
      <c r="AL69" s="71">
        <v>95.02</v>
      </c>
      <c r="AM69" s="71">
        <v>96.69</v>
      </c>
      <c r="AN69" s="61">
        <v>98.36</v>
      </c>
      <c r="AO69" s="73">
        <v>100.03</v>
      </c>
      <c r="AP69" s="64">
        <v>101.7</v>
      </c>
      <c r="AQ69" s="64">
        <v>103.37</v>
      </c>
      <c r="AR69" s="64">
        <v>105.04</v>
      </c>
      <c r="AS69" s="64">
        <v>106.71</v>
      </c>
      <c r="AT69" s="64">
        <v>108.38</v>
      </c>
      <c r="AU69" s="64">
        <v>110.05</v>
      </c>
      <c r="AV69" s="64">
        <v>111.72</v>
      </c>
      <c r="AW69" s="64">
        <v>113.4</v>
      </c>
      <c r="AX69" s="64">
        <v>115.07</v>
      </c>
      <c r="AY69" s="64">
        <v>116.74</v>
      </c>
    </row>
    <row r="70" spans="1:51">
      <c r="A70" s="70">
        <v>129.82</v>
      </c>
      <c r="B70" s="70">
        <v>132.22</v>
      </c>
      <c r="C70" s="70">
        <v>134.62</v>
      </c>
      <c r="D70" s="70">
        <v>137.02000000000001</v>
      </c>
      <c r="E70" s="70">
        <v>139.43</v>
      </c>
      <c r="F70" s="70">
        <v>141.83000000000001</v>
      </c>
      <c r="G70" s="70">
        <v>144.22999999999999</v>
      </c>
      <c r="H70" s="70">
        <v>146.63</v>
      </c>
      <c r="I70" s="71">
        <v>149.04</v>
      </c>
      <c r="J70" s="72">
        <v>151.44</v>
      </c>
      <c r="K70" s="72">
        <v>153.84</v>
      </c>
      <c r="L70" s="71">
        <v>156.24</v>
      </c>
      <c r="M70" s="71">
        <v>158.65</v>
      </c>
      <c r="N70" s="71">
        <v>161.05000000000001</v>
      </c>
      <c r="O70" s="73">
        <v>163.44999999999999</v>
      </c>
      <c r="P70" s="64">
        <v>165.85</v>
      </c>
      <c r="Q70" s="64">
        <v>168.26</v>
      </c>
      <c r="R70" s="64">
        <v>170.66</v>
      </c>
      <c r="S70" s="64">
        <v>173.06</v>
      </c>
      <c r="T70" s="64">
        <v>175.46</v>
      </c>
      <c r="U70" s="64">
        <v>177.87</v>
      </c>
      <c r="V70" s="64">
        <v>180.27</v>
      </c>
      <c r="W70" s="64">
        <v>182.67</v>
      </c>
      <c r="X70" s="64">
        <v>185.07</v>
      </c>
      <c r="Y70" s="64">
        <v>187.47</v>
      </c>
      <c r="Z70" s="65">
        <v>66</v>
      </c>
      <c r="AA70" s="70">
        <v>77.83</v>
      </c>
      <c r="AB70" s="70">
        <v>79.52</v>
      </c>
      <c r="AC70" s="70">
        <v>81.22</v>
      </c>
      <c r="AD70" s="70">
        <v>82.91</v>
      </c>
      <c r="AE70" s="70">
        <v>84.61</v>
      </c>
      <c r="AF70" s="70">
        <v>86.31</v>
      </c>
      <c r="AG70" s="70">
        <v>88</v>
      </c>
      <c r="AH70" s="70">
        <v>89.7</v>
      </c>
      <c r="AI70" s="71">
        <v>91.4</v>
      </c>
      <c r="AJ70" s="72">
        <v>93.09</v>
      </c>
      <c r="AK70" s="72">
        <v>94.79</v>
      </c>
      <c r="AL70" s="71">
        <v>96.48</v>
      </c>
      <c r="AM70" s="71">
        <v>98.18</v>
      </c>
      <c r="AN70" s="61">
        <v>99.88</v>
      </c>
      <c r="AO70" s="73">
        <v>101.57</v>
      </c>
      <c r="AP70" s="64">
        <v>103.27</v>
      </c>
      <c r="AQ70" s="64">
        <v>104.96</v>
      </c>
      <c r="AR70" s="64">
        <v>106.66</v>
      </c>
      <c r="AS70" s="64">
        <v>108.36</v>
      </c>
      <c r="AT70" s="64">
        <v>110.05</v>
      </c>
      <c r="AU70" s="64">
        <v>111.75</v>
      </c>
      <c r="AV70" s="64">
        <v>113.45</v>
      </c>
      <c r="AW70" s="64">
        <v>115.14</v>
      </c>
      <c r="AX70" s="64">
        <v>116.84</v>
      </c>
      <c r="AY70" s="64">
        <v>118.53</v>
      </c>
    </row>
    <row r="71" spans="1:51">
      <c r="A71" s="70">
        <v>131.79</v>
      </c>
      <c r="B71" s="70">
        <v>134.22999999999999</v>
      </c>
      <c r="C71" s="70">
        <v>136.66999999999999</v>
      </c>
      <c r="D71" s="70">
        <v>139.1</v>
      </c>
      <c r="E71" s="70">
        <v>141.54</v>
      </c>
      <c r="F71" s="70">
        <v>143.97999999999999</v>
      </c>
      <c r="G71" s="70">
        <v>146.41999999999999</v>
      </c>
      <c r="H71" s="70">
        <v>148.86000000000001</v>
      </c>
      <c r="I71" s="71">
        <v>151.30000000000001</v>
      </c>
      <c r="J71" s="72">
        <v>153.74</v>
      </c>
      <c r="K71" s="72">
        <v>156.18</v>
      </c>
      <c r="L71" s="71">
        <v>158.61000000000001</v>
      </c>
      <c r="M71" s="71">
        <v>161.05000000000001</v>
      </c>
      <c r="N71" s="71">
        <v>163.49</v>
      </c>
      <c r="O71" s="73">
        <v>165.93</v>
      </c>
      <c r="P71" s="64">
        <v>168.37</v>
      </c>
      <c r="Q71" s="64">
        <v>170.81</v>
      </c>
      <c r="R71" s="64">
        <v>173.25</v>
      </c>
      <c r="S71" s="64">
        <v>175.69</v>
      </c>
      <c r="T71" s="64">
        <v>178.12</v>
      </c>
      <c r="U71" s="64">
        <v>180.56</v>
      </c>
      <c r="V71" s="64">
        <v>183</v>
      </c>
      <c r="W71" s="64">
        <v>185.44</v>
      </c>
      <c r="X71" s="64">
        <v>187.88</v>
      </c>
      <c r="Y71" s="64">
        <v>190.32</v>
      </c>
      <c r="Z71" s="65">
        <v>67</v>
      </c>
      <c r="AA71" s="70">
        <v>78.989999999999995</v>
      </c>
      <c r="AB71" s="70">
        <v>80.709999999999994</v>
      </c>
      <c r="AC71" s="70">
        <v>82.43</v>
      </c>
      <c r="AD71" s="70">
        <v>84.15</v>
      </c>
      <c r="AE71" s="70">
        <v>85.88</v>
      </c>
      <c r="AF71" s="70">
        <v>87.6</v>
      </c>
      <c r="AG71" s="70">
        <v>89.32</v>
      </c>
      <c r="AH71" s="70">
        <v>91.04</v>
      </c>
      <c r="AI71" s="71">
        <v>92.76</v>
      </c>
      <c r="AJ71" s="72">
        <v>94.49</v>
      </c>
      <c r="AK71" s="72">
        <v>96.21</v>
      </c>
      <c r="AL71" s="71">
        <v>97.93</v>
      </c>
      <c r="AM71" s="71">
        <v>99.65</v>
      </c>
      <c r="AN71" s="61">
        <v>101.37</v>
      </c>
      <c r="AO71" s="73">
        <v>103.01</v>
      </c>
      <c r="AP71" s="64">
        <v>104.82</v>
      </c>
      <c r="AQ71" s="64">
        <v>106.54</v>
      </c>
      <c r="AR71" s="64">
        <v>108.26</v>
      </c>
      <c r="AS71" s="64">
        <v>109.98</v>
      </c>
      <c r="AT71" s="64">
        <v>111.7</v>
      </c>
      <c r="AU71" s="64">
        <v>113.43</v>
      </c>
      <c r="AV71" s="64">
        <v>115.15</v>
      </c>
      <c r="AW71" s="64">
        <v>116.87</v>
      </c>
      <c r="AX71" s="64">
        <v>118.59</v>
      </c>
      <c r="AY71" s="64">
        <v>120.31</v>
      </c>
    </row>
    <row r="72" spans="1:51">
      <c r="A72" s="70">
        <v>133.69</v>
      </c>
      <c r="B72" s="70">
        <v>136.16999999999999</v>
      </c>
      <c r="C72" s="70">
        <v>138.63999999999999</v>
      </c>
      <c r="D72" s="70">
        <v>141.12</v>
      </c>
      <c r="E72" s="70">
        <v>143.59</v>
      </c>
      <c r="F72" s="70">
        <v>146.07</v>
      </c>
      <c r="G72" s="70">
        <v>148.54</v>
      </c>
      <c r="H72" s="70">
        <v>151.02000000000001</v>
      </c>
      <c r="I72" s="71">
        <v>153.49</v>
      </c>
      <c r="J72" s="72">
        <v>155.97</v>
      </c>
      <c r="K72" s="72">
        <v>158.44</v>
      </c>
      <c r="L72" s="71">
        <v>160.91999999999999</v>
      </c>
      <c r="M72" s="71">
        <v>163.38999999999999</v>
      </c>
      <c r="N72" s="71">
        <v>165.87</v>
      </c>
      <c r="O72" s="73">
        <v>168.34</v>
      </c>
      <c r="P72" s="64">
        <v>170.82</v>
      </c>
      <c r="Q72" s="64">
        <v>173.29</v>
      </c>
      <c r="R72" s="64">
        <v>175.77</v>
      </c>
      <c r="S72" s="64">
        <v>178.25</v>
      </c>
      <c r="T72" s="64">
        <v>180.72</v>
      </c>
      <c r="U72" s="64">
        <v>183.2</v>
      </c>
      <c r="V72" s="64">
        <v>185.67</v>
      </c>
      <c r="W72" s="64">
        <v>188.15</v>
      </c>
      <c r="X72" s="64">
        <v>190.62</v>
      </c>
      <c r="Y72" s="64">
        <v>193.1</v>
      </c>
      <c r="Z72" s="65">
        <v>68</v>
      </c>
      <c r="AA72" s="70">
        <v>80.16</v>
      </c>
      <c r="AB72" s="70">
        <v>81.900000000000006</v>
      </c>
      <c r="AC72" s="70">
        <v>83.65</v>
      </c>
      <c r="AD72" s="70">
        <v>85.4</v>
      </c>
      <c r="AE72" s="70">
        <v>87.15</v>
      </c>
      <c r="AF72" s="70">
        <v>88.89</v>
      </c>
      <c r="AG72" s="70">
        <v>90.64</v>
      </c>
      <c r="AH72" s="70">
        <v>92.39</v>
      </c>
      <c r="AI72" s="71">
        <v>94.14</v>
      </c>
      <c r="AJ72" s="72">
        <v>95.88</v>
      </c>
      <c r="AK72" s="72">
        <v>97.63</v>
      </c>
      <c r="AL72" s="71">
        <v>99.38</v>
      </c>
      <c r="AM72" s="71">
        <v>101.13</v>
      </c>
      <c r="AN72" s="61">
        <v>102.87</v>
      </c>
      <c r="AO72" s="73">
        <v>104.62</v>
      </c>
      <c r="AP72" s="64">
        <v>106.37</v>
      </c>
      <c r="AQ72" s="64">
        <v>108.12</v>
      </c>
      <c r="AR72" s="64">
        <v>109.86</v>
      </c>
      <c r="AS72" s="64">
        <v>111.61</v>
      </c>
      <c r="AT72" s="64">
        <v>113.36</v>
      </c>
      <c r="AU72" s="64">
        <v>115.11</v>
      </c>
      <c r="AV72" s="64">
        <v>116.85</v>
      </c>
      <c r="AW72" s="64">
        <v>118.6</v>
      </c>
      <c r="AX72" s="64">
        <v>120.35</v>
      </c>
      <c r="AY72" s="64">
        <v>122.1</v>
      </c>
    </row>
    <row r="73" spans="1:51">
      <c r="A73" s="70">
        <v>135.69</v>
      </c>
      <c r="B73" s="70">
        <v>138.19999999999999</v>
      </c>
      <c r="C73" s="70">
        <v>140.71</v>
      </c>
      <c r="D73" s="70">
        <v>143.22</v>
      </c>
      <c r="E73" s="70">
        <v>145.74</v>
      </c>
      <c r="F73" s="70">
        <v>148.25</v>
      </c>
      <c r="G73" s="70">
        <v>150.76</v>
      </c>
      <c r="H73" s="70">
        <v>153.27000000000001</v>
      </c>
      <c r="I73" s="71">
        <v>155.78</v>
      </c>
      <c r="J73" s="72">
        <v>158.29</v>
      </c>
      <c r="K73" s="72">
        <v>160.81</v>
      </c>
      <c r="L73" s="71">
        <v>163.32</v>
      </c>
      <c r="M73" s="71">
        <v>165.83</v>
      </c>
      <c r="N73" s="71">
        <v>168.34</v>
      </c>
      <c r="O73" s="73">
        <v>170.85</v>
      </c>
      <c r="P73" s="64">
        <v>173.36</v>
      </c>
      <c r="Q73" s="64">
        <v>175.87</v>
      </c>
      <c r="R73" s="64">
        <v>178.39</v>
      </c>
      <c r="S73" s="64">
        <v>180.9</v>
      </c>
      <c r="T73" s="64">
        <v>183.41</v>
      </c>
      <c r="U73" s="64">
        <v>185.92</v>
      </c>
      <c r="V73" s="64">
        <v>188.43</v>
      </c>
      <c r="W73" s="64">
        <v>190.94</v>
      </c>
      <c r="X73" s="64">
        <v>193.46</v>
      </c>
      <c r="Y73" s="64">
        <v>195.97</v>
      </c>
      <c r="Z73" s="65">
        <v>69</v>
      </c>
      <c r="AA73" s="70">
        <v>81.319999999999993</v>
      </c>
      <c r="AB73" s="70">
        <v>83.1</v>
      </c>
      <c r="AC73" s="70">
        <v>84.87</v>
      </c>
      <c r="AD73" s="70">
        <v>86.64</v>
      </c>
      <c r="AE73" s="70">
        <v>88.42</v>
      </c>
      <c r="AF73" s="70">
        <v>90.19</v>
      </c>
      <c r="AG73" s="70">
        <v>91.96</v>
      </c>
      <c r="AH73" s="70">
        <v>93.74</v>
      </c>
      <c r="AI73" s="71">
        <v>95.51</v>
      </c>
      <c r="AJ73" s="72">
        <v>97.28</v>
      </c>
      <c r="AK73" s="72">
        <v>99.06</v>
      </c>
      <c r="AL73" s="71">
        <v>100.83</v>
      </c>
      <c r="AM73" s="71">
        <v>102.6</v>
      </c>
      <c r="AN73" s="61">
        <v>104.38</v>
      </c>
      <c r="AO73" s="73">
        <v>106.15</v>
      </c>
      <c r="AP73" s="64">
        <v>107.92</v>
      </c>
      <c r="AQ73" s="64">
        <v>109.7</v>
      </c>
      <c r="AR73" s="64">
        <v>111.47</v>
      </c>
      <c r="AS73" s="64">
        <v>113.24</v>
      </c>
      <c r="AT73" s="64">
        <v>115.02</v>
      </c>
      <c r="AU73" s="64">
        <v>116.79</v>
      </c>
      <c r="AV73" s="64">
        <v>118.56</v>
      </c>
      <c r="AW73" s="64">
        <v>120.34</v>
      </c>
      <c r="AX73" s="64">
        <v>122.11</v>
      </c>
      <c r="AY73" s="64">
        <v>123.88</v>
      </c>
    </row>
    <row r="74" spans="1:51">
      <c r="A74" s="70">
        <v>137.62</v>
      </c>
      <c r="B74" s="70">
        <v>140.16</v>
      </c>
      <c r="C74" s="70">
        <v>142.71</v>
      </c>
      <c r="D74" s="70">
        <v>145.26</v>
      </c>
      <c r="E74" s="70">
        <v>147.81</v>
      </c>
      <c r="F74" s="70">
        <v>150.36000000000001</v>
      </c>
      <c r="G74" s="70">
        <v>152.9</v>
      </c>
      <c r="H74" s="70">
        <v>155.44999999999999</v>
      </c>
      <c r="I74" s="71">
        <v>158</v>
      </c>
      <c r="J74" s="72">
        <v>160.55000000000001</v>
      </c>
      <c r="K74" s="72">
        <v>163.1</v>
      </c>
      <c r="L74" s="71">
        <v>165.64</v>
      </c>
      <c r="M74" s="71">
        <v>168.19</v>
      </c>
      <c r="N74" s="71">
        <v>170.74</v>
      </c>
      <c r="O74" s="73">
        <v>173.29</v>
      </c>
      <c r="P74" s="64">
        <v>175.84</v>
      </c>
      <c r="Q74" s="64">
        <v>178.38</v>
      </c>
      <c r="R74" s="64">
        <v>180.93</v>
      </c>
      <c r="S74" s="64">
        <v>183.48</v>
      </c>
      <c r="T74" s="64">
        <v>186.03</v>
      </c>
      <c r="U74" s="64">
        <v>188.58</v>
      </c>
      <c r="V74" s="64">
        <v>191.12</v>
      </c>
      <c r="W74" s="64">
        <v>193.67</v>
      </c>
      <c r="X74" s="64">
        <v>196.22</v>
      </c>
      <c r="Y74" s="64">
        <v>198.77</v>
      </c>
      <c r="Z74" s="65">
        <v>70</v>
      </c>
      <c r="AA74" s="70">
        <v>82.5</v>
      </c>
      <c r="AB74" s="70">
        <v>84.3</v>
      </c>
      <c r="AC74" s="70">
        <v>86.09</v>
      </c>
      <c r="AD74" s="70">
        <v>87.89</v>
      </c>
      <c r="AE74" s="70">
        <v>89.69</v>
      </c>
      <c r="AF74" s="70">
        <v>91.49</v>
      </c>
      <c r="AG74" s="70">
        <v>93.29</v>
      </c>
      <c r="AH74" s="70">
        <v>95.09</v>
      </c>
      <c r="AI74" s="71">
        <v>96.89</v>
      </c>
      <c r="AJ74" s="72">
        <v>98.69</v>
      </c>
      <c r="AK74" s="72">
        <v>100.49</v>
      </c>
      <c r="AL74" s="71">
        <v>102.29</v>
      </c>
      <c r="AM74" s="71">
        <v>104.08</v>
      </c>
      <c r="AN74" s="61">
        <v>105.88</v>
      </c>
      <c r="AO74" s="73">
        <v>107.68</v>
      </c>
      <c r="AP74" s="64">
        <v>109.48</v>
      </c>
      <c r="AQ74" s="64">
        <v>111.28</v>
      </c>
      <c r="AR74" s="64">
        <v>113.08</v>
      </c>
      <c r="AS74" s="64">
        <v>114.88</v>
      </c>
      <c r="AT74" s="64">
        <v>116.68</v>
      </c>
      <c r="AU74" s="64">
        <v>118.48</v>
      </c>
      <c r="AV74" s="64">
        <v>120.28</v>
      </c>
      <c r="AW74" s="64">
        <v>122.07</v>
      </c>
      <c r="AX74" s="64">
        <v>123.87</v>
      </c>
      <c r="AY74" s="64">
        <v>125.67</v>
      </c>
    </row>
    <row r="75" spans="1:51">
      <c r="A75" s="70">
        <v>139.56</v>
      </c>
      <c r="B75" s="70">
        <v>142.13999999999999</v>
      </c>
      <c r="C75" s="70">
        <v>144.72</v>
      </c>
      <c r="D75" s="70">
        <v>147.31</v>
      </c>
      <c r="E75" s="70">
        <v>149.88999999999999</v>
      </c>
      <c r="F75" s="70">
        <v>152.47999999999999</v>
      </c>
      <c r="G75" s="70">
        <v>155.06</v>
      </c>
      <c r="H75" s="70">
        <v>157.65</v>
      </c>
      <c r="I75" s="71">
        <v>160.22999999999999</v>
      </c>
      <c r="J75" s="72">
        <v>162.82</v>
      </c>
      <c r="K75" s="72">
        <v>165.4</v>
      </c>
      <c r="L75" s="71">
        <v>167.98</v>
      </c>
      <c r="M75" s="71">
        <v>170.57</v>
      </c>
      <c r="N75" s="71">
        <v>173.15</v>
      </c>
      <c r="O75" s="73">
        <v>175.74</v>
      </c>
      <c r="P75" s="64">
        <v>178.32</v>
      </c>
      <c r="Q75" s="64">
        <v>180.91</v>
      </c>
      <c r="R75" s="64">
        <v>183.49</v>
      </c>
      <c r="S75" s="64">
        <v>186.07</v>
      </c>
      <c r="T75" s="64">
        <v>188.66</v>
      </c>
      <c r="U75" s="64">
        <v>191.24</v>
      </c>
      <c r="V75" s="64">
        <v>193.83</v>
      </c>
      <c r="W75" s="64">
        <v>196.41</v>
      </c>
      <c r="X75" s="64">
        <v>199</v>
      </c>
      <c r="Y75" s="64">
        <v>201.58</v>
      </c>
      <c r="Z75" s="65">
        <v>71</v>
      </c>
      <c r="AA75" s="70">
        <v>83.67</v>
      </c>
      <c r="AB75" s="70">
        <v>85.5</v>
      </c>
      <c r="AC75" s="70">
        <v>87.32</v>
      </c>
      <c r="AD75" s="70">
        <v>89.15</v>
      </c>
      <c r="AE75" s="70">
        <v>90.97</v>
      </c>
      <c r="AF75" s="70">
        <v>92.8</v>
      </c>
      <c r="AG75" s="70">
        <v>94.62</v>
      </c>
      <c r="AH75" s="70">
        <v>96.44</v>
      </c>
      <c r="AI75" s="71">
        <v>98.27</v>
      </c>
      <c r="AJ75" s="72">
        <v>100.09</v>
      </c>
      <c r="AK75" s="72">
        <v>101.92</v>
      </c>
      <c r="AL75" s="71">
        <v>103.74</v>
      </c>
      <c r="AM75" s="71">
        <v>105.57</v>
      </c>
      <c r="AN75" s="61">
        <v>107.39</v>
      </c>
      <c r="AO75" s="73">
        <v>109.22</v>
      </c>
      <c r="AP75" s="64">
        <v>111.04</v>
      </c>
      <c r="AQ75" s="64">
        <v>112.87</v>
      </c>
      <c r="AR75" s="64">
        <v>114.69</v>
      </c>
      <c r="AS75" s="64">
        <v>116.52</v>
      </c>
      <c r="AT75" s="64">
        <v>118.34</v>
      </c>
      <c r="AU75" s="64">
        <v>120.17</v>
      </c>
      <c r="AV75" s="64">
        <v>121.99</v>
      </c>
      <c r="AW75" s="64">
        <v>123.82</v>
      </c>
      <c r="AX75" s="64">
        <v>125.64</v>
      </c>
      <c r="AY75" s="64">
        <v>127.46</v>
      </c>
    </row>
    <row r="76" spans="1:51">
      <c r="A76" s="70">
        <v>141.51</v>
      </c>
      <c r="B76" s="70">
        <v>144.13</v>
      </c>
      <c r="C76" s="70">
        <v>146.75</v>
      </c>
      <c r="D76" s="70">
        <v>149.37</v>
      </c>
      <c r="E76" s="70">
        <v>151.99</v>
      </c>
      <c r="F76" s="70">
        <v>154.61000000000001</v>
      </c>
      <c r="G76" s="70">
        <v>157.22999999999999</v>
      </c>
      <c r="H76" s="70">
        <v>159.85</v>
      </c>
      <c r="I76" s="71">
        <v>162.47</v>
      </c>
      <c r="J76" s="72">
        <v>165.09</v>
      </c>
      <c r="K76" s="72">
        <v>167.71</v>
      </c>
      <c r="L76" s="71">
        <v>170.33</v>
      </c>
      <c r="M76" s="71">
        <v>172.96</v>
      </c>
      <c r="N76" s="71">
        <v>175.58</v>
      </c>
      <c r="O76" s="73">
        <v>178.2</v>
      </c>
      <c r="P76" s="64">
        <v>180.82</v>
      </c>
      <c r="Q76" s="64">
        <v>183.44</v>
      </c>
      <c r="R76" s="64">
        <v>186.06</v>
      </c>
      <c r="S76" s="64">
        <v>188.68</v>
      </c>
      <c r="T76" s="64">
        <v>191.3</v>
      </c>
      <c r="U76" s="64">
        <v>193.92</v>
      </c>
      <c r="V76" s="64">
        <v>196.54</v>
      </c>
      <c r="W76" s="64">
        <v>199.16</v>
      </c>
      <c r="X76" s="64">
        <v>201.78</v>
      </c>
      <c r="Y76" s="64">
        <v>204.41</v>
      </c>
      <c r="Z76" s="65">
        <v>72</v>
      </c>
      <c r="AA76" s="70">
        <v>84.85</v>
      </c>
      <c r="AB76" s="70">
        <v>86.7</v>
      </c>
      <c r="AC76" s="70">
        <v>88.55</v>
      </c>
      <c r="AD76" s="70">
        <v>90.4</v>
      </c>
      <c r="AE76" s="70">
        <v>92.25</v>
      </c>
      <c r="AF76" s="70">
        <v>94.1</v>
      </c>
      <c r="AG76" s="70">
        <v>95.95</v>
      </c>
      <c r="AH76" s="70">
        <v>97.8</v>
      </c>
      <c r="AI76" s="71">
        <v>99.65</v>
      </c>
      <c r="AJ76" s="72">
        <v>101.5</v>
      </c>
      <c r="AK76" s="72">
        <v>103.35</v>
      </c>
      <c r="AL76" s="71">
        <v>105.21</v>
      </c>
      <c r="AM76" s="71">
        <v>107.06</v>
      </c>
      <c r="AN76" s="61">
        <v>108.91</v>
      </c>
      <c r="AO76" s="73">
        <v>110.76</v>
      </c>
      <c r="AP76" s="64">
        <v>112.61</v>
      </c>
      <c r="AQ76" s="64">
        <v>114.46</v>
      </c>
      <c r="AR76" s="64">
        <v>116.31</v>
      </c>
      <c r="AS76" s="64">
        <v>118.16</v>
      </c>
      <c r="AT76" s="64">
        <v>120.01</v>
      </c>
      <c r="AU76" s="64">
        <v>121.86</v>
      </c>
      <c r="AV76" s="64">
        <v>123.71</v>
      </c>
      <c r="AW76" s="64">
        <v>125.56</v>
      </c>
      <c r="AX76" s="64">
        <v>127.41</v>
      </c>
      <c r="AY76" s="64">
        <v>129.26</v>
      </c>
    </row>
    <row r="77" spans="1:51">
      <c r="A77" s="70">
        <v>143.47</v>
      </c>
      <c r="B77" s="70">
        <v>146.13</v>
      </c>
      <c r="C77" s="70">
        <v>148.78</v>
      </c>
      <c r="D77" s="70">
        <v>151.44</v>
      </c>
      <c r="E77" s="70">
        <v>154.1</v>
      </c>
      <c r="F77" s="70">
        <v>156.75</v>
      </c>
      <c r="G77" s="70">
        <v>159.41</v>
      </c>
      <c r="H77" s="70">
        <v>162.07</v>
      </c>
      <c r="I77" s="71">
        <v>164.73</v>
      </c>
      <c r="J77" s="72">
        <v>167.38</v>
      </c>
      <c r="K77" s="72">
        <v>170.04</v>
      </c>
      <c r="L77" s="71">
        <v>172.7</v>
      </c>
      <c r="M77" s="71">
        <v>175.36</v>
      </c>
      <c r="N77" s="71">
        <v>178.01</v>
      </c>
      <c r="O77" s="73">
        <v>180.67</v>
      </c>
      <c r="P77" s="64">
        <v>183.33</v>
      </c>
      <c r="Q77" s="64">
        <v>185.98</v>
      </c>
      <c r="R77" s="64">
        <v>188.64</v>
      </c>
      <c r="S77" s="64">
        <v>191.3</v>
      </c>
      <c r="T77" s="64">
        <v>193.96</v>
      </c>
      <c r="U77" s="64">
        <v>196.61</v>
      </c>
      <c r="V77" s="64">
        <v>199.27</v>
      </c>
      <c r="W77" s="64">
        <v>201.93</v>
      </c>
      <c r="X77" s="64">
        <v>204.58</v>
      </c>
      <c r="Y77" s="64">
        <v>207.24</v>
      </c>
      <c r="Z77" s="65">
        <v>73</v>
      </c>
      <c r="AA77" s="70">
        <v>86.01</v>
      </c>
      <c r="AB77" s="70">
        <v>87.88</v>
      </c>
      <c r="AC77" s="70">
        <v>89.76</v>
      </c>
      <c r="AD77" s="70">
        <v>91.64</v>
      </c>
      <c r="AE77" s="70">
        <v>93.51</v>
      </c>
      <c r="AF77" s="70">
        <v>95.39</v>
      </c>
      <c r="AG77" s="70">
        <v>97.26</v>
      </c>
      <c r="AH77" s="70">
        <v>99.14</v>
      </c>
      <c r="AI77" s="71">
        <v>101.02</v>
      </c>
      <c r="AJ77" s="72">
        <v>102.89</v>
      </c>
      <c r="AK77" s="72">
        <v>104.77</v>
      </c>
      <c r="AL77" s="71">
        <v>106.64</v>
      </c>
      <c r="AM77" s="71">
        <v>108.52</v>
      </c>
      <c r="AN77" s="61">
        <v>110.4</v>
      </c>
      <c r="AO77" s="73">
        <v>112.27</v>
      </c>
      <c r="AP77" s="64">
        <v>114.15</v>
      </c>
      <c r="AQ77" s="64">
        <v>116.03</v>
      </c>
      <c r="AR77" s="64">
        <v>117.9</v>
      </c>
      <c r="AS77" s="64">
        <v>119.78</v>
      </c>
      <c r="AT77" s="64">
        <v>121.65</v>
      </c>
      <c r="AU77" s="64">
        <v>123.53</v>
      </c>
      <c r="AV77" s="64">
        <v>125.41</v>
      </c>
      <c r="AW77" s="64">
        <v>127.28</v>
      </c>
      <c r="AX77" s="64">
        <v>129.16</v>
      </c>
      <c r="AY77" s="64">
        <v>131.03</v>
      </c>
    </row>
    <row r="78" spans="1:51">
      <c r="A78" s="70">
        <v>145.44</v>
      </c>
      <c r="B78" s="70">
        <v>148.13999999999999</v>
      </c>
      <c r="C78" s="70">
        <v>150.83000000000001</v>
      </c>
      <c r="D78" s="70">
        <v>153.53</v>
      </c>
      <c r="E78" s="70">
        <v>156.22</v>
      </c>
      <c r="F78" s="70">
        <v>158.91</v>
      </c>
      <c r="G78" s="70">
        <v>161.61000000000001</v>
      </c>
      <c r="H78" s="70">
        <v>164.3</v>
      </c>
      <c r="I78" s="71">
        <v>166.99</v>
      </c>
      <c r="J78" s="72">
        <v>169.69</v>
      </c>
      <c r="K78" s="72">
        <v>172.38</v>
      </c>
      <c r="L78" s="71">
        <v>175.07</v>
      </c>
      <c r="M78" s="71">
        <v>177.77</v>
      </c>
      <c r="N78" s="71">
        <v>180.46</v>
      </c>
      <c r="O78" s="73">
        <v>183.15</v>
      </c>
      <c r="P78" s="64">
        <v>185.85</v>
      </c>
      <c r="Q78" s="64">
        <v>188.54</v>
      </c>
      <c r="R78" s="64">
        <v>191.24</v>
      </c>
      <c r="S78" s="64">
        <v>193.93</v>
      </c>
      <c r="T78" s="64">
        <v>196.62</v>
      </c>
      <c r="U78" s="64">
        <v>199.32</v>
      </c>
      <c r="V78" s="64">
        <v>202.01</v>
      </c>
      <c r="W78" s="64">
        <v>204.7</v>
      </c>
      <c r="X78" s="64">
        <v>207.4</v>
      </c>
      <c r="Y78" s="64">
        <v>210.09</v>
      </c>
      <c r="Z78" s="65">
        <v>74</v>
      </c>
      <c r="AA78" s="70">
        <v>87.19</v>
      </c>
      <c r="AB78" s="70">
        <v>89.09</v>
      </c>
      <c r="AC78" s="70">
        <v>91</v>
      </c>
      <c r="AD78" s="70">
        <v>92.9</v>
      </c>
      <c r="AE78" s="70">
        <v>94.8</v>
      </c>
      <c r="AF78" s="70">
        <v>96.7</v>
      </c>
      <c r="AG78" s="70">
        <v>98.6</v>
      </c>
      <c r="AH78" s="70">
        <v>100.51</v>
      </c>
      <c r="AI78" s="71">
        <v>102.41</v>
      </c>
      <c r="AJ78" s="72">
        <v>104.31</v>
      </c>
      <c r="AK78" s="72">
        <v>106.21</v>
      </c>
      <c r="AL78" s="71">
        <v>108.11</v>
      </c>
      <c r="AM78" s="71">
        <v>110.01</v>
      </c>
      <c r="AN78" s="61">
        <v>111.92</v>
      </c>
      <c r="AO78" s="73">
        <v>113.82</v>
      </c>
      <c r="AP78" s="64">
        <v>115.72</v>
      </c>
      <c r="AQ78" s="64">
        <v>117.62</v>
      </c>
      <c r="AR78" s="64">
        <v>119.52</v>
      </c>
      <c r="AS78" s="64">
        <v>121.43</v>
      </c>
      <c r="AT78" s="64">
        <v>123.33</v>
      </c>
      <c r="AU78" s="64">
        <v>125.23</v>
      </c>
      <c r="AV78" s="64">
        <v>127.13</v>
      </c>
      <c r="AW78" s="64">
        <v>129.03</v>
      </c>
      <c r="AX78" s="64">
        <v>130.93</v>
      </c>
      <c r="AY78" s="64">
        <v>132.84</v>
      </c>
    </row>
    <row r="79" spans="1:51">
      <c r="A79" s="70">
        <v>147.34</v>
      </c>
      <c r="B79" s="70">
        <v>150.07</v>
      </c>
      <c r="C79" s="70">
        <v>152.80000000000001</v>
      </c>
      <c r="D79" s="70">
        <v>155.53</v>
      </c>
      <c r="E79" s="70">
        <v>158.26</v>
      </c>
      <c r="F79" s="70">
        <v>160.99</v>
      </c>
      <c r="G79" s="70">
        <v>163.72</v>
      </c>
      <c r="H79" s="70">
        <v>166.45</v>
      </c>
      <c r="I79" s="71">
        <v>169.18</v>
      </c>
      <c r="J79" s="72">
        <v>171.91</v>
      </c>
      <c r="K79" s="72">
        <v>174.64</v>
      </c>
      <c r="L79" s="71">
        <v>177.37</v>
      </c>
      <c r="M79" s="71">
        <v>180.1</v>
      </c>
      <c r="N79" s="71">
        <v>182.83</v>
      </c>
      <c r="O79" s="73">
        <v>185.56</v>
      </c>
      <c r="P79" s="64">
        <v>188.29</v>
      </c>
      <c r="Q79" s="64">
        <v>191.02</v>
      </c>
      <c r="R79" s="64">
        <v>193.75</v>
      </c>
      <c r="S79" s="64">
        <v>196.48</v>
      </c>
      <c r="T79" s="64">
        <v>199.21</v>
      </c>
      <c r="U79" s="64">
        <v>201.94</v>
      </c>
      <c r="V79" s="64">
        <v>204.67</v>
      </c>
      <c r="W79" s="64">
        <v>207.4</v>
      </c>
      <c r="X79" s="64">
        <v>210.13</v>
      </c>
      <c r="Y79" s="64">
        <v>212.86</v>
      </c>
      <c r="Z79" s="65">
        <v>75</v>
      </c>
      <c r="AA79" s="70">
        <v>88.35</v>
      </c>
      <c r="AB79" s="70">
        <v>90.28</v>
      </c>
      <c r="AC79" s="70">
        <v>92.21</v>
      </c>
      <c r="AD79" s="70">
        <v>94.14</v>
      </c>
      <c r="AE79" s="70">
        <v>96.06</v>
      </c>
      <c r="AF79" s="70">
        <v>97.99</v>
      </c>
      <c r="AG79" s="70">
        <v>99.92</v>
      </c>
      <c r="AH79" s="70">
        <v>101.85</v>
      </c>
      <c r="AI79" s="71">
        <v>103.77</v>
      </c>
      <c r="AJ79" s="72">
        <v>105.7</v>
      </c>
      <c r="AK79" s="72">
        <v>107.63</v>
      </c>
      <c r="AL79" s="71">
        <v>109.56</v>
      </c>
      <c r="AM79" s="71">
        <v>111.48</v>
      </c>
      <c r="AN79" s="61">
        <v>113.41</v>
      </c>
      <c r="AO79" s="73">
        <v>115.34</v>
      </c>
      <c r="AP79" s="64">
        <v>117.27</v>
      </c>
      <c r="AQ79" s="64">
        <v>119.19</v>
      </c>
      <c r="AR79" s="64">
        <v>121.12</v>
      </c>
      <c r="AS79" s="64">
        <v>123.05</v>
      </c>
      <c r="AT79" s="64">
        <v>124.98</v>
      </c>
      <c r="AU79" s="64">
        <v>126.9</v>
      </c>
      <c r="AV79" s="64">
        <v>128.83000000000001</v>
      </c>
      <c r="AW79" s="64">
        <v>130.76</v>
      </c>
      <c r="AX79" s="64">
        <v>132.69</v>
      </c>
      <c r="AY79" s="64">
        <v>134.61000000000001</v>
      </c>
    </row>
    <row r="80" spans="1:51">
      <c r="A80" s="70">
        <v>149.34</v>
      </c>
      <c r="B80" s="70">
        <v>152.1</v>
      </c>
      <c r="C80" s="70">
        <v>154.87</v>
      </c>
      <c r="D80" s="70">
        <v>157.63999999999999</v>
      </c>
      <c r="E80" s="70">
        <v>160.4</v>
      </c>
      <c r="F80" s="70">
        <v>163.16999999999999</v>
      </c>
      <c r="G80" s="70">
        <v>165.93</v>
      </c>
      <c r="H80" s="70">
        <v>168.7</v>
      </c>
      <c r="I80" s="71">
        <v>171.47</v>
      </c>
      <c r="J80" s="72">
        <v>174.23</v>
      </c>
      <c r="K80" s="72">
        <v>177</v>
      </c>
      <c r="L80" s="71">
        <v>179.77</v>
      </c>
      <c r="M80" s="71">
        <v>182.53</v>
      </c>
      <c r="N80" s="71">
        <v>185.3</v>
      </c>
      <c r="O80" s="73">
        <v>188.07</v>
      </c>
      <c r="P80" s="64">
        <v>190.83</v>
      </c>
      <c r="Q80" s="64">
        <v>193.6</v>
      </c>
      <c r="R80" s="64">
        <v>196.36</v>
      </c>
      <c r="S80" s="64">
        <v>199.13</v>
      </c>
      <c r="T80" s="64">
        <v>201.9</v>
      </c>
      <c r="U80" s="64">
        <v>204.66</v>
      </c>
      <c r="V80" s="64">
        <v>207.43</v>
      </c>
      <c r="W80" s="64">
        <v>210.2</v>
      </c>
      <c r="X80" s="64">
        <v>212.96</v>
      </c>
      <c r="Y80" s="64">
        <v>215.73</v>
      </c>
      <c r="Z80" s="65">
        <v>76</v>
      </c>
      <c r="AA80" s="70">
        <v>89.52</v>
      </c>
      <c r="AB80" s="70">
        <v>91.47</v>
      </c>
      <c r="AC80" s="70">
        <v>93.43</v>
      </c>
      <c r="AD80" s="70">
        <v>95.38</v>
      </c>
      <c r="AE80" s="70">
        <v>97.33</v>
      </c>
      <c r="AF80" s="70">
        <v>99.29</v>
      </c>
      <c r="AG80" s="70">
        <v>101.24</v>
      </c>
      <c r="AH80" s="70">
        <v>103.19</v>
      </c>
      <c r="AI80" s="71">
        <v>105.15</v>
      </c>
      <c r="AJ80" s="72">
        <v>107.1</v>
      </c>
      <c r="AK80" s="72">
        <v>109.05</v>
      </c>
      <c r="AL80" s="71">
        <v>111</v>
      </c>
      <c r="AM80" s="71">
        <v>112.96</v>
      </c>
      <c r="AN80" s="61">
        <v>114.91</v>
      </c>
      <c r="AO80" s="73">
        <v>116.86</v>
      </c>
      <c r="AP80" s="64">
        <v>118.82</v>
      </c>
      <c r="AQ80" s="64">
        <v>120.77</v>
      </c>
      <c r="AR80" s="64">
        <v>122.72</v>
      </c>
      <c r="AS80" s="64">
        <v>124.68</v>
      </c>
      <c r="AT80" s="64">
        <v>126.63</v>
      </c>
      <c r="AU80" s="64">
        <v>128.58000000000001</v>
      </c>
      <c r="AV80" s="64">
        <v>130.54</v>
      </c>
      <c r="AW80" s="64">
        <v>132.49</v>
      </c>
      <c r="AX80" s="64">
        <v>134.44</v>
      </c>
      <c r="AY80" s="64">
        <v>136.4</v>
      </c>
    </row>
    <row r="81" spans="1:51">
      <c r="A81" s="70">
        <v>151.25</v>
      </c>
      <c r="B81" s="70">
        <v>154.05000000000001</v>
      </c>
      <c r="C81" s="70">
        <v>156.85</v>
      </c>
      <c r="D81" s="70">
        <v>159.66</v>
      </c>
      <c r="E81" s="70">
        <v>162.46</v>
      </c>
      <c r="F81" s="70">
        <v>165.26</v>
      </c>
      <c r="G81" s="70">
        <v>168.06</v>
      </c>
      <c r="H81" s="70">
        <v>170.87</v>
      </c>
      <c r="I81" s="71">
        <v>173.67</v>
      </c>
      <c r="J81" s="72">
        <v>176.47</v>
      </c>
      <c r="K81" s="72">
        <v>179.28</v>
      </c>
      <c r="L81" s="71">
        <v>182.08</v>
      </c>
      <c r="M81" s="71">
        <v>184.88</v>
      </c>
      <c r="N81" s="71">
        <v>187.68</v>
      </c>
      <c r="O81" s="73">
        <v>190.49</v>
      </c>
      <c r="P81" s="64">
        <v>193.29</v>
      </c>
      <c r="Q81" s="64">
        <v>196.09</v>
      </c>
      <c r="R81" s="64">
        <v>198.9</v>
      </c>
      <c r="S81" s="64">
        <v>201.7</v>
      </c>
      <c r="T81" s="64">
        <v>204.5</v>
      </c>
      <c r="U81" s="64">
        <v>207.3</v>
      </c>
      <c r="V81" s="64">
        <v>210.11</v>
      </c>
      <c r="W81" s="64">
        <v>212.91</v>
      </c>
      <c r="X81" s="64">
        <v>215.71</v>
      </c>
      <c r="Y81" s="64">
        <v>218.51</v>
      </c>
      <c r="Z81" s="65">
        <v>77</v>
      </c>
      <c r="AA81" s="70">
        <v>90.69</v>
      </c>
      <c r="AB81" s="70">
        <v>92.67</v>
      </c>
      <c r="AC81" s="70">
        <v>94.64</v>
      </c>
      <c r="AD81" s="70">
        <v>96.62</v>
      </c>
      <c r="AE81" s="70">
        <v>98.6</v>
      </c>
      <c r="AF81" s="70">
        <v>100.58</v>
      </c>
      <c r="AG81" s="70">
        <v>102.56</v>
      </c>
      <c r="AH81" s="70">
        <v>104.54</v>
      </c>
      <c r="AI81" s="71">
        <v>106.52</v>
      </c>
      <c r="AJ81" s="72">
        <v>108.5</v>
      </c>
      <c r="AK81" s="72">
        <v>110.48</v>
      </c>
      <c r="AL81" s="71">
        <v>112.45</v>
      </c>
      <c r="AM81" s="71">
        <v>114.43</v>
      </c>
      <c r="AN81" s="61">
        <v>116.41</v>
      </c>
      <c r="AO81" s="73">
        <v>118.39</v>
      </c>
      <c r="AP81" s="64">
        <v>120.37</v>
      </c>
      <c r="AQ81" s="64">
        <v>122.35</v>
      </c>
      <c r="AR81" s="64">
        <v>124.33</v>
      </c>
      <c r="AS81" s="64">
        <v>126.31</v>
      </c>
      <c r="AT81" s="64">
        <v>128.29</v>
      </c>
      <c r="AU81" s="64">
        <v>130.26</v>
      </c>
      <c r="AV81" s="64">
        <v>132.24</v>
      </c>
      <c r="AW81" s="64">
        <v>134.22</v>
      </c>
      <c r="AX81" s="64">
        <v>136.19999999999999</v>
      </c>
      <c r="AY81" s="64">
        <v>138.18</v>
      </c>
    </row>
    <row r="82" spans="1:51">
      <c r="A82" s="70">
        <v>153.16999999999999</v>
      </c>
      <c r="B82" s="70">
        <v>156.01</v>
      </c>
      <c r="C82" s="70">
        <v>158.85</v>
      </c>
      <c r="D82" s="70">
        <v>161.69</v>
      </c>
      <c r="E82" s="70">
        <v>164.53</v>
      </c>
      <c r="F82" s="70">
        <v>167.36</v>
      </c>
      <c r="G82" s="70">
        <v>170.2</v>
      </c>
      <c r="H82" s="70">
        <v>173.04</v>
      </c>
      <c r="I82" s="71">
        <v>175.88</v>
      </c>
      <c r="J82" s="72">
        <v>178.72</v>
      </c>
      <c r="K82" s="72">
        <v>181.56</v>
      </c>
      <c r="L82" s="71">
        <v>184.4</v>
      </c>
      <c r="M82" s="71">
        <v>187.24</v>
      </c>
      <c r="N82" s="71">
        <v>190.08</v>
      </c>
      <c r="O82" s="73">
        <v>192.92</v>
      </c>
      <c r="P82" s="64">
        <v>195.76</v>
      </c>
      <c r="Q82" s="64">
        <v>198.6</v>
      </c>
      <c r="R82" s="64">
        <v>201.44</v>
      </c>
      <c r="S82" s="64">
        <v>204.27</v>
      </c>
      <c r="T82" s="64">
        <v>207.11</v>
      </c>
      <c r="U82" s="64">
        <v>209.95</v>
      </c>
      <c r="V82" s="64">
        <v>212.79</v>
      </c>
      <c r="W82" s="64">
        <v>215.63</v>
      </c>
      <c r="X82" s="64">
        <v>218.47</v>
      </c>
      <c r="Y82" s="64">
        <v>221.31</v>
      </c>
      <c r="Z82" s="65">
        <v>78</v>
      </c>
      <c r="AA82" s="70">
        <v>91.86</v>
      </c>
      <c r="AB82" s="70">
        <v>93.86</v>
      </c>
      <c r="AC82" s="70">
        <v>95.87</v>
      </c>
      <c r="AD82" s="70">
        <v>97.87</v>
      </c>
      <c r="AE82" s="70">
        <v>99.88</v>
      </c>
      <c r="AF82" s="70">
        <v>101.88</v>
      </c>
      <c r="AG82" s="70">
        <v>103.88</v>
      </c>
      <c r="AH82" s="70">
        <v>105.89</v>
      </c>
      <c r="AI82" s="71">
        <v>107.89</v>
      </c>
      <c r="AJ82" s="72">
        <v>109.9</v>
      </c>
      <c r="AK82" s="72">
        <v>111.9</v>
      </c>
      <c r="AL82" s="71">
        <v>113.91</v>
      </c>
      <c r="AM82" s="71">
        <v>115.91</v>
      </c>
      <c r="AN82" s="61">
        <v>117.92</v>
      </c>
      <c r="AO82" s="73">
        <v>119.92</v>
      </c>
      <c r="AP82" s="64">
        <v>121.93</v>
      </c>
      <c r="AQ82" s="64">
        <v>123.93</v>
      </c>
      <c r="AR82" s="64">
        <v>125.94</v>
      </c>
      <c r="AS82" s="64">
        <v>127.94</v>
      </c>
      <c r="AT82" s="64">
        <v>129.94</v>
      </c>
      <c r="AU82" s="64">
        <v>131.94999999999999</v>
      </c>
      <c r="AV82" s="64">
        <v>133.94999999999999</v>
      </c>
      <c r="AW82" s="64">
        <v>135.96</v>
      </c>
      <c r="AX82" s="64">
        <v>137.96</v>
      </c>
      <c r="AY82" s="64">
        <v>139.97</v>
      </c>
    </row>
    <row r="83" spans="1:51">
      <c r="A83" s="70">
        <v>155.21</v>
      </c>
      <c r="B83" s="70">
        <v>158.08000000000001</v>
      </c>
      <c r="C83" s="70">
        <v>160.96</v>
      </c>
      <c r="D83" s="70">
        <v>163.83000000000001</v>
      </c>
      <c r="E83" s="70">
        <v>166.71</v>
      </c>
      <c r="F83" s="70">
        <v>169.59</v>
      </c>
      <c r="G83" s="70">
        <v>172.46</v>
      </c>
      <c r="H83" s="70">
        <v>175.34</v>
      </c>
      <c r="I83" s="71">
        <v>178.21</v>
      </c>
      <c r="J83" s="72">
        <v>181.09</v>
      </c>
      <c r="K83" s="72">
        <v>183.96</v>
      </c>
      <c r="L83" s="71">
        <v>186.84</v>
      </c>
      <c r="M83" s="71">
        <v>189.71</v>
      </c>
      <c r="N83" s="71">
        <v>192.59</v>
      </c>
      <c r="O83" s="73">
        <v>195.47</v>
      </c>
      <c r="P83" s="64">
        <v>198.34</v>
      </c>
      <c r="Q83" s="64">
        <v>201.22</v>
      </c>
      <c r="R83" s="64">
        <v>204.09</v>
      </c>
      <c r="S83" s="64">
        <v>206.97</v>
      </c>
      <c r="T83" s="64">
        <v>209.84</v>
      </c>
      <c r="U83" s="64">
        <v>212.72</v>
      </c>
      <c r="V83" s="64">
        <v>215.6</v>
      </c>
      <c r="W83" s="64">
        <v>218.47</v>
      </c>
      <c r="X83" s="64">
        <v>221.35</v>
      </c>
      <c r="Y83" s="64">
        <v>224.22</v>
      </c>
      <c r="Z83" s="65">
        <v>79</v>
      </c>
      <c r="AA83" s="70">
        <v>93.03</v>
      </c>
      <c r="AB83" s="70">
        <v>95.06</v>
      </c>
      <c r="AC83" s="70">
        <v>97.09</v>
      </c>
      <c r="AD83" s="70">
        <v>99.12</v>
      </c>
      <c r="AE83" s="70">
        <v>101.15</v>
      </c>
      <c r="AF83" s="70">
        <v>103.18</v>
      </c>
      <c r="AG83" s="70">
        <v>105.21</v>
      </c>
      <c r="AH83" s="70">
        <v>107.24</v>
      </c>
      <c r="AI83" s="71">
        <v>109.27</v>
      </c>
      <c r="AJ83" s="72">
        <v>111.3</v>
      </c>
      <c r="AK83" s="72">
        <v>113.33</v>
      </c>
      <c r="AL83" s="71">
        <v>115.36</v>
      </c>
      <c r="AM83" s="71">
        <v>117.39</v>
      </c>
      <c r="AN83" s="61">
        <v>119.42</v>
      </c>
      <c r="AO83" s="73">
        <v>121.45</v>
      </c>
      <c r="AP83" s="64">
        <v>123.48</v>
      </c>
      <c r="AQ83" s="64">
        <v>125.51</v>
      </c>
      <c r="AR83" s="64">
        <v>127.54</v>
      </c>
      <c r="AS83" s="64">
        <v>129.58000000000001</v>
      </c>
      <c r="AT83" s="64">
        <v>131.61000000000001</v>
      </c>
      <c r="AU83" s="64">
        <v>133.63999999999999</v>
      </c>
      <c r="AV83" s="64">
        <v>135.66999999999999</v>
      </c>
      <c r="AW83" s="64">
        <v>137.69999999999999</v>
      </c>
      <c r="AX83" s="64">
        <v>139.72999999999999</v>
      </c>
      <c r="AY83" s="64">
        <v>141.76</v>
      </c>
    </row>
    <row r="84" spans="1:51">
      <c r="A84" s="70">
        <v>157.15</v>
      </c>
      <c r="B84" s="70">
        <v>160.06</v>
      </c>
      <c r="C84" s="70">
        <v>162.97999999999999</v>
      </c>
      <c r="D84" s="70">
        <v>165.89</v>
      </c>
      <c r="E84" s="70">
        <v>168.8</v>
      </c>
      <c r="F84" s="70">
        <v>171.71</v>
      </c>
      <c r="G84" s="70">
        <v>174.62</v>
      </c>
      <c r="H84" s="70">
        <v>177.54</v>
      </c>
      <c r="I84" s="71">
        <v>180.45</v>
      </c>
      <c r="J84" s="72">
        <v>183.36</v>
      </c>
      <c r="K84" s="72">
        <v>186.27</v>
      </c>
      <c r="L84" s="71">
        <v>189.18</v>
      </c>
      <c r="M84" s="71">
        <v>192.1</v>
      </c>
      <c r="N84" s="71">
        <v>195.01</v>
      </c>
      <c r="O84" s="73">
        <v>197.92</v>
      </c>
      <c r="P84" s="64">
        <v>200.83</v>
      </c>
      <c r="Q84" s="64">
        <v>203.74</v>
      </c>
      <c r="R84" s="64">
        <v>206.66</v>
      </c>
      <c r="S84" s="64">
        <v>209.57</v>
      </c>
      <c r="T84" s="64">
        <v>212.48</v>
      </c>
      <c r="U84" s="64">
        <v>215.39</v>
      </c>
      <c r="V84" s="64">
        <v>218.3</v>
      </c>
      <c r="W84" s="64">
        <v>221.22</v>
      </c>
      <c r="X84" s="64">
        <v>224.13</v>
      </c>
      <c r="Y84" s="64">
        <v>227.04</v>
      </c>
      <c r="Z84" s="65">
        <v>80</v>
      </c>
      <c r="AA84" s="70">
        <v>94.21</v>
      </c>
      <c r="AB84" s="70">
        <v>96.26</v>
      </c>
      <c r="AC84" s="70">
        <v>98.32</v>
      </c>
      <c r="AD84" s="70">
        <v>100.37</v>
      </c>
      <c r="AE84" s="70">
        <v>102.43</v>
      </c>
      <c r="AF84" s="70">
        <v>104.49</v>
      </c>
      <c r="AG84" s="70">
        <v>106.54</v>
      </c>
      <c r="AH84" s="70">
        <v>108.6</v>
      </c>
      <c r="AI84" s="71">
        <v>110.65</v>
      </c>
      <c r="AJ84" s="72">
        <v>112.71</v>
      </c>
      <c r="AK84" s="72">
        <v>114.77</v>
      </c>
      <c r="AL84" s="71">
        <v>116.82</v>
      </c>
      <c r="AM84" s="71">
        <v>118.88</v>
      </c>
      <c r="AN84" s="61">
        <v>120.93</v>
      </c>
      <c r="AO84" s="73">
        <v>122.99</v>
      </c>
      <c r="AP84" s="64">
        <v>125.05</v>
      </c>
      <c r="AQ84" s="64">
        <v>127.1</v>
      </c>
      <c r="AR84" s="64">
        <v>129.16</v>
      </c>
      <c r="AS84" s="64">
        <v>131.21</v>
      </c>
      <c r="AT84" s="64">
        <v>133.27000000000001</v>
      </c>
      <c r="AU84" s="64">
        <v>135.33000000000001</v>
      </c>
      <c r="AV84" s="64">
        <v>137.38</v>
      </c>
      <c r="AW84" s="64">
        <v>139.44</v>
      </c>
      <c r="AX84" s="64">
        <v>141.49</v>
      </c>
      <c r="AY84" s="64">
        <v>143.55000000000001</v>
      </c>
    </row>
    <row r="85" spans="1:51">
      <c r="A85" s="70">
        <v>159.11000000000001</v>
      </c>
      <c r="B85" s="70">
        <v>162.05000000000001</v>
      </c>
      <c r="C85" s="70">
        <v>165</v>
      </c>
      <c r="D85" s="70">
        <v>167.95</v>
      </c>
      <c r="E85" s="70">
        <v>170.9</v>
      </c>
      <c r="F85" s="70">
        <v>173.85</v>
      </c>
      <c r="G85" s="70">
        <v>176.8</v>
      </c>
      <c r="H85" s="70">
        <v>179.74</v>
      </c>
      <c r="I85" s="71">
        <v>182.69</v>
      </c>
      <c r="J85" s="72">
        <v>185.64</v>
      </c>
      <c r="K85" s="72">
        <v>188.59</v>
      </c>
      <c r="L85" s="71">
        <v>191.54</v>
      </c>
      <c r="M85" s="71">
        <v>194.49</v>
      </c>
      <c r="N85" s="71">
        <v>197.44</v>
      </c>
      <c r="O85" s="73">
        <v>200.38</v>
      </c>
      <c r="P85" s="64">
        <v>203.33</v>
      </c>
      <c r="Q85" s="64">
        <v>206.28</v>
      </c>
      <c r="R85" s="64">
        <v>209.23</v>
      </c>
      <c r="S85" s="64">
        <v>212.18</v>
      </c>
      <c r="T85" s="64">
        <v>215.13</v>
      </c>
      <c r="U85" s="64">
        <v>218.07</v>
      </c>
      <c r="V85" s="64">
        <v>221.02</v>
      </c>
      <c r="W85" s="64">
        <v>223.97</v>
      </c>
      <c r="X85" s="64">
        <v>226.92</v>
      </c>
      <c r="Y85" s="64">
        <v>229.87</v>
      </c>
      <c r="Z85" s="65">
        <v>81</v>
      </c>
      <c r="AA85" s="70">
        <v>95.38</v>
      </c>
      <c r="AB85" s="70">
        <v>97.47</v>
      </c>
      <c r="AC85" s="70">
        <v>99.55</v>
      </c>
      <c r="AD85" s="70">
        <v>101.63</v>
      </c>
      <c r="AE85" s="70">
        <v>103.71</v>
      </c>
      <c r="AF85" s="70">
        <v>105.79</v>
      </c>
      <c r="AG85" s="70">
        <v>107.87</v>
      </c>
      <c r="AH85" s="70">
        <v>109.96</v>
      </c>
      <c r="AI85" s="71">
        <v>112.04</v>
      </c>
      <c r="AJ85" s="72">
        <v>114.12</v>
      </c>
      <c r="AK85" s="72">
        <v>116.2</v>
      </c>
      <c r="AL85" s="71">
        <v>118.28</v>
      </c>
      <c r="AM85" s="71">
        <v>120.36</v>
      </c>
      <c r="AN85" s="61">
        <v>122.45</v>
      </c>
      <c r="AO85" s="73">
        <v>124.53</v>
      </c>
      <c r="AP85" s="64">
        <v>126.61</v>
      </c>
      <c r="AQ85" s="64">
        <v>128.69</v>
      </c>
      <c r="AR85" s="64">
        <v>130.77000000000001</v>
      </c>
      <c r="AS85" s="64">
        <v>132.85</v>
      </c>
      <c r="AT85" s="64">
        <v>134.94</v>
      </c>
      <c r="AU85" s="64">
        <v>137.02000000000001</v>
      </c>
      <c r="AV85" s="64">
        <v>139.1</v>
      </c>
      <c r="AW85" s="64">
        <v>141.18</v>
      </c>
      <c r="AX85" s="64">
        <v>143.26</v>
      </c>
      <c r="AY85" s="64">
        <v>145.34</v>
      </c>
    </row>
    <row r="86" spans="1:51">
      <c r="A86" s="70">
        <v>160.96</v>
      </c>
      <c r="B86" s="70">
        <v>163.94</v>
      </c>
      <c r="C86" s="70">
        <v>166.93</v>
      </c>
      <c r="D86" s="70">
        <v>169.91</v>
      </c>
      <c r="E86" s="70">
        <v>172.9</v>
      </c>
      <c r="F86" s="70">
        <v>175.88</v>
      </c>
      <c r="G86" s="70">
        <v>178.86</v>
      </c>
      <c r="H86" s="70">
        <v>181.85</v>
      </c>
      <c r="I86" s="71">
        <v>184.83</v>
      </c>
      <c r="J86" s="72">
        <v>187.82</v>
      </c>
      <c r="K86" s="72">
        <v>190.8</v>
      </c>
      <c r="L86" s="71">
        <v>193.79</v>
      </c>
      <c r="M86" s="71">
        <v>196.77</v>
      </c>
      <c r="N86" s="71">
        <v>199.76</v>
      </c>
      <c r="O86" s="73">
        <v>202.74</v>
      </c>
      <c r="P86" s="64">
        <v>205.73</v>
      </c>
      <c r="Q86" s="64">
        <v>208.71</v>
      </c>
      <c r="R86" s="64">
        <v>211.7</v>
      </c>
      <c r="S86" s="64">
        <v>214.68</v>
      </c>
      <c r="T86" s="64">
        <v>217.67</v>
      </c>
      <c r="U86" s="64">
        <v>220.65</v>
      </c>
      <c r="V86" s="64">
        <v>223.64</v>
      </c>
      <c r="W86" s="64">
        <v>226.62</v>
      </c>
      <c r="X86" s="64">
        <v>229.61</v>
      </c>
      <c r="Y86" s="64">
        <v>232.59</v>
      </c>
      <c r="Z86" s="65">
        <v>82</v>
      </c>
      <c r="AA86" s="70">
        <v>96.53</v>
      </c>
      <c r="AB86" s="70">
        <v>98.64</v>
      </c>
      <c r="AC86" s="70">
        <v>100.75</v>
      </c>
      <c r="AD86" s="70">
        <v>102.86</v>
      </c>
      <c r="AE86" s="70">
        <v>104.96</v>
      </c>
      <c r="AF86" s="70">
        <v>107.07</v>
      </c>
      <c r="AG86" s="70">
        <v>109.18</v>
      </c>
      <c r="AH86" s="70">
        <v>111.29</v>
      </c>
      <c r="AI86" s="71">
        <v>113.39</v>
      </c>
      <c r="AJ86" s="72">
        <v>115.5</v>
      </c>
      <c r="AK86" s="72">
        <v>117.61</v>
      </c>
      <c r="AL86" s="71">
        <v>119.72</v>
      </c>
      <c r="AM86" s="71">
        <v>121.82</v>
      </c>
      <c r="AN86" s="61">
        <v>123.93</v>
      </c>
      <c r="AO86" s="73">
        <v>126.04</v>
      </c>
      <c r="AP86" s="64">
        <v>128.15</v>
      </c>
      <c r="AQ86" s="64">
        <v>130.25</v>
      </c>
      <c r="AR86" s="64">
        <v>132.36000000000001</v>
      </c>
      <c r="AS86" s="64">
        <v>134.47</v>
      </c>
      <c r="AT86" s="64">
        <v>136.57</v>
      </c>
      <c r="AU86" s="64">
        <v>138.68</v>
      </c>
      <c r="AV86" s="64">
        <v>140.79</v>
      </c>
      <c r="AW86" s="64">
        <v>142.9</v>
      </c>
      <c r="AX86" s="64">
        <v>145</v>
      </c>
      <c r="AY86" s="64">
        <v>147.11000000000001</v>
      </c>
    </row>
    <row r="87" spans="1:51">
      <c r="A87" s="70">
        <v>162.93</v>
      </c>
      <c r="B87" s="70">
        <v>165.95</v>
      </c>
      <c r="C87" s="70">
        <v>168.97</v>
      </c>
      <c r="D87" s="70">
        <v>171.99</v>
      </c>
      <c r="E87" s="70">
        <v>175.02</v>
      </c>
      <c r="F87" s="70">
        <v>178.04</v>
      </c>
      <c r="G87" s="70">
        <v>181.06</v>
      </c>
      <c r="H87" s="70">
        <v>184.08</v>
      </c>
      <c r="I87" s="71">
        <v>187.1</v>
      </c>
      <c r="J87" s="72">
        <v>190.12</v>
      </c>
      <c r="K87" s="72">
        <v>193.14</v>
      </c>
      <c r="L87" s="71">
        <v>196.16</v>
      </c>
      <c r="M87" s="71">
        <v>199.18</v>
      </c>
      <c r="N87" s="71">
        <v>202.21</v>
      </c>
      <c r="O87" s="73">
        <v>205.23</v>
      </c>
      <c r="P87" s="64">
        <v>208.25</v>
      </c>
      <c r="Q87" s="64">
        <v>211.27</v>
      </c>
      <c r="R87" s="64">
        <v>214.29</v>
      </c>
      <c r="S87" s="64">
        <v>217.31</v>
      </c>
      <c r="T87" s="64">
        <v>220.33</v>
      </c>
      <c r="U87" s="64">
        <v>223.35</v>
      </c>
      <c r="V87" s="64">
        <v>226.38</v>
      </c>
      <c r="W87" s="64">
        <v>229.4</v>
      </c>
      <c r="X87" s="64">
        <v>232.42</v>
      </c>
      <c r="Y87" s="64">
        <v>235.44</v>
      </c>
      <c r="Z87" s="65">
        <v>83</v>
      </c>
      <c r="AA87" s="70">
        <v>97.72</v>
      </c>
      <c r="AB87" s="70">
        <v>99.85</v>
      </c>
      <c r="AC87" s="70">
        <v>101.98</v>
      </c>
      <c r="AD87" s="70">
        <v>104.12</v>
      </c>
      <c r="AE87" s="70">
        <v>106.25</v>
      </c>
      <c r="AF87" s="70">
        <v>108.38</v>
      </c>
      <c r="AG87" s="70">
        <v>110.52</v>
      </c>
      <c r="AH87" s="70">
        <v>112.65</v>
      </c>
      <c r="AI87" s="71">
        <v>114.78</v>
      </c>
      <c r="AJ87" s="72">
        <v>116.92</v>
      </c>
      <c r="AK87" s="72">
        <v>119.05</v>
      </c>
      <c r="AL87" s="71">
        <v>121.18</v>
      </c>
      <c r="AM87" s="71">
        <v>123.32</v>
      </c>
      <c r="AN87" s="61">
        <v>125.45</v>
      </c>
      <c r="AO87" s="73">
        <v>127.58</v>
      </c>
      <c r="AP87" s="64">
        <v>129.72</v>
      </c>
      <c r="AQ87" s="64">
        <v>131.85</v>
      </c>
      <c r="AR87" s="64">
        <v>133.97999999999999</v>
      </c>
      <c r="AS87" s="64">
        <v>136.11000000000001</v>
      </c>
      <c r="AT87" s="64">
        <v>138.25</v>
      </c>
      <c r="AU87" s="64">
        <v>140.38</v>
      </c>
      <c r="AV87" s="64">
        <v>142.51</v>
      </c>
      <c r="AW87" s="64">
        <v>144.65</v>
      </c>
      <c r="AX87" s="64">
        <v>146.78</v>
      </c>
      <c r="AY87" s="64">
        <v>148.91</v>
      </c>
    </row>
    <row r="88" spans="1:51">
      <c r="A88" s="75">
        <v>164.92</v>
      </c>
      <c r="B88" s="75">
        <v>167.97</v>
      </c>
      <c r="C88" s="75">
        <v>171.03</v>
      </c>
      <c r="D88" s="75">
        <v>174.09</v>
      </c>
      <c r="E88" s="75">
        <v>177.15</v>
      </c>
      <c r="F88" s="75">
        <v>180.2</v>
      </c>
      <c r="G88" s="70">
        <v>183.26</v>
      </c>
      <c r="H88" s="70">
        <v>186.32</v>
      </c>
      <c r="I88" s="71">
        <v>189.38</v>
      </c>
      <c r="J88" s="72">
        <v>192.43</v>
      </c>
      <c r="K88" s="72">
        <v>195.49</v>
      </c>
      <c r="L88" s="71">
        <v>198.55</v>
      </c>
      <c r="M88" s="71">
        <v>201.61</v>
      </c>
      <c r="N88" s="71">
        <v>204.67</v>
      </c>
      <c r="O88" s="73">
        <v>207.72</v>
      </c>
      <c r="P88" s="64">
        <v>210.78</v>
      </c>
      <c r="Q88" s="64">
        <v>213.84</v>
      </c>
      <c r="R88" s="64">
        <v>216.9</v>
      </c>
      <c r="S88" s="64">
        <v>219.95</v>
      </c>
      <c r="T88" s="64">
        <v>223.01</v>
      </c>
      <c r="U88" s="64">
        <v>226.07</v>
      </c>
      <c r="V88" s="64">
        <v>229.13</v>
      </c>
      <c r="W88" s="64">
        <v>232.18</v>
      </c>
      <c r="X88" s="64">
        <v>235.24</v>
      </c>
      <c r="Y88" s="64">
        <v>238.3</v>
      </c>
      <c r="Z88" s="65">
        <v>84</v>
      </c>
      <c r="AA88" s="70">
        <v>98.87</v>
      </c>
      <c r="AB88" s="70">
        <v>101.03</v>
      </c>
      <c r="AC88" s="70">
        <v>103.19</v>
      </c>
      <c r="AD88" s="70">
        <v>105.35</v>
      </c>
      <c r="AE88" s="70">
        <v>107.51</v>
      </c>
      <c r="AF88" s="70">
        <v>109.67</v>
      </c>
      <c r="AG88" s="70">
        <v>111.83</v>
      </c>
      <c r="AH88" s="70">
        <v>113.98</v>
      </c>
      <c r="AI88" s="71">
        <v>116.14</v>
      </c>
      <c r="AJ88" s="72">
        <v>118.3</v>
      </c>
      <c r="AK88" s="72">
        <v>120.46</v>
      </c>
      <c r="AL88" s="71">
        <v>122.62</v>
      </c>
      <c r="AM88" s="71">
        <v>124.78</v>
      </c>
      <c r="AN88" s="61">
        <v>126.94</v>
      </c>
      <c r="AO88" s="73">
        <v>129.1</v>
      </c>
      <c r="AP88" s="64">
        <v>131.26</v>
      </c>
      <c r="AQ88" s="64">
        <v>133.41</v>
      </c>
      <c r="AR88" s="64">
        <v>135.57</v>
      </c>
      <c r="AS88" s="64">
        <v>137.72999999999999</v>
      </c>
      <c r="AT88" s="64">
        <v>139.88999999999999</v>
      </c>
      <c r="AU88" s="64">
        <v>142.05000000000001</v>
      </c>
      <c r="AV88" s="64">
        <v>144.21</v>
      </c>
      <c r="AW88" s="64">
        <v>146.37</v>
      </c>
      <c r="AX88" s="64">
        <v>148.53</v>
      </c>
      <c r="AY88" s="64">
        <v>150.68</v>
      </c>
    </row>
    <row r="89" spans="1:51">
      <c r="A89" s="70">
        <v>166.91</v>
      </c>
      <c r="B89" s="70">
        <v>170.01</v>
      </c>
      <c r="C89" s="70">
        <v>179.3</v>
      </c>
      <c r="D89" s="70">
        <v>176.2</v>
      </c>
      <c r="E89" s="70">
        <v>179.29</v>
      </c>
      <c r="F89" s="70">
        <v>182.38</v>
      </c>
      <c r="G89" s="70">
        <v>185.48</v>
      </c>
      <c r="H89" s="70">
        <v>188.57</v>
      </c>
      <c r="I89" s="71">
        <v>191.67</v>
      </c>
      <c r="J89" s="72">
        <v>194.76</v>
      </c>
      <c r="K89" s="72">
        <v>197.85</v>
      </c>
      <c r="L89" s="71">
        <v>200.95</v>
      </c>
      <c r="M89" s="71">
        <v>204.04</v>
      </c>
      <c r="N89" s="71">
        <v>207.14</v>
      </c>
      <c r="O89" s="73">
        <v>210.23</v>
      </c>
      <c r="P89" s="64">
        <v>213.32</v>
      </c>
      <c r="Q89" s="64">
        <v>216.42</v>
      </c>
      <c r="R89" s="64">
        <v>219.51</v>
      </c>
      <c r="S89" s="64">
        <v>222.61</v>
      </c>
      <c r="T89" s="64">
        <v>225.7</v>
      </c>
      <c r="U89" s="64">
        <v>228.79</v>
      </c>
      <c r="V89" s="64">
        <v>231.89</v>
      </c>
      <c r="W89" s="64">
        <v>234.98</v>
      </c>
      <c r="X89" s="64">
        <v>238.08</v>
      </c>
      <c r="Y89" s="64">
        <v>241.17</v>
      </c>
      <c r="Z89" s="65">
        <v>85</v>
      </c>
      <c r="AA89" s="70">
        <v>100.06</v>
      </c>
      <c r="AB89" s="70">
        <v>102.25</v>
      </c>
      <c r="AC89" s="70">
        <v>104.43</v>
      </c>
      <c r="AD89" s="70">
        <v>106.62</v>
      </c>
      <c r="AE89" s="70">
        <v>108.8</v>
      </c>
      <c r="AF89" s="70">
        <v>110.99</v>
      </c>
      <c r="AG89" s="70">
        <v>113.17</v>
      </c>
      <c r="AH89" s="70">
        <v>115.35</v>
      </c>
      <c r="AI89" s="71">
        <v>117.54</v>
      </c>
      <c r="AJ89" s="72">
        <v>119.72</v>
      </c>
      <c r="AK89" s="72">
        <v>121.91</v>
      </c>
      <c r="AL89" s="71">
        <v>124.09</v>
      </c>
      <c r="AM89" s="71">
        <v>126.28</v>
      </c>
      <c r="AN89" s="61">
        <v>128.46</v>
      </c>
      <c r="AO89" s="73">
        <v>130.65</v>
      </c>
      <c r="AP89" s="64">
        <v>132.83000000000001</v>
      </c>
      <c r="AQ89" s="64">
        <v>135.02000000000001</v>
      </c>
      <c r="AR89" s="64">
        <v>137.19999999999999</v>
      </c>
      <c r="AS89" s="64">
        <v>139.38</v>
      </c>
      <c r="AT89" s="64">
        <v>141.57</v>
      </c>
      <c r="AU89" s="64">
        <v>143.75</v>
      </c>
      <c r="AV89" s="64">
        <v>145.94</v>
      </c>
      <c r="AW89" s="64">
        <v>148.12</v>
      </c>
      <c r="AX89" s="64">
        <v>150.31</v>
      </c>
      <c r="AY89" s="64">
        <v>152.49</v>
      </c>
    </row>
    <row r="90" spans="1:51">
      <c r="A90" s="70">
        <v>168.8</v>
      </c>
      <c r="B90" s="70">
        <v>171.93</v>
      </c>
      <c r="C90" s="70">
        <v>175.06</v>
      </c>
      <c r="D90" s="70">
        <v>178.19</v>
      </c>
      <c r="E90" s="70">
        <v>181.32</v>
      </c>
      <c r="F90" s="70">
        <v>184.45</v>
      </c>
      <c r="G90" s="70">
        <v>187.58</v>
      </c>
      <c r="H90" s="70">
        <v>190.71</v>
      </c>
      <c r="I90" s="71">
        <v>193.84</v>
      </c>
      <c r="J90" s="72">
        <v>196.97</v>
      </c>
      <c r="K90" s="72">
        <v>200.1</v>
      </c>
      <c r="L90" s="71">
        <v>203.23</v>
      </c>
      <c r="M90" s="71">
        <v>206.36</v>
      </c>
      <c r="N90" s="71">
        <v>209.49</v>
      </c>
      <c r="O90" s="73">
        <v>212.62</v>
      </c>
      <c r="P90" s="64">
        <v>215.75</v>
      </c>
      <c r="Q90" s="64">
        <v>218.89</v>
      </c>
      <c r="R90" s="64">
        <v>222.02</v>
      </c>
      <c r="S90" s="64">
        <v>225.15</v>
      </c>
      <c r="T90" s="64">
        <v>228.28</v>
      </c>
      <c r="U90" s="64">
        <v>231.41</v>
      </c>
      <c r="V90" s="64">
        <v>234.54</v>
      </c>
      <c r="W90" s="64">
        <v>237.67</v>
      </c>
      <c r="X90" s="64">
        <v>240.8</v>
      </c>
      <c r="Y90" s="64">
        <v>243.93</v>
      </c>
      <c r="Z90" s="65">
        <v>86</v>
      </c>
      <c r="AA90" s="70">
        <v>101.22</v>
      </c>
      <c r="AB90" s="70">
        <v>103.46</v>
      </c>
      <c r="AC90" s="70">
        <v>105.64</v>
      </c>
      <c r="AD90" s="70">
        <v>107.85</v>
      </c>
      <c r="AE90" s="70">
        <v>110.06</v>
      </c>
      <c r="AF90" s="70">
        <v>112.27</v>
      </c>
      <c r="AG90" s="70">
        <v>114.48</v>
      </c>
      <c r="AH90" s="70">
        <v>116.69</v>
      </c>
      <c r="AI90" s="71">
        <v>118.9</v>
      </c>
      <c r="AJ90" s="72">
        <v>121.11</v>
      </c>
      <c r="AK90" s="72">
        <v>123.32</v>
      </c>
      <c r="AL90" s="71">
        <v>125.53</v>
      </c>
      <c r="AM90" s="71">
        <v>127.74</v>
      </c>
      <c r="AN90" s="61">
        <v>129.94999999999999</v>
      </c>
      <c r="AO90" s="73">
        <v>132.16999999999999</v>
      </c>
      <c r="AP90" s="64">
        <v>134.38</v>
      </c>
      <c r="AQ90" s="64">
        <v>136.59</v>
      </c>
      <c r="AR90" s="64">
        <v>138.80000000000001</v>
      </c>
      <c r="AS90" s="64">
        <v>141.01</v>
      </c>
      <c r="AT90" s="64">
        <v>143.22</v>
      </c>
      <c r="AU90" s="64">
        <v>145.43</v>
      </c>
      <c r="AV90" s="64">
        <v>147.63999999999999</v>
      </c>
      <c r="AW90" s="64">
        <v>149.85</v>
      </c>
      <c r="AX90" s="64">
        <v>152.06</v>
      </c>
      <c r="AY90" s="64">
        <v>154.27000000000001</v>
      </c>
    </row>
    <row r="91" spans="1:51">
      <c r="A91" s="70">
        <v>170.69</v>
      </c>
      <c r="B91" s="70">
        <v>173.86</v>
      </c>
      <c r="C91" s="70">
        <v>177.02</v>
      </c>
      <c r="D91" s="70">
        <v>180.19</v>
      </c>
      <c r="E91" s="70">
        <v>183.36</v>
      </c>
      <c r="F91" s="70">
        <v>186.52</v>
      </c>
      <c r="G91" s="70">
        <v>189.69</v>
      </c>
      <c r="H91" s="70">
        <v>192.86</v>
      </c>
      <c r="I91" s="71">
        <v>196.02</v>
      </c>
      <c r="J91" s="72">
        <v>199.19</v>
      </c>
      <c r="K91" s="72">
        <v>202.36</v>
      </c>
      <c r="L91" s="71">
        <v>205.52</v>
      </c>
      <c r="M91" s="71">
        <v>208.69</v>
      </c>
      <c r="N91" s="71">
        <v>211.86</v>
      </c>
      <c r="O91" s="73">
        <v>215.03</v>
      </c>
      <c r="P91" s="64">
        <v>218.19</v>
      </c>
      <c r="Q91" s="64">
        <v>221.36</v>
      </c>
      <c r="R91" s="64">
        <v>224.53</v>
      </c>
      <c r="S91" s="64">
        <v>227.69</v>
      </c>
      <c r="T91" s="64">
        <v>230.86</v>
      </c>
      <c r="U91" s="64">
        <v>234.03</v>
      </c>
      <c r="V91" s="64">
        <v>237.19</v>
      </c>
      <c r="W91" s="64">
        <v>240.36</v>
      </c>
      <c r="X91" s="64">
        <v>243.53</v>
      </c>
      <c r="Y91" s="64">
        <v>246.69</v>
      </c>
      <c r="Z91" s="65">
        <v>87</v>
      </c>
      <c r="AA91" s="70">
        <v>102.38</v>
      </c>
      <c r="AB91" s="70">
        <v>104.62</v>
      </c>
      <c r="AC91" s="70">
        <v>106.86</v>
      </c>
      <c r="AD91" s="70">
        <v>109.9</v>
      </c>
      <c r="AE91" s="70">
        <v>111.33</v>
      </c>
      <c r="AF91" s="70">
        <v>113.56</v>
      </c>
      <c r="AG91" s="70">
        <v>115.8</v>
      </c>
      <c r="AH91" s="70">
        <v>118.03</v>
      </c>
      <c r="AI91" s="71">
        <v>120.27</v>
      </c>
      <c r="AJ91" s="72">
        <v>122.51</v>
      </c>
      <c r="AK91" s="72">
        <v>124.74</v>
      </c>
      <c r="AL91" s="71">
        <v>126.98</v>
      </c>
      <c r="AM91" s="71">
        <v>129.21</v>
      </c>
      <c r="AN91" s="61">
        <v>131.44999999999999</v>
      </c>
      <c r="AO91" s="73">
        <v>133.69</v>
      </c>
      <c r="AP91" s="64">
        <v>135.91999999999999</v>
      </c>
      <c r="AQ91" s="64">
        <v>138.16</v>
      </c>
      <c r="AR91" s="64">
        <v>140.38999999999999</v>
      </c>
      <c r="AS91" s="64">
        <v>142.63</v>
      </c>
      <c r="AT91" s="64">
        <v>144.87</v>
      </c>
      <c r="AU91" s="64">
        <v>147.1</v>
      </c>
      <c r="AV91" s="64">
        <v>149.34</v>
      </c>
      <c r="AW91" s="64">
        <v>151.57</v>
      </c>
      <c r="AX91" s="64">
        <v>153.81</v>
      </c>
      <c r="AY91" s="64">
        <v>156.05000000000001</v>
      </c>
    </row>
    <row r="92" spans="1:51">
      <c r="A92" s="70">
        <v>172.72</v>
      </c>
      <c r="B92" s="70">
        <v>175.92</v>
      </c>
      <c r="C92" s="70">
        <v>179.13</v>
      </c>
      <c r="D92" s="70">
        <v>182.33</v>
      </c>
      <c r="E92" s="70">
        <v>185.53</v>
      </c>
      <c r="F92" s="70">
        <v>188.74</v>
      </c>
      <c r="G92" s="70">
        <v>191.94</v>
      </c>
      <c r="H92" s="70">
        <v>195.14</v>
      </c>
      <c r="I92" s="71">
        <v>198.35</v>
      </c>
      <c r="J92" s="72">
        <v>201.55</v>
      </c>
      <c r="K92" s="72">
        <v>204.75</v>
      </c>
      <c r="L92" s="71">
        <v>207.96</v>
      </c>
      <c r="M92" s="71">
        <v>211.16</v>
      </c>
      <c r="N92" s="71">
        <v>214.36</v>
      </c>
      <c r="O92" s="73">
        <v>217.57</v>
      </c>
      <c r="P92" s="64">
        <v>220.77</v>
      </c>
      <c r="Q92" s="64">
        <v>223.97</v>
      </c>
      <c r="R92" s="64">
        <v>227.18</v>
      </c>
      <c r="S92" s="64">
        <v>230.38</v>
      </c>
      <c r="T92" s="64">
        <v>233.58</v>
      </c>
      <c r="U92" s="64">
        <v>236.79</v>
      </c>
      <c r="V92" s="64">
        <v>239.99</v>
      </c>
      <c r="W92" s="64">
        <v>243.19</v>
      </c>
      <c r="X92" s="64">
        <v>246.39</v>
      </c>
      <c r="Y92" s="64">
        <v>249.6</v>
      </c>
      <c r="Z92" s="65">
        <v>88</v>
      </c>
      <c r="AA92" s="70">
        <v>103.55</v>
      </c>
      <c r="AB92" s="70">
        <v>105.81</v>
      </c>
      <c r="AC92" s="70">
        <v>108.07</v>
      </c>
      <c r="AD92" s="70">
        <v>110.33</v>
      </c>
      <c r="AE92" s="70">
        <v>112.59</v>
      </c>
      <c r="AF92" s="70">
        <v>114.85</v>
      </c>
      <c r="AG92" s="70">
        <v>117.12</v>
      </c>
      <c r="AH92" s="70">
        <v>119.38</v>
      </c>
      <c r="AI92" s="71">
        <v>121.64</v>
      </c>
      <c r="AJ92" s="72">
        <v>123.9</v>
      </c>
      <c r="AK92" s="72">
        <v>126.16</v>
      </c>
      <c r="AL92" s="71">
        <v>128.41999999999999</v>
      </c>
      <c r="AM92" s="71">
        <v>130.69</v>
      </c>
      <c r="AN92" s="61">
        <v>132.94999999999999</v>
      </c>
      <c r="AO92" s="73">
        <v>135.21</v>
      </c>
      <c r="AP92" s="64">
        <v>137.47</v>
      </c>
      <c r="AQ92" s="64">
        <v>139.72999999999999</v>
      </c>
      <c r="AR92" s="64">
        <v>141.99</v>
      </c>
      <c r="AS92" s="64">
        <v>144.26</v>
      </c>
      <c r="AT92" s="64">
        <v>146.52000000000001</v>
      </c>
      <c r="AU92" s="64">
        <v>148.78</v>
      </c>
      <c r="AV92" s="64">
        <v>151.04</v>
      </c>
      <c r="AW92" s="64">
        <v>153.30000000000001</v>
      </c>
      <c r="AX92" s="64">
        <v>155.56</v>
      </c>
      <c r="AY92" s="64">
        <v>157.83000000000001</v>
      </c>
    </row>
    <row r="93" spans="1:51">
      <c r="A93" s="70">
        <v>174.63</v>
      </c>
      <c r="B93" s="70">
        <v>177.87</v>
      </c>
      <c r="C93" s="70">
        <v>181.11</v>
      </c>
      <c r="D93" s="70">
        <v>184.35</v>
      </c>
      <c r="E93" s="70">
        <v>187.59</v>
      </c>
      <c r="F93" s="70">
        <v>190.83</v>
      </c>
      <c r="G93" s="70">
        <v>194.07</v>
      </c>
      <c r="H93" s="70">
        <v>197.31</v>
      </c>
      <c r="I93" s="71">
        <v>200.55</v>
      </c>
      <c r="J93" s="72">
        <v>203.79</v>
      </c>
      <c r="K93" s="72">
        <v>207.03</v>
      </c>
      <c r="L93" s="71">
        <v>210.27</v>
      </c>
      <c r="M93" s="71">
        <v>213.51</v>
      </c>
      <c r="N93" s="71">
        <v>216.75</v>
      </c>
      <c r="O93" s="73">
        <v>219.98</v>
      </c>
      <c r="P93" s="64">
        <v>223.22</v>
      </c>
      <c r="Q93" s="64">
        <v>226.46</v>
      </c>
      <c r="R93" s="64">
        <v>229.7</v>
      </c>
      <c r="S93" s="64">
        <v>232.94</v>
      </c>
      <c r="T93" s="64">
        <v>236.18</v>
      </c>
      <c r="U93" s="64">
        <v>239.42</v>
      </c>
      <c r="V93" s="64">
        <v>242.66</v>
      </c>
      <c r="W93" s="64">
        <v>245.9</v>
      </c>
      <c r="X93" s="64">
        <v>249.14</v>
      </c>
      <c r="Y93" s="64">
        <v>252.38</v>
      </c>
      <c r="Z93" s="65">
        <v>89</v>
      </c>
      <c r="AA93" s="70">
        <v>104.71</v>
      </c>
      <c r="AB93" s="70">
        <v>107</v>
      </c>
      <c r="AC93" s="70">
        <v>109.29</v>
      </c>
      <c r="AD93" s="70">
        <v>111.57</v>
      </c>
      <c r="AE93" s="70">
        <v>113.86</v>
      </c>
      <c r="AF93" s="70">
        <v>116.15</v>
      </c>
      <c r="AG93" s="70">
        <v>118.44</v>
      </c>
      <c r="AH93" s="70">
        <v>120.72</v>
      </c>
      <c r="AI93" s="71">
        <v>123.01</v>
      </c>
      <c r="AJ93" s="72">
        <v>125.3</v>
      </c>
      <c r="AK93" s="72">
        <v>127.59</v>
      </c>
      <c r="AL93" s="71">
        <v>129.87</v>
      </c>
      <c r="AM93" s="71">
        <v>132.16</v>
      </c>
      <c r="AN93" s="61">
        <v>134.44999999999999</v>
      </c>
      <c r="AO93" s="73">
        <v>136.72999999999999</v>
      </c>
      <c r="AP93" s="64">
        <v>139.02000000000001</v>
      </c>
      <c r="AQ93" s="64">
        <v>141.31</v>
      </c>
      <c r="AR93" s="64">
        <v>143.6</v>
      </c>
      <c r="AS93" s="64">
        <v>145.88</v>
      </c>
      <c r="AT93" s="64">
        <v>148.16999999999999</v>
      </c>
      <c r="AU93" s="64">
        <v>150.46</v>
      </c>
      <c r="AV93" s="64">
        <v>152.75</v>
      </c>
      <c r="AW93" s="64">
        <v>155.03</v>
      </c>
      <c r="AX93" s="64">
        <v>157.32</v>
      </c>
      <c r="AY93" s="64">
        <v>159.61000000000001</v>
      </c>
    </row>
    <row r="94" spans="1:51">
      <c r="A94" s="70">
        <v>176.55</v>
      </c>
      <c r="B94" s="70">
        <v>179.82</v>
      </c>
      <c r="C94" s="70">
        <v>183.1</v>
      </c>
      <c r="D94" s="70">
        <v>186.38</v>
      </c>
      <c r="E94" s="70">
        <v>189.65</v>
      </c>
      <c r="F94" s="70">
        <v>192.93</v>
      </c>
      <c r="G94" s="70">
        <v>196.2</v>
      </c>
      <c r="H94" s="70">
        <v>199.48</v>
      </c>
      <c r="I94" s="71">
        <v>202.76</v>
      </c>
      <c r="J94" s="72">
        <v>206.03</v>
      </c>
      <c r="K94" s="72">
        <v>209.31</v>
      </c>
      <c r="L94" s="71">
        <v>212.58</v>
      </c>
      <c r="M94" s="71">
        <v>215.86</v>
      </c>
      <c r="N94" s="71">
        <v>219.14</v>
      </c>
      <c r="O94" s="73">
        <v>222.41</v>
      </c>
      <c r="P94" s="64">
        <v>225.69</v>
      </c>
      <c r="Q94" s="64">
        <v>228.96</v>
      </c>
      <c r="R94" s="64">
        <v>232.24</v>
      </c>
      <c r="S94" s="64">
        <v>235.52</v>
      </c>
      <c r="T94" s="64">
        <v>238.79</v>
      </c>
      <c r="U94" s="64">
        <v>242.07</v>
      </c>
      <c r="V94" s="64">
        <v>245.34</v>
      </c>
      <c r="W94" s="64">
        <v>248.62</v>
      </c>
      <c r="X94" s="64">
        <v>251.9</v>
      </c>
      <c r="Y94" s="64">
        <v>255.17</v>
      </c>
      <c r="Z94" s="65">
        <v>90</v>
      </c>
      <c r="AA94" s="70">
        <v>105.92</v>
      </c>
      <c r="AB94" s="70">
        <v>108.23</v>
      </c>
      <c r="AC94" s="70">
        <v>110.54</v>
      </c>
      <c r="AD94" s="70">
        <v>112.86</v>
      </c>
      <c r="AE94" s="70">
        <v>115.17</v>
      </c>
      <c r="AF94" s="70">
        <v>117.48</v>
      </c>
      <c r="AG94" s="70">
        <v>119.8</v>
      </c>
      <c r="AH94" s="70">
        <v>122.11</v>
      </c>
      <c r="AI94" s="71">
        <v>124.42</v>
      </c>
      <c r="AJ94" s="72">
        <v>126.73</v>
      </c>
      <c r="AK94" s="72">
        <v>129.05000000000001</v>
      </c>
      <c r="AL94" s="71">
        <v>131.36000000000001</v>
      </c>
      <c r="AM94" s="71">
        <v>133.66999999999999</v>
      </c>
      <c r="AN94" s="61">
        <v>135.99</v>
      </c>
      <c r="AO94" s="73">
        <v>138.30000000000001</v>
      </c>
      <c r="AP94" s="64">
        <v>140.61000000000001</v>
      </c>
      <c r="AQ94" s="64">
        <v>142.93</v>
      </c>
      <c r="AR94" s="64">
        <v>145.24</v>
      </c>
      <c r="AS94" s="64">
        <v>147.55000000000001</v>
      </c>
      <c r="AT94" s="64">
        <v>149.86000000000001</v>
      </c>
      <c r="AU94" s="64">
        <v>152.18</v>
      </c>
      <c r="AV94" s="64">
        <v>154.49</v>
      </c>
      <c r="AW94" s="64">
        <v>156.80000000000001</v>
      </c>
      <c r="AX94" s="64">
        <v>159.12</v>
      </c>
      <c r="AY94" s="64">
        <v>161.43</v>
      </c>
    </row>
    <row r="95" spans="1:51">
      <c r="A95" s="70">
        <v>178.62</v>
      </c>
      <c r="B95" s="70">
        <v>181.93</v>
      </c>
      <c r="C95" s="70">
        <v>185.24</v>
      </c>
      <c r="D95" s="70">
        <v>188.55</v>
      </c>
      <c r="E95" s="70">
        <v>191.87</v>
      </c>
      <c r="F95" s="70">
        <v>195.18</v>
      </c>
      <c r="G95" s="70">
        <v>198.49</v>
      </c>
      <c r="H95" s="70">
        <v>201.8</v>
      </c>
      <c r="I95" s="71">
        <v>205.11</v>
      </c>
      <c r="J95" s="72">
        <v>208.43</v>
      </c>
      <c r="K95" s="72">
        <v>211.74</v>
      </c>
      <c r="L95" s="71">
        <v>215.05</v>
      </c>
      <c r="M95" s="71">
        <v>218.36</v>
      </c>
      <c r="N95" s="71">
        <v>221.68</v>
      </c>
      <c r="O95" s="73">
        <v>224.99</v>
      </c>
      <c r="P95" s="64">
        <v>228.3</v>
      </c>
      <c r="Q95" s="64">
        <v>231.61</v>
      </c>
      <c r="R95" s="64">
        <v>234.93</v>
      </c>
      <c r="S95" s="64">
        <v>238.24</v>
      </c>
      <c r="T95" s="64">
        <v>241.55</v>
      </c>
      <c r="U95" s="64">
        <v>244.86</v>
      </c>
      <c r="V95" s="64">
        <v>248.18</v>
      </c>
      <c r="W95" s="64">
        <v>251.49</v>
      </c>
      <c r="X95" s="64">
        <v>254.8</v>
      </c>
      <c r="Y95" s="64">
        <v>258.11</v>
      </c>
      <c r="Z95" s="65">
        <v>91</v>
      </c>
      <c r="AA95" s="70">
        <v>107.09</v>
      </c>
      <c r="AB95" s="70">
        <v>109.43</v>
      </c>
      <c r="AC95" s="70">
        <v>111.77</v>
      </c>
      <c r="AD95" s="70">
        <v>114.1</v>
      </c>
      <c r="AE95" s="70">
        <v>116.44</v>
      </c>
      <c r="AF95" s="70">
        <v>118.78</v>
      </c>
      <c r="AG95" s="70">
        <v>121.12</v>
      </c>
      <c r="AH95" s="70">
        <v>123.46</v>
      </c>
      <c r="AI95" s="71">
        <v>125.8</v>
      </c>
      <c r="AJ95" s="72">
        <v>128.13999999999999</v>
      </c>
      <c r="AK95" s="72">
        <v>130.47999999999999</v>
      </c>
      <c r="AL95" s="71">
        <v>132.81</v>
      </c>
      <c r="AM95" s="71">
        <v>135.15</v>
      </c>
      <c r="AN95" s="61">
        <v>137.49</v>
      </c>
      <c r="AO95" s="73">
        <v>139.83000000000001</v>
      </c>
      <c r="AP95" s="64">
        <v>142.16999999999999</v>
      </c>
      <c r="AQ95" s="64">
        <v>144.51</v>
      </c>
      <c r="AR95" s="64">
        <v>146.85</v>
      </c>
      <c r="AS95" s="64">
        <v>149.19</v>
      </c>
      <c r="AT95" s="64">
        <v>151.52000000000001</v>
      </c>
      <c r="AU95" s="64">
        <v>153.86000000000001</v>
      </c>
      <c r="AV95" s="64">
        <v>156.19999999999999</v>
      </c>
      <c r="AW95" s="64">
        <v>158.54</v>
      </c>
      <c r="AX95" s="64">
        <v>160.88</v>
      </c>
      <c r="AY95" s="64">
        <v>163.22</v>
      </c>
    </row>
    <row r="96" spans="1:51">
      <c r="A96" s="70">
        <v>180.55</v>
      </c>
      <c r="B96" s="70">
        <v>183.9</v>
      </c>
      <c r="C96" s="70">
        <v>187.25</v>
      </c>
      <c r="D96" s="70">
        <v>190.6</v>
      </c>
      <c r="E96" s="70">
        <v>193.95</v>
      </c>
      <c r="F96" s="70">
        <v>197.3</v>
      </c>
      <c r="G96" s="70">
        <v>200.65</v>
      </c>
      <c r="H96" s="70">
        <v>203.99</v>
      </c>
      <c r="I96" s="71">
        <v>207.34</v>
      </c>
      <c r="J96" s="72">
        <v>210.69</v>
      </c>
      <c r="K96" s="72">
        <v>214.04</v>
      </c>
      <c r="L96" s="71">
        <v>217.39</v>
      </c>
      <c r="M96" s="71">
        <v>220.74</v>
      </c>
      <c r="N96" s="71">
        <v>224.09</v>
      </c>
      <c r="O96" s="73">
        <v>227.44</v>
      </c>
      <c r="P96" s="64">
        <v>230.79</v>
      </c>
      <c r="Q96" s="64">
        <v>234.13</v>
      </c>
      <c r="R96" s="64">
        <v>237.48</v>
      </c>
      <c r="S96" s="64">
        <v>240.83</v>
      </c>
      <c r="T96" s="64">
        <v>244.18</v>
      </c>
      <c r="U96" s="64">
        <v>247.53</v>
      </c>
      <c r="V96" s="64">
        <v>250.88</v>
      </c>
      <c r="W96" s="64">
        <v>254.23</v>
      </c>
      <c r="X96" s="64">
        <v>257.58</v>
      </c>
      <c r="Y96" s="64">
        <v>260.92</v>
      </c>
      <c r="Z96" s="65">
        <v>92</v>
      </c>
      <c r="AA96" s="70">
        <v>108.22</v>
      </c>
      <c r="AB96" s="70">
        <v>110.59</v>
      </c>
      <c r="AC96" s="70">
        <v>112.95</v>
      </c>
      <c r="AD96" s="70">
        <v>115.32</v>
      </c>
      <c r="AE96" s="70">
        <v>117.68</v>
      </c>
      <c r="AF96" s="70">
        <v>120.04</v>
      </c>
      <c r="AG96" s="70">
        <v>122.41</v>
      </c>
      <c r="AH96" s="70">
        <v>124.77</v>
      </c>
      <c r="AI96" s="71">
        <v>127.14</v>
      </c>
      <c r="AJ96" s="72">
        <v>129.5</v>
      </c>
      <c r="AK96" s="72">
        <v>131.87</v>
      </c>
      <c r="AL96" s="71">
        <v>134.22999999999999</v>
      </c>
      <c r="AM96" s="71">
        <v>136.6</v>
      </c>
      <c r="AN96" s="61">
        <v>138.96</v>
      </c>
      <c r="AO96" s="73">
        <v>141.32</v>
      </c>
      <c r="AP96" s="64">
        <v>143.69</v>
      </c>
      <c r="AQ96" s="64">
        <v>146.05000000000001</v>
      </c>
      <c r="AR96" s="64">
        <v>148.41999999999999</v>
      </c>
      <c r="AS96" s="64">
        <v>150.78</v>
      </c>
      <c r="AT96" s="64">
        <v>153.15</v>
      </c>
      <c r="AU96" s="64">
        <v>155.51</v>
      </c>
      <c r="AV96" s="64">
        <v>157.88</v>
      </c>
      <c r="AW96" s="64">
        <v>160.24</v>
      </c>
      <c r="AX96" s="64">
        <v>162.6</v>
      </c>
      <c r="AY96" s="64">
        <v>164.97</v>
      </c>
    </row>
    <row r="97" spans="1:51">
      <c r="A97" s="70">
        <v>182.5</v>
      </c>
      <c r="B97" s="70">
        <v>185.89</v>
      </c>
      <c r="C97" s="70">
        <v>189.27</v>
      </c>
      <c r="D97" s="70">
        <v>192.66</v>
      </c>
      <c r="E97" s="70">
        <v>196.04</v>
      </c>
      <c r="F97" s="70">
        <v>199.43</v>
      </c>
      <c r="G97" s="70">
        <v>202.81</v>
      </c>
      <c r="H97" s="70">
        <v>206.2</v>
      </c>
      <c r="I97" s="71">
        <v>209.58</v>
      </c>
      <c r="J97" s="72">
        <v>212.97</v>
      </c>
      <c r="K97" s="72">
        <v>216.35</v>
      </c>
      <c r="L97" s="71">
        <v>219.74</v>
      </c>
      <c r="M97" s="71">
        <v>223.12</v>
      </c>
      <c r="N97" s="71">
        <v>226.51</v>
      </c>
      <c r="O97" s="73">
        <v>229.89</v>
      </c>
      <c r="P97" s="64">
        <v>233.28</v>
      </c>
      <c r="Q97" s="64">
        <v>236.66</v>
      </c>
      <c r="R97" s="64">
        <v>240.05</v>
      </c>
      <c r="S97" s="64">
        <v>243.43</v>
      </c>
      <c r="T97" s="64">
        <v>246.82</v>
      </c>
      <c r="U97" s="64">
        <v>250.2</v>
      </c>
      <c r="V97" s="64">
        <v>253.59</v>
      </c>
      <c r="W97" s="64">
        <v>256.97000000000003</v>
      </c>
      <c r="X97" s="64">
        <v>260.36</v>
      </c>
      <c r="Y97" s="64">
        <v>263.74</v>
      </c>
      <c r="Z97" s="65">
        <v>93</v>
      </c>
      <c r="AA97" s="70">
        <v>109.4</v>
      </c>
      <c r="AB97" s="70">
        <v>111.79</v>
      </c>
      <c r="AC97" s="70">
        <v>114.18</v>
      </c>
      <c r="AD97" s="70">
        <v>116.57</v>
      </c>
      <c r="AE97" s="70">
        <v>118.96</v>
      </c>
      <c r="AF97" s="70">
        <v>121.35</v>
      </c>
      <c r="AG97" s="70">
        <v>123.74</v>
      </c>
      <c r="AH97" s="70">
        <v>126.13</v>
      </c>
      <c r="AI97" s="71">
        <v>128.52000000000001</v>
      </c>
      <c r="AJ97" s="72">
        <v>130.91</v>
      </c>
      <c r="AK97" s="72">
        <v>133.30000000000001</v>
      </c>
      <c r="AL97" s="71">
        <v>135.69</v>
      </c>
      <c r="AM97" s="71">
        <v>138.08000000000001</v>
      </c>
      <c r="AN97" s="61">
        <v>140.47</v>
      </c>
      <c r="AO97" s="73">
        <v>142.86000000000001</v>
      </c>
      <c r="AP97" s="64">
        <v>145.25</v>
      </c>
      <c r="AQ97" s="64">
        <v>147.63999999999999</v>
      </c>
      <c r="AR97" s="64">
        <v>150.03</v>
      </c>
      <c r="AS97" s="64">
        <v>152.41999999999999</v>
      </c>
      <c r="AT97" s="64">
        <v>154.81</v>
      </c>
      <c r="AU97" s="64">
        <v>157.19999999999999</v>
      </c>
      <c r="AV97" s="64">
        <v>159.59</v>
      </c>
      <c r="AW97" s="64">
        <v>161.97999999999999</v>
      </c>
      <c r="AX97" s="64">
        <v>164.37</v>
      </c>
      <c r="AY97" s="64">
        <v>166.76</v>
      </c>
    </row>
    <row r="98" spans="1:51">
      <c r="A98" s="70">
        <v>184.46</v>
      </c>
      <c r="B98" s="70">
        <v>187.88</v>
      </c>
      <c r="C98" s="70">
        <v>191.3</v>
      </c>
      <c r="D98" s="70">
        <v>194.72</v>
      </c>
      <c r="E98" s="70">
        <v>198.14</v>
      </c>
      <c r="F98" s="70">
        <v>201.56</v>
      </c>
      <c r="G98" s="70">
        <v>204.99</v>
      </c>
      <c r="H98" s="70">
        <v>208.41</v>
      </c>
      <c r="I98" s="71">
        <v>211.83</v>
      </c>
      <c r="J98" s="72">
        <v>215.25</v>
      </c>
      <c r="K98" s="72">
        <v>218.67</v>
      </c>
      <c r="L98" s="71">
        <v>222.09</v>
      </c>
      <c r="M98" s="71">
        <v>225.51</v>
      </c>
      <c r="N98" s="71">
        <v>228.94</v>
      </c>
      <c r="O98" s="73">
        <v>232.36</v>
      </c>
      <c r="P98" s="64">
        <v>235.78</v>
      </c>
      <c r="Q98" s="64">
        <v>239.2</v>
      </c>
      <c r="R98" s="64">
        <v>242.62</v>
      </c>
      <c r="S98" s="64">
        <v>246.04</v>
      </c>
      <c r="T98" s="64">
        <v>249.47</v>
      </c>
      <c r="U98" s="64">
        <v>252.89</v>
      </c>
      <c r="V98" s="64">
        <v>256.31</v>
      </c>
      <c r="W98" s="64">
        <v>259.73</v>
      </c>
      <c r="X98" s="64">
        <v>263.14999999999998</v>
      </c>
      <c r="Y98" s="64">
        <v>266.57</v>
      </c>
      <c r="Z98" s="65">
        <v>94</v>
      </c>
      <c r="AA98" s="70">
        <v>110.58</v>
      </c>
      <c r="AB98" s="70">
        <v>112.99</v>
      </c>
      <c r="AC98" s="70">
        <v>115.41</v>
      </c>
      <c r="AD98" s="70">
        <v>117.82</v>
      </c>
      <c r="AE98" s="70">
        <v>120.24</v>
      </c>
      <c r="AF98" s="70">
        <v>122.65</v>
      </c>
      <c r="AG98" s="70">
        <v>125.07</v>
      </c>
      <c r="AH98" s="70">
        <v>127.49</v>
      </c>
      <c r="AI98" s="71">
        <v>129.9</v>
      </c>
      <c r="AJ98" s="72">
        <v>132.32</v>
      </c>
      <c r="AK98" s="72">
        <v>134.72999999999999</v>
      </c>
      <c r="AL98" s="71">
        <v>137.15</v>
      </c>
      <c r="AM98" s="71">
        <v>139.56</v>
      </c>
      <c r="AN98" s="61">
        <v>141.97999999999999</v>
      </c>
      <c r="AO98" s="73">
        <v>144.4</v>
      </c>
      <c r="AP98" s="64">
        <v>146.81</v>
      </c>
      <c r="AQ98" s="64">
        <v>149.22999999999999</v>
      </c>
      <c r="AR98" s="64">
        <v>151.63999999999999</v>
      </c>
      <c r="AS98" s="64">
        <v>154.06</v>
      </c>
      <c r="AT98" s="64">
        <v>156.47999999999999</v>
      </c>
      <c r="AU98" s="64">
        <v>158.88999999999999</v>
      </c>
      <c r="AV98" s="64">
        <v>161.31</v>
      </c>
      <c r="AW98" s="64">
        <v>163.72</v>
      </c>
      <c r="AX98" s="64">
        <v>166.14</v>
      </c>
      <c r="AY98" s="64">
        <v>168.55</v>
      </c>
    </row>
    <row r="99" spans="1:51">
      <c r="A99" s="70">
        <v>186.27</v>
      </c>
      <c r="B99" s="70">
        <v>189.73</v>
      </c>
      <c r="C99" s="70">
        <v>193.18</v>
      </c>
      <c r="D99" s="70">
        <v>196.64</v>
      </c>
      <c r="E99" s="70">
        <v>200.1</v>
      </c>
      <c r="F99" s="70">
        <v>203.56</v>
      </c>
      <c r="G99" s="70">
        <v>207.02</v>
      </c>
      <c r="H99" s="70">
        <v>210.47</v>
      </c>
      <c r="I99" s="71">
        <v>213.93</v>
      </c>
      <c r="J99" s="72">
        <v>217.39</v>
      </c>
      <c r="K99" s="72">
        <v>220.85</v>
      </c>
      <c r="L99" s="71">
        <v>224.31</v>
      </c>
      <c r="M99" s="71">
        <v>227.76</v>
      </c>
      <c r="N99" s="71">
        <v>231.22</v>
      </c>
      <c r="O99" s="73">
        <v>234.68</v>
      </c>
      <c r="P99" s="64">
        <v>238.14</v>
      </c>
      <c r="Q99" s="64">
        <v>241.6</v>
      </c>
      <c r="R99" s="64">
        <v>245.05</v>
      </c>
      <c r="S99" s="64">
        <v>248.51</v>
      </c>
      <c r="T99" s="64">
        <v>251.97</v>
      </c>
      <c r="U99" s="64">
        <v>255.43</v>
      </c>
      <c r="V99" s="64">
        <v>258.89</v>
      </c>
      <c r="W99" s="64">
        <v>262.33999999999997</v>
      </c>
      <c r="X99" s="64">
        <v>265.8</v>
      </c>
      <c r="Y99" s="64">
        <v>269.26</v>
      </c>
      <c r="Z99" s="65">
        <v>95</v>
      </c>
      <c r="AA99" s="70">
        <v>111.76</v>
      </c>
      <c r="AB99" s="70">
        <v>114.2</v>
      </c>
      <c r="AC99" s="70">
        <v>116.64</v>
      </c>
      <c r="AD99" s="70">
        <v>119.08</v>
      </c>
      <c r="AE99" s="70">
        <v>121.52</v>
      </c>
      <c r="AF99" s="70">
        <v>123.96</v>
      </c>
      <c r="AG99" s="70">
        <v>126.4</v>
      </c>
      <c r="AH99" s="70">
        <v>128.85</v>
      </c>
      <c r="AI99" s="71">
        <v>131.29</v>
      </c>
      <c r="AJ99" s="72">
        <v>133.72999999999999</v>
      </c>
      <c r="AK99" s="72">
        <v>136.16999999999999</v>
      </c>
      <c r="AL99" s="71">
        <v>138.61000000000001</v>
      </c>
      <c r="AM99" s="71">
        <v>141.05000000000001</v>
      </c>
      <c r="AN99" s="61">
        <v>143.5</v>
      </c>
      <c r="AO99" s="73">
        <v>145.94</v>
      </c>
      <c r="AP99" s="64">
        <v>148.38</v>
      </c>
      <c r="AQ99" s="64">
        <v>150.82</v>
      </c>
      <c r="AR99" s="64">
        <v>153.26</v>
      </c>
      <c r="AS99" s="64">
        <v>155.69999999999999</v>
      </c>
      <c r="AT99" s="64">
        <v>158.13999999999999</v>
      </c>
      <c r="AU99" s="64">
        <v>160.59</v>
      </c>
      <c r="AV99" s="64">
        <v>163.03</v>
      </c>
      <c r="AW99" s="64">
        <v>165.47</v>
      </c>
      <c r="AX99" s="64">
        <v>167.91</v>
      </c>
      <c r="AY99" s="64">
        <v>170.35</v>
      </c>
    </row>
    <row r="100" spans="1:51">
      <c r="A100" s="70">
        <v>188.24</v>
      </c>
      <c r="B100" s="70">
        <v>191.73</v>
      </c>
      <c r="C100" s="70">
        <v>195.23</v>
      </c>
      <c r="D100" s="70">
        <v>198.72</v>
      </c>
      <c r="E100" s="70">
        <v>202.22</v>
      </c>
      <c r="F100" s="70">
        <v>205.71</v>
      </c>
      <c r="G100" s="70">
        <v>209.21</v>
      </c>
      <c r="H100" s="70">
        <v>212.7</v>
      </c>
      <c r="I100" s="71">
        <v>216.19</v>
      </c>
      <c r="J100" s="72">
        <v>219.69</v>
      </c>
      <c r="K100" s="72">
        <v>223.18</v>
      </c>
      <c r="L100" s="71">
        <v>226.68</v>
      </c>
      <c r="M100" s="71">
        <v>230.17</v>
      </c>
      <c r="N100" s="71">
        <v>233.67</v>
      </c>
      <c r="O100" s="73">
        <v>237.16</v>
      </c>
      <c r="P100" s="64">
        <v>240.66</v>
      </c>
      <c r="Q100" s="64">
        <v>244.15</v>
      </c>
      <c r="R100" s="64">
        <v>247.64</v>
      </c>
      <c r="S100" s="64">
        <v>251.14</v>
      </c>
      <c r="T100" s="64">
        <v>254.63</v>
      </c>
      <c r="U100" s="64">
        <v>258.13</v>
      </c>
      <c r="V100" s="64">
        <v>261.62</v>
      </c>
      <c r="W100" s="64">
        <v>265.12</v>
      </c>
      <c r="X100" s="64">
        <v>268.61</v>
      </c>
      <c r="Y100" s="64">
        <v>272.11</v>
      </c>
      <c r="Z100" s="65">
        <v>96</v>
      </c>
      <c r="AA100" s="70">
        <v>112.94</v>
      </c>
      <c r="AB100" s="70">
        <v>115.41</v>
      </c>
      <c r="AC100" s="70">
        <v>117.87</v>
      </c>
      <c r="AD100" s="70">
        <v>120.34</v>
      </c>
      <c r="AE100" s="70">
        <v>122.81</v>
      </c>
      <c r="AF100" s="70">
        <v>125.27</v>
      </c>
      <c r="AG100" s="70">
        <v>127.74</v>
      </c>
      <c r="AH100" s="70">
        <v>130.21</v>
      </c>
      <c r="AI100" s="71">
        <v>132.68</v>
      </c>
      <c r="AJ100" s="72">
        <v>135.13999999999999</v>
      </c>
      <c r="AK100" s="72">
        <v>137.61000000000001</v>
      </c>
      <c r="AL100" s="71">
        <v>140.08000000000001</v>
      </c>
      <c r="AM100" s="71">
        <v>142.55000000000001</v>
      </c>
      <c r="AN100" s="61">
        <v>145.01</v>
      </c>
      <c r="AO100" s="73">
        <v>147.47999999999999</v>
      </c>
      <c r="AP100" s="64">
        <v>149.94999999999999</v>
      </c>
      <c r="AQ100" s="64">
        <v>152.41</v>
      </c>
      <c r="AR100" s="64">
        <v>154.88</v>
      </c>
      <c r="AS100" s="64">
        <v>157.35</v>
      </c>
      <c r="AT100" s="64">
        <v>159.82</v>
      </c>
      <c r="AU100" s="64">
        <v>162.28</v>
      </c>
      <c r="AV100" s="64">
        <v>164.75</v>
      </c>
      <c r="AW100" s="64">
        <v>167.22</v>
      </c>
      <c r="AX100" s="64">
        <v>169.68</v>
      </c>
      <c r="AY100" s="64">
        <v>172.15</v>
      </c>
    </row>
    <row r="101" spans="1:51">
      <c r="A101" s="70">
        <v>190.22</v>
      </c>
      <c r="B101" s="70">
        <v>193.75</v>
      </c>
      <c r="C101" s="70">
        <v>197.28</v>
      </c>
      <c r="D101" s="70">
        <v>200.81</v>
      </c>
      <c r="E101" s="70">
        <v>204.35</v>
      </c>
      <c r="F101" s="70">
        <v>207.88</v>
      </c>
      <c r="G101" s="70">
        <v>211.41</v>
      </c>
      <c r="H101" s="70">
        <v>214.94</v>
      </c>
      <c r="I101" s="71">
        <v>218.47</v>
      </c>
      <c r="J101" s="72">
        <v>222</v>
      </c>
      <c r="K101" s="72">
        <v>225.53</v>
      </c>
      <c r="L101" s="71">
        <v>229.06</v>
      </c>
      <c r="M101" s="71">
        <v>232.59</v>
      </c>
      <c r="N101" s="71">
        <v>236.12</v>
      </c>
      <c r="O101" s="73">
        <v>239.65</v>
      </c>
      <c r="P101" s="64">
        <v>243.18</v>
      </c>
      <c r="Q101" s="64">
        <v>246.71</v>
      </c>
      <c r="R101" s="64">
        <v>250.25</v>
      </c>
      <c r="S101" s="64">
        <v>253.78</v>
      </c>
      <c r="T101" s="64">
        <v>257.31</v>
      </c>
      <c r="U101" s="64">
        <v>260.83999999999997</v>
      </c>
      <c r="V101" s="64">
        <v>264.37</v>
      </c>
      <c r="W101" s="64">
        <v>267.89999999999998</v>
      </c>
      <c r="X101" s="64">
        <v>271.43</v>
      </c>
      <c r="Y101" s="64">
        <v>274.95999999999998</v>
      </c>
      <c r="Z101" s="65">
        <v>97</v>
      </c>
      <c r="AA101" s="70">
        <v>114.08</v>
      </c>
      <c r="AB101" s="70">
        <v>116.57</v>
      </c>
      <c r="AC101" s="70">
        <v>119.07</v>
      </c>
      <c r="AD101" s="70">
        <v>121.59</v>
      </c>
      <c r="AE101" s="70">
        <v>124.05</v>
      </c>
      <c r="AF101" s="70">
        <v>126.55</v>
      </c>
      <c r="AG101" s="70">
        <v>129.04</v>
      </c>
      <c r="AH101" s="70">
        <v>131.53</v>
      </c>
      <c r="AI101" s="71">
        <v>134.02000000000001</v>
      </c>
      <c r="AJ101" s="72">
        <v>136.52000000000001</v>
      </c>
      <c r="AK101" s="72">
        <v>139.01</v>
      </c>
      <c r="AL101" s="71">
        <v>141.5</v>
      </c>
      <c r="AM101" s="71">
        <v>144</v>
      </c>
      <c r="AN101" s="61">
        <v>146.49</v>
      </c>
      <c r="AO101" s="73">
        <v>148.97999999999999</v>
      </c>
      <c r="AP101" s="64">
        <v>151.47</v>
      </c>
      <c r="AQ101" s="64">
        <v>153.97</v>
      </c>
      <c r="AR101" s="64">
        <v>156.46</v>
      </c>
      <c r="AS101" s="64">
        <v>158.94999999999999</v>
      </c>
      <c r="AT101" s="64">
        <v>161.44999999999999</v>
      </c>
      <c r="AU101" s="64">
        <v>163.94</v>
      </c>
      <c r="AV101" s="64">
        <v>166.43</v>
      </c>
      <c r="AW101" s="64">
        <v>168.92</v>
      </c>
      <c r="AX101" s="64">
        <v>171.42</v>
      </c>
      <c r="AY101" s="64">
        <v>173.91</v>
      </c>
    </row>
    <row r="102" spans="1:51">
      <c r="A102" s="70">
        <v>192.21</v>
      </c>
      <c r="B102" s="70">
        <v>195.78</v>
      </c>
      <c r="C102" s="70">
        <v>199.35</v>
      </c>
      <c r="D102" s="70">
        <v>202.92</v>
      </c>
      <c r="E102" s="70">
        <v>206.48</v>
      </c>
      <c r="F102" s="70">
        <v>210.05</v>
      </c>
      <c r="G102" s="70">
        <v>213.62</v>
      </c>
      <c r="H102" s="70">
        <v>217.18</v>
      </c>
      <c r="I102" s="71">
        <v>220.75</v>
      </c>
      <c r="J102" s="72">
        <v>224.32</v>
      </c>
      <c r="K102" s="72">
        <v>227.89</v>
      </c>
      <c r="L102" s="71">
        <v>231.45</v>
      </c>
      <c r="M102" s="71">
        <v>235.02</v>
      </c>
      <c r="N102" s="71">
        <v>238.59</v>
      </c>
      <c r="O102" s="73">
        <v>242.16</v>
      </c>
      <c r="P102" s="64">
        <v>245.72</v>
      </c>
      <c r="Q102" s="64">
        <v>249.29</v>
      </c>
      <c r="R102" s="64">
        <v>252.86</v>
      </c>
      <c r="S102" s="64">
        <v>256.77999999999997</v>
      </c>
      <c r="T102" s="64">
        <v>259.99</v>
      </c>
      <c r="U102" s="64">
        <v>263.56</v>
      </c>
      <c r="V102" s="64">
        <v>267.13</v>
      </c>
      <c r="W102" s="64">
        <v>270.69</v>
      </c>
      <c r="X102" s="64">
        <v>274.26</v>
      </c>
      <c r="Y102" s="64">
        <v>277.83</v>
      </c>
      <c r="Z102" s="65">
        <v>98</v>
      </c>
      <c r="AA102" s="70">
        <v>115.27</v>
      </c>
      <c r="AB102" s="70">
        <v>117.79</v>
      </c>
      <c r="AC102" s="70">
        <v>120.31</v>
      </c>
      <c r="AD102" s="70">
        <v>122.82</v>
      </c>
      <c r="AE102" s="70">
        <v>125.34</v>
      </c>
      <c r="AF102" s="70">
        <v>127.86</v>
      </c>
      <c r="AG102" s="70">
        <v>130.38</v>
      </c>
      <c r="AH102" s="70">
        <v>132.9</v>
      </c>
      <c r="AI102" s="71">
        <v>135.41999999999999</v>
      </c>
      <c r="AJ102" s="72">
        <v>137.94</v>
      </c>
      <c r="AK102" s="72">
        <v>140.44999999999999</v>
      </c>
      <c r="AL102" s="71">
        <v>142.97</v>
      </c>
      <c r="AM102" s="71">
        <v>145.49</v>
      </c>
      <c r="AN102" s="61">
        <v>148.01</v>
      </c>
      <c r="AO102" s="73">
        <v>150.53</v>
      </c>
      <c r="AP102" s="64">
        <v>153.05000000000001</v>
      </c>
      <c r="AQ102" s="64">
        <v>155.57</v>
      </c>
      <c r="AR102" s="64">
        <v>158.09</v>
      </c>
      <c r="AS102" s="64">
        <v>160.6</v>
      </c>
      <c r="AT102" s="64">
        <v>163.12</v>
      </c>
      <c r="AU102" s="64">
        <v>165.64</v>
      </c>
      <c r="AV102" s="64">
        <v>168.16</v>
      </c>
      <c r="AW102" s="64">
        <v>170.68</v>
      </c>
      <c r="AX102" s="64">
        <v>173.2</v>
      </c>
      <c r="AY102" s="64">
        <v>175.72</v>
      </c>
    </row>
    <row r="103" spans="1:51">
      <c r="A103" s="70">
        <v>194.22</v>
      </c>
      <c r="B103" s="70">
        <v>197.82</v>
      </c>
      <c r="C103" s="70">
        <v>201.43</v>
      </c>
      <c r="D103" s="70">
        <v>205.03</v>
      </c>
      <c r="E103" s="70">
        <v>208.63</v>
      </c>
      <c r="F103" s="70">
        <v>212.24</v>
      </c>
      <c r="G103" s="70">
        <v>215.84</v>
      </c>
      <c r="H103" s="70">
        <v>219.44</v>
      </c>
      <c r="I103" s="71">
        <v>223.05</v>
      </c>
      <c r="J103" s="72">
        <v>226.65</v>
      </c>
      <c r="K103" s="72">
        <v>230.25</v>
      </c>
      <c r="L103" s="71">
        <v>233.86</v>
      </c>
      <c r="M103" s="71">
        <v>237.46</v>
      </c>
      <c r="N103" s="71">
        <v>241.06</v>
      </c>
      <c r="O103" s="73">
        <v>244.67</v>
      </c>
      <c r="P103" s="64">
        <v>248.27</v>
      </c>
      <c r="Q103" s="64">
        <v>251.88</v>
      </c>
      <c r="R103" s="64">
        <v>255.48</v>
      </c>
      <c r="S103" s="64">
        <v>259.08</v>
      </c>
      <c r="T103" s="64">
        <v>262.69</v>
      </c>
      <c r="U103" s="64">
        <v>266.29000000000002</v>
      </c>
      <c r="V103" s="64">
        <v>269.89</v>
      </c>
      <c r="W103" s="64">
        <v>273.5</v>
      </c>
      <c r="X103" s="64">
        <v>277.10000000000002</v>
      </c>
      <c r="Y103" s="64">
        <v>280.7</v>
      </c>
      <c r="Z103" s="65">
        <v>99</v>
      </c>
      <c r="AA103" s="70">
        <v>116.41</v>
      </c>
      <c r="AB103" s="70">
        <v>118.96</v>
      </c>
      <c r="AC103" s="70">
        <v>121.5</v>
      </c>
      <c r="AD103" s="70">
        <v>124.05</v>
      </c>
      <c r="AE103" s="70">
        <v>126.59</v>
      </c>
      <c r="AF103" s="70">
        <v>129.13999999999999</v>
      </c>
      <c r="AG103" s="70">
        <v>131.68</v>
      </c>
      <c r="AH103" s="70">
        <v>134.22</v>
      </c>
      <c r="AI103" s="71">
        <v>136.77000000000001</v>
      </c>
      <c r="AJ103" s="72">
        <v>139.31</v>
      </c>
      <c r="AK103" s="72">
        <v>141.86000000000001</v>
      </c>
      <c r="AL103" s="71">
        <v>144.4</v>
      </c>
      <c r="AM103" s="71">
        <v>146.94999999999999</v>
      </c>
      <c r="AN103" s="61">
        <v>149.49</v>
      </c>
      <c r="AO103" s="73">
        <v>152.03</v>
      </c>
      <c r="AP103" s="64">
        <v>154.58000000000001</v>
      </c>
      <c r="AQ103" s="64">
        <v>157.12</v>
      </c>
      <c r="AR103" s="64">
        <v>159.66999999999999</v>
      </c>
      <c r="AS103" s="64">
        <v>162.21</v>
      </c>
      <c r="AT103" s="64">
        <v>164.76</v>
      </c>
      <c r="AU103" s="64">
        <v>167.3</v>
      </c>
      <c r="AV103" s="64">
        <v>169.84</v>
      </c>
      <c r="AW103" s="64">
        <v>172.39</v>
      </c>
      <c r="AX103" s="64">
        <v>174.93</v>
      </c>
      <c r="AY103" s="64">
        <v>177.48</v>
      </c>
    </row>
    <row r="104" spans="1:51">
      <c r="A104" s="70">
        <v>196.06</v>
      </c>
      <c r="B104" s="70">
        <v>199.7</v>
      </c>
      <c r="C104" s="70">
        <v>203.34</v>
      </c>
      <c r="D104" s="70">
        <v>206.98</v>
      </c>
      <c r="E104" s="70">
        <v>210.62</v>
      </c>
      <c r="F104" s="70">
        <v>214.26</v>
      </c>
      <c r="G104" s="70">
        <v>217.9</v>
      </c>
      <c r="H104" s="70">
        <v>221.54</v>
      </c>
      <c r="I104" s="71">
        <v>225.18</v>
      </c>
      <c r="J104" s="72">
        <v>228.82</v>
      </c>
      <c r="K104" s="72">
        <v>232.46</v>
      </c>
      <c r="L104" s="71">
        <v>236.1</v>
      </c>
      <c r="M104" s="71">
        <v>239.74</v>
      </c>
      <c r="N104" s="71">
        <v>243.38</v>
      </c>
      <c r="O104" s="73">
        <v>247.02</v>
      </c>
      <c r="P104" s="64">
        <v>250.66</v>
      </c>
      <c r="Q104" s="64">
        <v>254.3</v>
      </c>
      <c r="R104" s="64">
        <v>257.94</v>
      </c>
      <c r="S104" s="64">
        <v>261.58</v>
      </c>
      <c r="T104" s="64">
        <v>265.22000000000003</v>
      </c>
      <c r="U104" s="64">
        <v>268.86</v>
      </c>
      <c r="V104" s="64">
        <v>272.5</v>
      </c>
      <c r="W104" s="64">
        <v>276.14</v>
      </c>
      <c r="X104" s="64">
        <v>279.77999999999997</v>
      </c>
      <c r="Y104" s="64">
        <v>283.42</v>
      </c>
      <c r="Z104" s="65">
        <v>100</v>
      </c>
      <c r="AA104" s="70">
        <v>117.61</v>
      </c>
      <c r="AB104" s="70">
        <v>120.18</v>
      </c>
      <c r="AC104" s="70">
        <v>122.75</v>
      </c>
      <c r="AD104" s="70">
        <v>125.32</v>
      </c>
      <c r="AE104" s="70">
        <v>127.89</v>
      </c>
      <c r="AF104" s="70">
        <v>130.46</v>
      </c>
      <c r="AG104" s="70">
        <v>133.03</v>
      </c>
      <c r="AH104" s="70">
        <v>135.6</v>
      </c>
      <c r="AI104" s="71">
        <v>138.16999999999999</v>
      </c>
      <c r="AJ104" s="72">
        <v>140.74</v>
      </c>
      <c r="AK104" s="72">
        <v>143.31</v>
      </c>
      <c r="AL104" s="71">
        <v>145.88</v>
      </c>
      <c r="AM104" s="71">
        <v>148.44999999999999</v>
      </c>
      <c r="AN104" s="61">
        <v>151.02000000000001</v>
      </c>
      <c r="AO104" s="73">
        <v>153.59</v>
      </c>
      <c r="AP104" s="64">
        <v>156.16</v>
      </c>
      <c r="AQ104" s="64">
        <v>158.72999999999999</v>
      </c>
      <c r="AR104" s="64">
        <v>161.30000000000001</v>
      </c>
      <c r="AS104" s="64">
        <v>163.87</v>
      </c>
      <c r="AT104" s="64">
        <v>166.44</v>
      </c>
      <c r="AU104" s="64">
        <v>169.01</v>
      </c>
      <c r="AV104" s="64">
        <v>171.58</v>
      </c>
      <c r="AW104" s="64">
        <v>174.15</v>
      </c>
      <c r="AX104" s="64">
        <v>176.72</v>
      </c>
      <c r="AY104" s="64">
        <v>179.29</v>
      </c>
    </row>
    <row r="105" spans="1:51">
      <c r="A105" s="70">
        <v>198.08</v>
      </c>
      <c r="B105" s="70">
        <v>201.76</v>
      </c>
      <c r="C105" s="70">
        <v>205.44</v>
      </c>
      <c r="D105" s="70">
        <v>209.11</v>
      </c>
      <c r="E105" s="70">
        <v>212.79</v>
      </c>
      <c r="F105" s="70">
        <v>216.47</v>
      </c>
      <c r="G105" s="70">
        <v>220.14</v>
      </c>
      <c r="H105" s="70">
        <v>223.82</v>
      </c>
      <c r="I105" s="71">
        <v>227.5</v>
      </c>
      <c r="J105" s="72">
        <v>231.17</v>
      </c>
      <c r="K105" s="72">
        <v>234.85</v>
      </c>
      <c r="L105" s="71">
        <v>238.53</v>
      </c>
      <c r="M105" s="71">
        <v>242.2</v>
      </c>
      <c r="N105" s="71">
        <v>245.88</v>
      </c>
      <c r="O105" s="73">
        <v>249.55</v>
      </c>
      <c r="P105" s="64">
        <v>253.23</v>
      </c>
      <c r="Q105" s="64">
        <v>256.91000000000003</v>
      </c>
      <c r="R105" s="64">
        <v>260.58</v>
      </c>
      <c r="S105" s="64">
        <v>264.26</v>
      </c>
      <c r="T105" s="64">
        <v>267.94</v>
      </c>
      <c r="U105" s="64">
        <v>271.61</v>
      </c>
      <c r="V105" s="64">
        <v>275.29000000000002</v>
      </c>
      <c r="W105" s="64">
        <v>278.97000000000003</v>
      </c>
      <c r="X105" s="64">
        <v>282.64</v>
      </c>
      <c r="Y105" s="64">
        <v>286.32</v>
      </c>
      <c r="Z105" s="65">
        <v>101</v>
      </c>
      <c r="AA105" s="70">
        <v>118.76</v>
      </c>
      <c r="AB105" s="70">
        <v>121.35</v>
      </c>
      <c r="AC105" s="70">
        <v>123.95</v>
      </c>
      <c r="AD105" s="70">
        <v>126.54</v>
      </c>
      <c r="AE105" s="70">
        <v>129.13999999999999</v>
      </c>
      <c r="AF105" s="70">
        <v>131.74</v>
      </c>
      <c r="AG105" s="70">
        <v>134.33000000000001</v>
      </c>
      <c r="AH105" s="70">
        <v>136.93</v>
      </c>
      <c r="AI105" s="71">
        <v>139.52000000000001</v>
      </c>
      <c r="AJ105" s="72">
        <v>142.12</v>
      </c>
      <c r="AK105" s="72">
        <v>144.71</v>
      </c>
      <c r="AL105" s="71">
        <v>147.31</v>
      </c>
      <c r="AM105" s="71">
        <v>149.91</v>
      </c>
      <c r="AN105" s="61">
        <v>152.5</v>
      </c>
      <c r="AO105" s="73">
        <v>155.1</v>
      </c>
      <c r="AP105" s="64">
        <v>157.69</v>
      </c>
      <c r="AQ105" s="64">
        <v>160.29</v>
      </c>
      <c r="AR105" s="64">
        <v>162.88</v>
      </c>
      <c r="AS105" s="64">
        <v>165.48</v>
      </c>
      <c r="AT105" s="64">
        <v>168.07</v>
      </c>
      <c r="AU105" s="64">
        <v>170.67</v>
      </c>
      <c r="AV105" s="64">
        <v>173.27</v>
      </c>
      <c r="AW105" s="64">
        <v>175.86</v>
      </c>
      <c r="AX105" s="64">
        <v>178.46</v>
      </c>
      <c r="AY105" s="64">
        <v>181.05</v>
      </c>
    </row>
    <row r="106" spans="1:51">
      <c r="A106" s="70">
        <v>199.94</v>
      </c>
      <c r="B106" s="70">
        <v>203.66</v>
      </c>
      <c r="C106" s="70">
        <v>207.37</v>
      </c>
      <c r="D106" s="70">
        <v>211.08</v>
      </c>
      <c r="E106" s="70">
        <v>214.79</v>
      </c>
      <c r="F106" s="70">
        <v>218.51</v>
      </c>
      <c r="G106" s="70">
        <v>222.22</v>
      </c>
      <c r="H106" s="70">
        <v>225.93</v>
      </c>
      <c r="I106" s="71">
        <v>229.64</v>
      </c>
      <c r="J106" s="72">
        <v>233.36</v>
      </c>
      <c r="K106" s="72">
        <v>237.07</v>
      </c>
      <c r="L106" s="71">
        <v>240.78</v>
      </c>
      <c r="M106" s="71">
        <v>244.5</v>
      </c>
      <c r="N106" s="71">
        <v>248.21</v>
      </c>
      <c r="O106" s="73">
        <v>251.92</v>
      </c>
      <c r="P106" s="64">
        <v>255.63</v>
      </c>
      <c r="Q106" s="64">
        <v>259.35000000000002</v>
      </c>
      <c r="R106" s="64">
        <v>263.06</v>
      </c>
      <c r="S106" s="64">
        <v>266.77</v>
      </c>
      <c r="T106" s="64">
        <v>270.49</v>
      </c>
      <c r="U106" s="64">
        <v>274.2</v>
      </c>
      <c r="V106" s="64">
        <v>277.91000000000003</v>
      </c>
      <c r="W106" s="64">
        <v>281.62</v>
      </c>
      <c r="X106" s="64">
        <v>285.33999999999997</v>
      </c>
      <c r="Y106" s="64">
        <v>289.05</v>
      </c>
      <c r="Z106" s="65">
        <v>102</v>
      </c>
      <c r="AA106" s="70">
        <v>119.95</v>
      </c>
      <c r="AB106" s="70">
        <v>122.58</v>
      </c>
      <c r="AC106" s="70">
        <v>125.2</v>
      </c>
      <c r="AD106" s="70">
        <v>127.82</v>
      </c>
      <c r="AE106" s="70">
        <v>130.44</v>
      </c>
      <c r="AF106" s="70">
        <v>133.06</v>
      </c>
      <c r="AG106" s="70">
        <v>135.68</v>
      </c>
      <c r="AH106" s="70">
        <v>138.30000000000001</v>
      </c>
      <c r="AI106" s="71">
        <v>140.93</v>
      </c>
      <c r="AJ106" s="72">
        <v>143.55000000000001</v>
      </c>
      <c r="AK106" s="72">
        <v>146.16999999999999</v>
      </c>
      <c r="AL106" s="71">
        <v>148.79</v>
      </c>
      <c r="AM106" s="71">
        <v>151.41</v>
      </c>
      <c r="AN106" s="61">
        <v>154.03</v>
      </c>
      <c r="AO106" s="73">
        <v>156.65</v>
      </c>
      <c r="AP106" s="64">
        <v>159.28</v>
      </c>
      <c r="AQ106" s="64">
        <v>161.9</v>
      </c>
      <c r="AR106" s="64">
        <v>164.52</v>
      </c>
      <c r="AS106" s="64">
        <v>167.14</v>
      </c>
      <c r="AT106" s="64">
        <v>169.76</v>
      </c>
      <c r="AU106" s="64">
        <v>172.38</v>
      </c>
      <c r="AV106" s="64">
        <v>175</v>
      </c>
      <c r="AW106" s="64">
        <v>177.63</v>
      </c>
      <c r="AX106" s="64">
        <v>180.25</v>
      </c>
      <c r="AY106" s="64">
        <v>182.87</v>
      </c>
    </row>
    <row r="107" spans="1:51">
      <c r="A107" s="70">
        <v>201.98</v>
      </c>
      <c r="B107" s="70">
        <v>205.73</v>
      </c>
      <c r="C107" s="70">
        <v>209.48</v>
      </c>
      <c r="D107" s="70">
        <v>213.23</v>
      </c>
      <c r="E107" s="70">
        <v>216.98</v>
      </c>
      <c r="F107" s="70">
        <v>220.73</v>
      </c>
      <c r="G107" s="70">
        <v>224.48</v>
      </c>
      <c r="H107" s="70">
        <v>228.23</v>
      </c>
      <c r="I107" s="71">
        <v>231.98</v>
      </c>
      <c r="J107" s="72">
        <v>235.73</v>
      </c>
      <c r="K107" s="72">
        <v>239.48</v>
      </c>
      <c r="L107" s="71">
        <v>243.23</v>
      </c>
      <c r="M107" s="71">
        <v>246.98</v>
      </c>
      <c r="N107" s="71">
        <v>250.72</v>
      </c>
      <c r="O107" s="73">
        <v>254.47</v>
      </c>
      <c r="P107" s="64">
        <v>258.22000000000003</v>
      </c>
      <c r="Q107" s="64">
        <v>261.97000000000003</v>
      </c>
      <c r="R107" s="64">
        <v>265.72000000000003</v>
      </c>
      <c r="S107" s="64">
        <v>269.47000000000003</v>
      </c>
      <c r="T107" s="64">
        <v>273.22000000000003</v>
      </c>
      <c r="U107" s="64">
        <v>276.97000000000003</v>
      </c>
      <c r="V107" s="64">
        <v>280.72000000000003</v>
      </c>
      <c r="W107" s="64">
        <v>284.47000000000003</v>
      </c>
      <c r="X107" s="64">
        <v>288.22000000000003</v>
      </c>
      <c r="Y107" s="64">
        <v>291.97000000000003</v>
      </c>
      <c r="Z107" s="65">
        <v>103</v>
      </c>
      <c r="AA107" s="70">
        <v>121.11</v>
      </c>
      <c r="AB107" s="70">
        <v>123.75</v>
      </c>
      <c r="AC107" s="70">
        <v>126.4</v>
      </c>
      <c r="AD107" s="70">
        <v>129.05000000000001</v>
      </c>
      <c r="AE107" s="70">
        <v>131.69999999999999</v>
      </c>
      <c r="AF107" s="70">
        <v>134.34</v>
      </c>
      <c r="AG107" s="70">
        <v>136.99</v>
      </c>
      <c r="AH107" s="70">
        <v>139.63999999999999</v>
      </c>
      <c r="AI107" s="71">
        <v>142.28</v>
      </c>
      <c r="AJ107" s="72">
        <v>144.93</v>
      </c>
      <c r="AK107" s="72">
        <v>147.58000000000001</v>
      </c>
      <c r="AL107" s="71">
        <v>150.22999999999999</v>
      </c>
      <c r="AM107" s="71">
        <v>152.87</v>
      </c>
      <c r="AN107" s="61">
        <v>155.52000000000001</v>
      </c>
      <c r="AO107" s="73">
        <v>158.16999999999999</v>
      </c>
      <c r="AP107" s="64">
        <v>160.81</v>
      </c>
      <c r="AQ107" s="64">
        <v>163.46</v>
      </c>
      <c r="AR107" s="64">
        <v>166.11</v>
      </c>
      <c r="AS107" s="64">
        <v>168.76</v>
      </c>
      <c r="AT107" s="64">
        <v>171.4</v>
      </c>
      <c r="AU107" s="64">
        <v>174.05</v>
      </c>
      <c r="AV107" s="64">
        <v>176.7</v>
      </c>
      <c r="AW107" s="64">
        <v>179.34</v>
      </c>
      <c r="AX107" s="64">
        <v>181.99</v>
      </c>
      <c r="AY107" s="64">
        <v>184.64</v>
      </c>
    </row>
    <row r="108" spans="1:51">
      <c r="A108" s="70">
        <v>203.86</v>
      </c>
      <c r="B108" s="70">
        <v>207.64</v>
      </c>
      <c r="C108" s="70">
        <v>211.43</v>
      </c>
      <c r="D108" s="70">
        <v>215.21</v>
      </c>
      <c r="E108" s="70">
        <v>219</v>
      </c>
      <c r="F108" s="70">
        <v>222.78</v>
      </c>
      <c r="G108" s="70">
        <v>226.57</v>
      </c>
      <c r="H108" s="70">
        <v>230.35</v>
      </c>
      <c r="I108" s="71">
        <v>234.14</v>
      </c>
      <c r="J108" s="72">
        <v>237.93</v>
      </c>
      <c r="K108" s="72">
        <v>241.71</v>
      </c>
      <c r="L108" s="71">
        <v>245.5</v>
      </c>
      <c r="M108" s="71">
        <v>249.28</v>
      </c>
      <c r="N108" s="71">
        <v>253.07</v>
      </c>
      <c r="O108" s="73">
        <v>256.85000000000002</v>
      </c>
      <c r="P108" s="64">
        <v>260.64</v>
      </c>
      <c r="Q108" s="64">
        <v>264.43</v>
      </c>
      <c r="R108" s="64">
        <v>268.20999999999998</v>
      </c>
      <c r="S108" s="64">
        <v>272</v>
      </c>
      <c r="T108" s="64">
        <v>275.77999999999997</v>
      </c>
      <c r="U108" s="64">
        <v>279.57</v>
      </c>
      <c r="V108" s="64">
        <v>283.35000000000002</v>
      </c>
      <c r="W108" s="64">
        <v>287.14</v>
      </c>
      <c r="X108" s="64">
        <v>290.92</v>
      </c>
      <c r="Y108" s="64">
        <v>294.70999999999998</v>
      </c>
      <c r="Z108" s="65">
        <v>104</v>
      </c>
      <c r="AA108" s="70">
        <v>122.26</v>
      </c>
      <c r="AB108" s="70">
        <v>124.93</v>
      </c>
      <c r="AC108" s="70">
        <v>127.61</v>
      </c>
      <c r="AD108" s="70">
        <v>130.28</v>
      </c>
      <c r="AE108" s="70">
        <v>132.94999999999999</v>
      </c>
      <c r="AF108" s="70">
        <v>135.63</v>
      </c>
      <c r="AG108" s="70">
        <v>138.30000000000001</v>
      </c>
      <c r="AH108" s="70">
        <v>140.97</v>
      </c>
      <c r="AI108" s="71">
        <v>143.63999999999999</v>
      </c>
      <c r="AJ108" s="72">
        <v>146.32</v>
      </c>
      <c r="AK108" s="72">
        <v>148.99</v>
      </c>
      <c r="AL108" s="71">
        <v>151.66</v>
      </c>
      <c r="AM108" s="71">
        <v>154.34</v>
      </c>
      <c r="AN108" s="61">
        <v>157.01</v>
      </c>
      <c r="AO108" s="73">
        <v>159.68</v>
      </c>
      <c r="AP108" s="64">
        <v>162.35</v>
      </c>
      <c r="AQ108" s="64">
        <v>165.03</v>
      </c>
      <c r="AR108" s="64">
        <v>167.7</v>
      </c>
      <c r="AS108" s="64">
        <v>170.37</v>
      </c>
      <c r="AT108" s="64">
        <v>173.05</v>
      </c>
      <c r="AU108" s="64">
        <v>175.72</v>
      </c>
      <c r="AV108" s="64">
        <v>178.39</v>
      </c>
      <c r="AW108" s="64">
        <v>181.06</v>
      </c>
      <c r="AX108" s="64">
        <v>183.74</v>
      </c>
      <c r="AY108" s="64">
        <v>186.41</v>
      </c>
    </row>
    <row r="109" spans="1:51">
      <c r="A109" s="70">
        <v>205.92</v>
      </c>
      <c r="B109" s="70">
        <v>209.74</v>
      </c>
      <c r="C109" s="70">
        <v>213.56</v>
      </c>
      <c r="D109" s="70">
        <v>217.39</v>
      </c>
      <c r="E109" s="70">
        <v>221.21</v>
      </c>
      <c r="F109" s="70">
        <v>225.03</v>
      </c>
      <c r="G109" s="70">
        <v>228.85</v>
      </c>
      <c r="H109" s="70">
        <v>232.67</v>
      </c>
      <c r="I109" s="71">
        <v>236.5</v>
      </c>
      <c r="J109" s="72">
        <v>240.32</v>
      </c>
      <c r="K109" s="72">
        <v>244.14</v>
      </c>
      <c r="L109" s="71">
        <v>247.96</v>
      </c>
      <c r="M109" s="71">
        <v>251.78</v>
      </c>
      <c r="N109" s="71">
        <v>255.61</v>
      </c>
      <c r="O109" s="73">
        <v>259.43</v>
      </c>
      <c r="P109" s="64">
        <v>263.25</v>
      </c>
      <c r="Q109" s="64">
        <v>267.07</v>
      </c>
      <c r="R109" s="64">
        <v>270.89</v>
      </c>
      <c r="S109" s="64">
        <v>274.72000000000003</v>
      </c>
      <c r="T109" s="64">
        <v>278.54000000000002</v>
      </c>
      <c r="U109" s="64">
        <v>282.36</v>
      </c>
      <c r="V109" s="64">
        <v>286.18</v>
      </c>
      <c r="W109" s="64">
        <v>290</v>
      </c>
      <c r="X109" s="64">
        <v>293.83</v>
      </c>
      <c r="Y109" s="64">
        <v>297.64999999999998</v>
      </c>
      <c r="Z109" s="65">
        <v>105</v>
      </c>
      <c r="AA109" s="70">
        <v>123.47</v>
      </c>
      <c r="AB109" s="70">
        <v>126.17</v>
      </c>
      <c r="AC109" s="70">
        <v>128.87</v>
      </c>
      <c r="AD109" s="70">
        <v>131.56</v>
      </c>
      <c r="AE109" s="70">
        <v>134.26</v>
      </c>
      <c r="AF109" s="70">
        <v>136.96</v>
      </c>
      <c r="AG109" s="70">
        <v>139.66</v>
      </c>
      <c r="AH109" s="70">
        <v>142.36000000000001</v>
      </c>
      <c r="AI109" s="71">
        <v>145.06</v>
      </c>
      <c r="AJ109" s="72">
        <v>147.76</v>
      </c>
      <c r="AK109" s="72">
        <v>150.44999999999999</v>
      </c>
      <c r="AL109" s="71">
        <v>153.15</v>
      </c>
      <c r="AM109" s="71">
        <v>155.85</v>
      </c>
      <c r="AN109" s="61">
        <v>158.55000000000001</v>
      </c>
      <c r="AO109" s="73">
        <v>161.25</v>
      </c>
      <c r="AP109" s="64">
        <v>163.95</v>
      </c>
      <c r="AQ109" s="64">
        <v>166.64</v>
      </c>
      <c r="AR109" s="64">
        <v>169.34</v>
      </c>
      <c r="AS109" s="64">
        <v>172.04</v>
      </c>
      <c r="AT109" s="64">
        <v>174.74</v>
      </c>
      <c r="AU109" s="64">
        <v>177.44</v>
      </c>
      <c r="AV109" s="64">
        <v>180.14</v>
      </c>
      <c r="AW109" s="64">
        <v>182.84</v>
      </c>
      <c r="AX109" s="64">
        <v>185.53</v>
      </c>
      <c r="AY109" s="64">
        <v>188.23</v>
      </c>
    </row>
    <row r="110" spans="1:51">
      <c r="A110" s="70">
        <v>207.8</v>
      </c>
      <c r="B110" s="70">
        <v>211.66</v>
      </c>
      <c r="C110" s="70">
        <v>215.52</v>
      </c>
      <c r="D110" s="70">
        <v>219.38</v>
      </c>
      <c r="E110" s="70">
        <v>223.24</v>
      </c>
      <c r="F110" s="70">
        <v>227.1</v>
      </c>
      <c r="G110" s="70">
        <v>230.96</v>
      </c>
      <c r="H110" s="70">
        <v>234.81</v>
      </c>
      <c r="I110" s="71">
        <v>238.67</v>
      </c>
      <c r="J110" s="72">
        <v>242.53</v>
      </c>
      <c r="K110" s="72">
        <v>246.39</v>
      </c>
      <c r="L110" s="71">
        <v>250.25</v>
      </c>
      <c r="M110" s="71">
        <v>254.11</v>
      </c>
      <c r="N110" s="71">
        <v>257.95999999999998</v>
      </c>
      <c r="O110" s="73">
        <v>261.82</v>
      </c>
      <c r="P110" s="64">
        <v>265.68</v>
      </c>
      <c r="Q110" s="64">
        <v>269.54000000000002</v>
      </c>
      <c r="R110" s="64">
        <v>273.39999999999998</v>
      </c>
      <c r="S110" s="64">
        <v>277.26</v>
      </c>
      <c r="T110" s="64">
        <v>281.11</v>
      </c>
      <c r="U110" s="64">
        <v>284.97000000000003</v>
      </c>
      <c r="V110" s="64">
        <v>288.83</v>
      </c>
      <c r="W110" s="64">
        <v>292.69</v>
      </c>
      <c r="X110" s="64">
        <v>296.55</v>
      </c>
      <c r="Y110" s="64">
        <v>300.41000000000003</v>
      </c>
      <c r="Z110" s="65">
        <v>106</v>
      </c>
      <c r="AA110" s="70">
        <v>124.63</v>
      </c>
      <c r="AB110" s="70">
        <v>127.35</v>
      </c>
      <c r="AC110" s="70">
        <v>130.08000000000001</v>
      </c>
      <c r="AD110" s="70">
        <v>132.80000000000001</v>
      </c>
      <c r="AE110" s="70">
        <v>135.52000000000001</v>
      </c>
      <c r="AF110" s="70">
        <v>138.25</v>
      </c>
      <c r="AG110" s="70">
        <v>140.97</v>
      </c>
      <c r="AH110" s="70">
        <v>143.69999999999999</v>
      </c>
      <c r="AI110" s="71">
        <v>146.41999999999999</v>
      </c>
      <c r="AJ110" s="72">
        <v>149.13999999999999</v>
      </c>
      <c r="AK110" s="72">
        <v>151.87</v>
      </c>
      <c r="AL110" s="71">
        <v>154.59</v>
      </c>
      <c r="AM110" s="71">
        <v>157.32</v>
      </c>
      <c r="AN110" s="61">
        <v>160.04</v>
      </c>
      <c r="AO110" s="73">
        <v>162.77000000000001</v>
      </c>
      <c r="AP110" s="64">
        <v>165.49</v>
      </c>
      <c r="AQ110" s="64">
        <v>168.21</v>
      </c>
      <c r="AR110" s="64">
        <v>170.94</v>
      </c>
      <c r="AS110" s="64">
        <v>173.66</v>
      </c>
      <c r="AT110" s="64">
        <v>176.39</v>
      </c>
      <c r="AU110" s="64">
        <v>179.11</v>
      </c>
      <c r="AV110" s="64">
        <v>181.84</v>
      </c>
      <c r="AW110" s="64">
        <v>184.56</v>
      </c>
      <c r="AX110" s="64">
        <v>187.28</v>
      </c>
      <c r="AY110" s="64">
        <v>190.01</v>
      </c>
    </row>
    <row r="111" spans="1:51">
      <c r="A111" s="70">
        <v>209.7</v>
      </c>
      <c r="B111" s="70">
        <v>213.59</v>
      </c>
      <c r="C111" s="70">
        <v>217.49</v>
      </c>
      <c r="D111" s="70">
        <v>221.38</v>
      </c>
      <c r="E111" s="70">
        <v>225.28</v>
      </c>
      <c r="F111" s="70">
        <v>229.17</v>
      </c>
      <c r="G111" s="70">
        <v>233.06</v>
      </c>
      <c r="H111" s="70">
        <v>236.96</v>
      </c>
      <c r="I111" s="71">
        <v>240.85</v>
      </c>
      <c r="J111" s="72">
        <v>244.75</v>
      </c>
      <c r="K111" s="72">
        <v>248.64</v>
      </c>
      <c r="L111" s="71">
        <v>252.54</v>
      </c>
      <c r="M111" s="71">
        <v>256.43</v>
      </c>
      <c r="N111" s="71">
        <v>260.33</v>
      </c>
      <c r="O111" s="73">
        <v>264.22000000000003</v>
      </c>
      <c r="P111" s="64">
        <v>268.12</v>
      </c>
      <c r="Q111" s="64">
        <v>272.01</v>
      </c>
      <c r="R111" s="64">
        <v>275.91000000000003</v>
      </c>
      <c r="S111" s="64">
        <v>279.8</v>
      </c>
      <c r="T111" s="64">
        <v>283.7</v>
      </c>
      <c r="U111" s="64">
        <v>287.58999999999997</v>
      </c>
      <c r="V111" s="64">
        <v>291.49</v>
      </c>
      <c r="W111" s="64">
        <v>295.38</v>
      </c>
      <c r="X111" s="64">
        <v>299.27999999999997</v>
      </c>
      <c r="Y111" s="64">
        <v>303.17</v>
      </c>
      <c r="Z111" s="65">
        <v>107</v>
      </c>
      <c r="AA111" s="70">
        <v>125.79</v>
      </c>
      <c r="AB111" s="70">
        <v>128.54</v>
      </c>
      <c r="AC111" s="70">
        <v>131.29</v>
      </c>
      <c r="AD111" s="70">
        <v>134.04</v>
      </c>
      <c r="AE111" s="70">
        <v>136.79</v>
      </c>
      <c r="AF111" s="70">
        <v>139.54</v>
      </c>
      <c r="AG111" s="70">
        <v>142.29</v>
      </c>
      <c r="AH111" s="70">
        <v>145.04</v>
      </c>
      <c r="AI111" s="71">
        <v>147.79</v>
      </c>
      <c r="AJ111" s="72">
        <v>150.54</v>
      </c>
      <c r="AK111" s="72">
        <v>153.29</v>
      </c>
      <c r="AL111" s="71">
        <v>156.04</v>
      </c>
      <c r="AM111" s="71">
        <v>158.79</v>
      </c>
      <c r="AN111" s="61">
        <v>161.54</v>
      </c>
      <c r="AO111" s="73">
        <v>164.29</v>
      </c>
      <c r="AP111" s="64">
        <v>167.04</v>
      </c>
      <c r="AQ111" s="64">
        <v>169.79</v>
      </c>
      <c r="AR111" s="64">
        <v>172.54</v>
      </c>
      <c r="AS111" s="64">
        <v>175.29</v>
      </c>
      <c r="AT111" s="64">
        <v>178.04</v>
      </c>
      <c r="AU111" s="64">
        <v>180.79</v>
      </c>
      <c r="AV111" s="64">
        <v>183.53</v>
      </c>
      <c r="AW111" s="64">
        <v>186.28</v>
      </c>
      <c r="AX111" s="64">
        <v>189.03</v>
      </c>
      <c r="AY111" s="64">
        <v>191.78</v>
      </c>
    </row>
    <row r="112" spans="1:51">
      <c r="A112" s="70">
        <v>211.59</v>
      </c>
      <c r="B112" s="70">
        <v>215.53</v>
      </c>
      <c r="C112" s="70">
        <v>219.46</v>
      </c>
      <c r="D112" s="70">
        <v>223.39</v>
      </c>
      <c r="E112" s="70">
        <v>227.32</v>
      </c>
      <c r="F112" s="70">
        <v>231.25</v>
      </c>
      <c r="G112" s="70">
        <v>235.18</v>
      </c>
      <c r="H112" s="70">
        <v>239.11</v>
      </c>
      <c r="I112" s="71">
        <v>243.04</v>
      </c>
      <c r="J112" s="72">
        <v>246.97</v>
      </c>
      <c r="K112" s="72">
        <v>250.91</v>
      </c>
      <c r="L112" s="71">
        <v>254.84</v>
      </c>
      <c r="M112" s="71">
        <v>258.77</v>
      </c>
      <c r="N112" s="71">
        <v>262.7</v>
      </c>
      <c r="O112" s="73">
        <v>266.63</v>
      </c>
      <c r="P112" s="64">
        <v>270.56</v>
      </c>
      <c r="Q112" s="64">
        <v>274.49</v>
      </c>
      <c r="R112" s="64">
        <v>278.42</v>
      </c>
      <c r="S112" s="64">
        <v>282.36</v>
      </c>
      <c r="T112" s="64">
        <v>286.29000000000002</v>
      </c>
      <c r="U112" s="64">
        <v>290.22000000000003</v>
      </c>
      <c r="V112" s="64">
        <v>294.14999999999998</v>
      </c>
      <c r="W112" s="64">
        <v>298.08</v>
      </c>
      <c r="X112" s="64">
        <v>302.01</v>
      </c>
      <c r="Y112" s="64">
        <v>305.94</v>
      </c>
      <c r="Z112" s="65">
        <v>108</v>
      </c>
      <c r="AA112" s="70">
        <v>126.95</v>
      </c>
      <c r="AB112" s="70">
        <v>129.72</v>
      </c>
      <c r="AC112" s="70">
        <v>132.5</v>
      </c>
      <c r="AD112" s="70">
        <v>135.28</v>
      </c>
      <c r="AE112" s="70">
        <v>138.05000000000001</v>
      </c>
      <c r="AF112" s="70">
        <v>140.83000000000001</v>
      </c>
      <c r="AG112" s="70">
        <v>143.6</v>
      </c>
      <c r="AH112" s="70">
        <v>146.38</v>
      </c>
      <c r="AI112" s="71">
        <v>149.15</v>
      </c>
      <c r="AJ112" s="72">
        <v>151.93</v>
      </c>
      <c r="AK112" s="72">
        <v>154.69999999999999</v>
      </c>
      <c r="AL112" s="71">
        <v>157.47999999999999</v>
      </c>
      <c r="AM112" s="71">
        <v>160.26</v>
      </c>
      <c r="AN112" s="61">
        <v>163.03</v>
      </c>
      <c r="AO112" s="73">
        <v>165.81</v>
      </c>
      <c r="AP112" s="64">
        <v>168.58</v>
      </c>
      <c r="AQ112" s="64">
        <v>171.36</v>
      </c>
      <c r="AR112" s="64">
        <v>174.13</v>
      </c>
      <c r="AS112" s="64">
        <v>176.91</v>
      </c>
      <c r="AT112" s="64">
        <v>179.69</v>
      </c>
      <c r="AU112" s="64">
        <v>182.46</v>
      </c>
      <c r="AV112" s="64">
        <v>185.24</v>
      </c>
      <c r="AW112" s="64">
        <v>188.01</v>
      </c>
      <c r="AX112" s="64">
        <v>190.79</v>
      </c>
      <c r="AY112" s="64">
        <v>193.56</v>
      </c>
    </row>
    <row r="113" spans="1:51">
      <c r="A113" s="70">
        <v>213.7</v>
      </c>
      <c r="B113" s="70">
        <v>217.67</v>
      </c>
      <c r="C113" s="70">
        <v>221.63</v>
      </c>
      <c r="D113" s="70">
        <v>225.6</v>
      </c>
      <c r="E113" s="70">
        <v>229.57</v>
      </c>
      <c r="F113" s="70">
        <v>233.54</v>
      </c>
      <c r="G113" s="70">
        <v>237.5</v>
      </c>
      <c r="H113" s="70">
        <v>241.47</v>
      </c>
      <c r="I113" s="71">
        <v>245.44</v>
      </c>
      <c r="J113" s="72">
        <v>249.41</v>
      </c>
      <c r="K113" s="72">
        <v>253.37</v>
      </c>
      <c r="L113" s="71">
        <v>257.33999999999997</v>
      </c>
      <c r="M113" s="71">
        <v>261.31</v>
      </c>
      <c r="N113" s="71">
        <v>265.27999999999997</v>
      </c>
      <c r="O113" s="73">
        <v>269.25</v>
      </c>
      <c r="P113" s="64">
        <v>273.20999999999998</v>
      </c>
      <c r="Q113" s="64">
        <v>277.18</v>
      </c>
      <c r="R113" s="64">
        <v>281.14999999999998</v>
      </c>
      <c r="S113" s="64">
        <v>285.12</v>
      </c>
      <c r="T113" s="64">
        <v>289.08</v>
      </c>
      <c r="U113" s="64">
        <v>293.05</v>
      </c>
      <c r="V113" s="64">
        <v>297.02</v>
      </c>
      <c r="W113" s="64">
        <v>300.99</v>
      </c>
      <c r="X113" s="64">
        <v>304.95</v>
      </c>
      <c r="Y113" s="64">
        <v>308.92</v>
      </c>
      <c r="Z113" s="65">
        <v>109</v>
      </c>
      <c r="AA113" s="70">
        <v>128.11000000000001</v>
      </c>
      <c r="AB113" s="70">
        <v>130.91</v>
      </c>
      <c r="AC113" s="70">
        <v>133.71</v>
      </c>
      <c r="AD113" s="70">
        <v>136.52000000000001</v>
      </c>
      <c r="AE113" s="70">
        <v>139.32</v>
      </c>
      <c r="AF113" s="70">
        <v>142.12</v>
      </c>
      <c r="AG113" s="70">
        <v>144.91999999999999</v>
      </c>
      <c r="AH113" s="70">
        <v>147.72</v>
      </c>
      <c r="AI113" s="71">
        <v>150.52000000000001</v>
      </c>
      <c r="AJ113" s="72">
        <v>153.32</v>
      </c>
      <c r="AK113" s="72">
        <v>156.13</v>
      </c>
      <c r="AL113" s="71">
        <v>158.93</v>
      </c>
      <c r="AM113" s="71">
        <v>161.72999999999999</v>
      </c>
      <c r="AN113" s="61">
        <v>164.53</v>
      </c>
      <c r="AO113" s="73">
        <v>167.33</v>
      </c>
      <c r="AP113" s="64">
        <v>170.13</v>
      </c>
      <c r="AQ113" s="64">
        <v>172.93</v>
      </c>
      <c r="AR113" s="64">
        <v>175.73</v>
      </c>
      <c r="AS113" s="64">
        <v>178.54</v>
      </c>
      <c r="AT113" s="64">
        <v>181.34</v>
      </c>
      <c r="AU113" s="64">
        <v>184.14</v>
      </c>
      <c r="AV113" s="64">
        <v>186.94</v>
      </c>
      <c r="AW113" s="64">
        <v>189.74</v>
      </c>
      <c r="AX113" s="64">
        <v>192.54</v>
      </c>
      <c r="AY113" s="64">
        <v>195.34</v>
      </c>
    </row>
    <row r="114" spans="1:51">
      <c r="A114" s="70">
        <v>215.61</v>
      </c>
      <c r="B114" s="70">
        <v>219.62</v>
      </c>
      <c r="C114" s="70">
        <v>223.62</v>
      </c>
      <c r="D114" s="70">
        <v>227.62</v>
      </c>
      <c r="E114" s="70">
        <v>231.63</v>
      </c>
      <c r="F114" s="70">
        <v>235.63</v>
      </c>
      <c r="G114" s="70">
        <v>239.64</v>
      </c>
      <c r="H114" s="70">
        <v>243.64</v>
      </c>
      <c r="I114" s="71">
        <v>247.64</v>
      </c>
      <c r="J114" s="72">
        <v>251.65</v>
      </c>
      <c r="K114" s="72">
        <v>255.65</v>
      </c>
      <c r="L114" s="71">
        <v>259.66000000000003</v>
      </c>
      <c r="M114" s="71">
        <v>263.66000000000003</v>
      </c>
      <c r="N114" s="71">
        <v>267.66000000000003</v>
      </c>
      <c r="O114" s="73">
        <v>271.67</v>
      </c>
      <c r="P114" s="64">
        <v>275.67</v>
      </c>
      <c r="Q114" s="64">
        <v>279.68</v>
      </c>
      <c r="R114" s="64">
        <v>283.68</v>
      </c>
      <c r="S114" s="64">
        <v>287.68</v>
      </c>
      <c r="T114" s="64">
        <v>291.69</v>
      </c>
      <c r="U114" s="64">
        <v>295.69</v>
      </c>
      <c r="V114" s="64">
        <v>299.7</v>
      </c>
      <c r="W114" s="64">
        <v>303.7</v>
      </c>
      <c r="X114" s="64">
        <v>307.7</v>
      </c>
      <c r="Y114" s="64">
        <v>311.70999999999998</v>
      </c>
      <c r="Z114" s="65">
        <v>110</v>
      </c>
      <c r="AA114" s="70">
        <v>129.28</v>
      </c>
      <c r="AB114" s="70">
        <v>132.1</v>
      </c>
      <c r="AC114" s="70">
        <v>134.93</v>
      </c>
      <c r="AD114" s="70">
        <v>137.76</v>
      </c>
      <c r="AE114" s="70">
        <v>140.59</v>
      </c>
      <c r="AF114" s="70">
        <v>143.41</v>
      </c>
      <c r="AG114" s="70">
        <v>146.24</v>
      </c>
      <c r="AH114" s="70">
        <v>149.07</v>
      </c>
      <c r="AI114" s="71">
        <v>151.88999999999999</v>
      </c>
      <c r="AJ114" s="72">
        <v>154.72</v>
      </c>
      <c r="AK114" s="72">
        <v>157.55000000000001</v>
      </c>
      <c r="AL114" s="71">
        <v>160.37</v>
      </c>
      <c r="AM114" s="71">
        <v>163.19999999999999</v>
      </c>
      <c r="AN114" s="61">
        <v>166.03</v>
      </c>
      <c r="AO114" s="73">
        <v>168.86</v>
      </c>
      <c r="AP114" s="64">
        <v>171.68</v>
      </c>
      <c r="AQ114" s="64">
        <v>174.51</v>
      </c>
      <c r="AR114" s="64">
        <v>177.34</v>
      </c>
      <c r="AS114" s="64">
        <v>180.16</v>
      </c>
      <c r="AT114" s="64">
        <v>182.99</v>
      </c>
      <c r="AU114" s="64">
        <v>185.82</v>
      </c>
      <c r="AV114" s="64">
        <v>188.64</v>
      </c>
      <c r="AW114" s="64">
        <v>191.47</v>
      </c>
      <c r="AX114" s="64">
        <v>194.3</v>
      </c>
      <c r="AY114" s="64">
        <v>197.13</v>
      </c>
    </row>
    <row r="115" spans="1:51">
      <c r="A115" s="70">
        <v>217.53</v>
      </c>
      <c r="B115" s="70">
        <v>221.57</v>
      </c>
      <c r="C115" s="70">
        <v>225.61</v>
      </c>
      <c r="D115" s="70">
        <v>229.65</v>
      </c>
      <c r="E115" s="70">
        <v>233.7</v>
      </c>
      <c r="F115" s="70">
        <v>237.74</v>
      </c>
      <c r="G115" s="70">
        <v>241.78</v>
      </c>
      <c r="H115" s="70">
        <v>245.82</v>
      </c>
      <c r="I115" s="71">
        <v>249.86</v>
      </c>
      <c r="J115" s="72">
        <v>253.9</v>
      </c>
      <c r="K115" s="72">
        <v>257.94</v>
      </c>
      <c r="L115" s="71">
        <v>261.98</v>
      </c>
      <c r="M115" s="71">
        <v>266.02</v>
      </c>
      <c r="N115" s="71">
        <v>270.06</v>
      </c>
      <c r="O115" s="73">
        <v>274.10000000000002</v>
      </c>
      <c r="P115" s="64">
        <v>278.14</v>
      </c>
      <c r="Q115" s="64">
        <v>282.18</v>
      </c>
      <c r="R115" s="64">
        <v>286.22000000000003</v>
      </c>
      <c r="S115" s="64">
        <v>290.26</v>
      </c>
      <c r="T115" s="64">
        <v>294.3</v>
      </c>
      <c r="U115" s="64">
        <v>298.33999999999997</v>
      </c>
      <c r="V115" s="64">
        <v>302.38</v>
      </c>
      <c r="W115" s="64">
        <v>306.42</v>
      </c>
      <c r="X115" s="64">
        <v>310.45999999999998</v>
      </c>
      <c r="Y115" s="64">
        <v>314.5</v>
      </c>
      <c r="Z115" s="65">
        <v>111</v>
      </c>
      <c r="AA115" s="70">
        <v>130.44</v>
      </c>
      <c r="AB115" s="70">
        <v>133.30000000000001</v>
      </c>
      <c r="AC115" s="70">
        <v>136.15</v>
      </c>
      <c r="AD115" s="70">
        <v>139</v>
      </c>
      <c r="AE115" s="70">
        <v>141.86000000000001</v>
      </c>
      <c r="AF115" s="70">
        <v>144.71</v>
      </c>
      <c r="AG115" s="70">
        <v>147.56</v>
      </c>
      <c r="AH115" s="70">
        <v>150.41</v>
      </c>
      <c r="AI115" s="71">
        <v>153.27000000000001</v>
      </c>
      <c r="AJ115" s="72">
        <v>156.12</v>
      </c>
      <c r="AK115" s="72">
        <v>158.97</v>
      </c>
      <c r="AL115" s="71">
        <v>161.82</v>
      </c>
      <c r="AM115" s="71">
        <v>164.68</v>
      </c>
      <c r="AN115" s="61">
        <v>167.53</v>
      </c>
      <c r="AO115" s="73">
        <v>170.38</v>
      </c>
      <c r="AP115" s="64">
        <v>173.24</v>
      </c>
      <c r="AQ115" s="64">
        <v>176.09</v>
      </c>
      <c r="AR115" s="64">
        <v>178.94</v>
      </c>
      <c r="AS115" s="64">
        <v>181.79</v>
      </c>
      <c r="AT115" s="64">
        <v>184.65</v>
      </c>
      <c r="AU115" s="64">
        <v>187.5</v>
      </c>
      <c r="AV115" s="64">
        <v>190.35</v>
      </c>
      <c r="AW115" s="64">
        <v>193.2</v>
      </c>
      <c r="AX115" s="64">
        <v>196.06</v>
      </c>
      <c r="AY115" s="64">
        <v>198.91</v>
      </c>
    </row>
    <row r="116" spans="1:51">
      <c r="A116" s="70">
        <v>219.46</v>
      </c>
      <c r="B116" s="70">
        <v>223.54</v>
      </c>
      <c r="C116" s="70">
        <v>227.61</v>
      </c>
      <c r="D116" s="70">
        <v>231.69</v>
      </c>
      <c r="E116" s="70">
        <v>235.77</v>
      </c>
      <c r="F116" s="70">
        <v>239.84</v>
      </c>
      <c r="G116" s="70">
        <v>243.92</v>
      </c>
      <c r="H116" s="70">
        <v>248</v>
      </c>
      <c r="I116" s="71">
        <v>252.08</v>
      </c>
      <c r="J116" s="72">
        <v>256.14999999999998</v>
      </c>
      <c r="K116" s="72">
        <v>260.23</v>
      </c>
      <c r="L116" s="71">
        <v>264.31</v>
      </c>
      <c r="M116" s="71">
        <v>268.38</v>
      </c>
      <c r="N116" s="71">
        <v>272.45999999999998</v>
      </c>
      <c r="O116" s="73">
        <v>276.54000000000002</v>
      </c>
      <c r="P116" s="64">
        <v>280.61</v>
      </c>
      <c r="Q116" s="64">
        <v>284.69</v>
      </c>
      <c r="R116" s="64">
        <v>288.77</v>
      </c>
      <c r="S116" s="64">
        <v>292.83999999999997</v>
      </c>
      <c r="T116" s="64">
        <v>296.92</v>
      </c>
      <c r="U116" s="64">
        <v>301</v>
      </c>
      <c r="V116" s="64">
        <v>305.07</v>
      </c>
      <c r="W116" s="64">
        <v>309.14999999999998</v>
      </c>
      <c r="X116" s="64">
        <v>313.23</v>
      </c>
      <c r="Y116" s="64">
        <v>317.3</v>
      </c>
      <c r="Z116" s="65">
        <v>112</v>
      </c>
      <c r="AA116" s="70">
        <v>131.61000000000001</v>
      </c>
      <c r="AB116" s="70">
        <v>134.49</v>
      </c>
      <c r="AC116" s="70">
        <v>137.37</v>
      </c>
      <c r="AD116" s="70">
        <v>140.25</v>
      </c>
      <c r="AE116" s="70">
        <v>143.13</v>
      </c>
      <c r="AF116" s="70">
        <v>146.01</v>
      </c>
      <c r="AG116" s="70">
        <v>148.88</v>
      </c>
      <c r="AH116" s="70">
        <v>151.76</v>
      </c>
      <c r="AI116" s="71">
        <v>154.63999999999999</v>
      </c>
      <c r="AJ116" s="72">
        <v>157.52000000000001</v>
      </c>
      <c r="AK116" s="72">
        <v>160.4</v>
      </c>
      <c r="AL116" s="71">
        <v>163.28</v>
      </c>
      <c r="AM116" s="71">
        <v>166.15</v>
      </c>
      <c r="AN116" s="61">
        <v>169.03</v>
      </c>
      <c r="AO116" s="73">
        <v>171.91</v>
      </c>
      <c r="AP116" s="64">
        <v>174.79</v>
      </c>
      <c r="AQ116" s="64">
        <v>177.67</v>
      </c>
      <c r="AR116" s="64">
        <v>180.55</v>
      </c>
      <c r="AS116" s="64">
        <v>183.43</v>
      </c>
      <c r="AT116" s="64">
        <v>186.3</v>
      </c>
      <c r="AU116" s="64">
        <v>189.18</v>
      </c>
      <c r="AV116" s="64">
        <v>192.06</v>
      </c>
      <c r="AW116" s="64">
        <v>194.94</v>
      </c>
      <c r="AX116" s="64">
        <v>197.82</v>
      </c>
      <c r="AY116" s="64">
        <v>200.7</v>
      </c>
    </row>
    <row r="117" spans="1:51">
      <c r="A117" s="70">
        <v>221.4</v>
      </c>
      <c r="B117" s="70">
        <v>225.51</v>
      </c>
      <c r="C117" s="70">
        <v>229.62</v>
      </c>
      <c r="D117" s="70">
        <v>233.74</v>
      </c>
      <c r="E117" s="70">
        <v>237.85</v>
      </c>
      <c r="F117" s="70">
        <v>241.96</v>
      </c>
      <c r="G117" s="70">
        <v>246.07</v>
      </c>
      <c r="H117" s="70">
        <v>250.19</v>
      </c>
      <c r="I117" s="71">
        <v>254.3</v>
      </c>
      <c r="J117" s="72">
        <v>258.41000000000003</v>
      </c>
      <c r="K117" s="72">
        <v>262.52999999999997</v>
      </c>
      <c r="L117" s="71">
        <v>266.64</v>
      </c>
      <c r="M117" s="71">
        <v>270.75</v>
      </c>
      <c r="N117" s="71">
        <v>274.87</v>
      </c>
      <c r="O117" s="73">
        <v>278.98</v>
      </c>
      <c r="P117" s="64">
        <v>283.08999999999997</v>
      </c>
      <c r="Q117" s="64">
        <v>287.20999999999998</v>
      </c>
      <c r="R117" s="64">
        <v>291.32</v>
      </c>
      <c r="S117" s="64">
        <v>295.43</v>
      </c>
      <c r="T117" s="64">
        <v>299.55</v>
      </c>
      <c r="U117" s="64">
        <v>303.66000000000003</v>
      </c>
      <c r="V117" s="64">
        <v>307.77</v>
      </c>
      <c r="W117" s="64">
        <v>311.89</v>
      </c>
      <c r="X117" s="64">
        <v>316</v>
      </c>
      <c r="Y117" s="64">
        <v>320.11</v>
      </c>
      <c r="Z117" s="65">
        <v>113</v>
      </c>
      <c r="AA117" s="70">
        <v>132.78</v>
      </c>
      <c r="AB117" s="70">
        <v>135.69</v>
      </c>
      <c r="AC117" s="70">
        <v>138.59</v>
      </c>
      <c r="AD117" s="70">
        <v>141.5</v>
      </c>
      <c r="AE117" s="70">
        <v>144.4</v>
      </c>
      <c r="AF117" s="70">
        <v>147.31</v>
      </c>
      <c r="AG117" s="70">
        <v>150.21</v>
      </c>
      <c r="AH117" s="70">
        <v>153.11000000000001</v>
      </c>
      <c r="AI117" s="71">
        <v>156.02000000000001</v>
      </c>
      <c r="AJ117" s="72">
        <v>158.91999999999999</v>
      </c>
      <c r="AK117" s="72">
        <v>161.83000000000001</v>
      </c>
      <c r="AL117" s="71">
        <v>164.73</v>
      </c>
      <c r="AM117" s="71">
        <v>167.63</v>
      </c>
      <c r="AN117" s="61">
        <v>170.54</v>
      </c>
      <c r="AO117" s="73">
        <v>173.44</v>
      </c>
      <c r="AP117" s="64">
        <v>176.35</v>
      </c>
      <c r="AQ117" s="64">
        <v>179.25</v>
      </c>
      <c r="AR117" s="64">
        <v>182.15</v>
      </c>
      <c r="AS117" s="64">
        <v>185.06</v>
      </c>
      <c r="AT117" s="64">
        <v>187.96</v>
      </c>
      <c r="AU117" s="64">
        <v>190.87</v>
      </c>
      <c r="AV117" s="64">
        <v>193.77</v>
      </c>
      <c r="AW117" s="64">
        <v>196.68</v>
      </c>
      <c r="AX117" s="64">
        <v>199.58</v>
      </c>
      <c r="AY117" s="64">
        <v>202.48</v>
      </c>
    </row>
    <row r="118" spans="1:51">
      <c r="A118" s="70">
        <v>223.34</v>
      </c>
      <c r="B118" s="70">
        <v>227.49</v>
      </c>
      <c r="C118" s="70">
        <v>231.64</v>
      </c>
      <c r="D118" s="70">
        <v>235.79</v>
      </c>
      <c r="E118" s="70">
        <v>239.94</v>
      </c>
      <c r="F118" s="70">
        <v>244.09</v>
      </c>
      <c r="G118" s="70">
        <v>248.24</v>
      </c>
      <c r="H118" s="70">
        <v>252.38</v>
      </c>
      <c r="I118" s="71">
        <v>256.52999999999997</v>
      </c>
      <c r="J118" s="72">
        <v>260.68</v>
      </c>
      <c r="K118" s="72">
        <v>264.83</v>
      </c>
      <c r="L118" s="71">
        <v>268.98</v>
      </c>
      <c r="M118" s="71">
        <v>273.13</v>
      </c>
      <c r="N118" s="71">
        <v>277.27999999999997</v>
      </c>
      <c r="O118" s="73">
        <v>281.43</v>
      </c>
      <c r="P118" s="64">
        <v>285.58</v>
      </c>
      <c r="Q118" s="64">
        <v>289.73</v>
      </c>
      <c r="R118" s="64">
        <v>293.88</v>
      </c>
      <c r="S118" s="64">
        <v>298.02999999999997</v>
      </c>
      <c r="T118" s="64">
        <v>302.18</v>
      </c>
      <c r="U118" s="64">
        <v>306.33</v>
      </c>
      <c r="V118" s="64">
        <v>310.48</v>
      </c>
      <c r="W118" s="64">
        <v>314.63</v>
      </c>
      <c r="X118" s="64">
        <v>318.77999999999997</v>
      </c>
      <c r="Y118" s="64">
        <v>322.93</v>
      </c>
      <c r="Z118" s="65">
        <v>114</v>
      </c>
      <c r="AA118" s="70">
        <v>133.96</v>
      </c>
      <c r="AB118" s="70">
        <v>136.88999999999999</v>
      </c>
      <c r="AC118" s="70">
        <v>139.82</v>
      </c>
      <c r="AD118" s="70">
        <v>142.75</v>
      </c>
      <c r="AE118" s="70">
        <v>145.68</v>
      </c>
      <c r="AF118" s="70">
        <v>148.61000000000001</v>
      </c>
      <c r="AG118" s="70">
        <v>151.54</v>
      </c>
      <c r="AH118" s="70">
        <v>154.47</v>
      </c>
      <c r="AI118" s="71">
        <v>157.4</v>
      </c>
      <c r="AJ118" s="72">
        <v>160.33000000000001</v>
      </c>
      <c r="AK118" s="72">
        <v>163.26</v>
      </c>
      <c r="AL118" s="71">
        <v>166.19</v>
      </c>
      <c r="AM118" s="71">
        <v>169.12</v>
      </c>
      <c r="AN118" s="61">
        <v>172.05</v>
      </c>
      <c r="AO118" s="73">
        <v>174.98</v>
      </c>
      <c r="AP118" s="64">
        <v>177.91</v>
      </c>
      <c r="AQ118" s="64">
        <v>180.83</v>
      </c>
      <c r="AR118" s="64">
        <v>183.76</v>
      </c>
      <c r="AS118" s="64">
        <v>186.69</v>
      </c>
      <c r="AT118" s="64">
        <v>189.62</v>
      </c>
      <c r="AU118" s="64">
        <v>192.55</v>
      </c>
      <c r="AV118" s="64">
        <v>195.48</v>
      </c>
      <c r="AW118" s="64">
        <v>198.41</v>
      </c>
      <c r="AX118" s="64">
        <v>201.34</v>
      </c>
      <c r="AY118" s="64">
        <v>204.27</v>
      </c>
    </row>
    <row r="119" spans="1:51">
      <c r="A119" s="70">
        <v>225.29</v>
      </c>
      <c r="B119" s="70">
        <v>229.47</v>
      </c>
      <c r="C119" s="70">
        <v>233.66</v>
      </c>
      <c r="D119" s="70">
        <v>237.84</v>
      </c>
      <c r="E119" s="70">
        <v>242.03</v>
      </c>
      <c r="F119" s="70">
        <v>246.22</v>
      </c>
      <c r="G119" s="70">
        <v>250.4</v>
      </c>
      <c r="H119" s="70">
        <v>254.59</v>
      </c>
      <c r="I119" s="71">
        <v>258.77</v>
      </c>
      <c r="J119" s="72">
        <v>262.95999999999998</v>
      </c>
      <c r="K119" s="72">
        <v>267.14999999999998</v>
      </c>
      <c r="L119" s="71">
        <v>271.33</v>
      </c>
      <c r="M119" s="71">
        <v>275.52</v>
      </c>
      <c r="N119" s="71">
        <v>279.7</v>
      </c>
      <c r="O119" s="73">
        <v>283.89</v>
      </c>
      <c r="P119" s="64">
        <v>288.08</v>
      </c>
      <c r="Q119" s="64">
        <v>292.26</v>
      </c>
      <c r="R119" s="64">
        <v>296.45</v>
      </c>
      <c r="S119" s="64">
        <v>300.63</v>
      </c>
      <c r="T119" s="64">
        <v>304.82</v>
      </c>
      <c r="U119" s="64">
        <v>309.01</v>
      </c>
      <c r="V119" s="64">
        <v>313.19</v>
      </c>
      <c r="W119" s="64">
        <v>317.38</v>
      </c>
      <c r="X119" s="64">
        <v>321.56</v>
      </c>
      <c r="Y119" s="64">
        <v>325.75</v>
      </c>
      <c r="Z119" s="65">
        <v>115</v>
      </c>
      <c r="AA119" s="70">
        <v>135.13</v>
      </c>
      <c r="AB119" s="70">
        <v>138.09</v>
      </c>
      <c r="AC119" s="70">
        <v>141.04</v>
      </c>
      <c r="AD119" s="70">
        <v>144</v>
      </c>
      <c r="AE119" s="70">
        <v>146.96</v>
      </c>
      <c r="AF119" s="70">
        <v>149.91</v>
      </c>
      <c r="AG119" s="70">
        <v>152.87</v>
      </c>
      <c r="AH119" s="70">
        <v>155.82</v>
      </c>
      <c r="AI119" s="71">
        <v>158.78</v>
      </c>
      <c r="AJ119" s="72">
        <v>161.72999999999999</v>
      </c>
      <c r="AK119" s="72">
        <v>164.69</v>
      </c>
      <c r="AL119" s="71">
        <v>167.64</v>
      </c>
      <c r="AM119" s="71">
        <v>170.6</v>
      </c>
      <c r="AN119" s="61">
        <v>173.55</v>
      </c>
      <c r="AO119" s="73">
        <v>176.51</v>
      </c>
      <c r="AP119" s="64">
        <v>179.47</v>
      </c>
      <c r="AQ119" s="64">
        <v>182.42</v>
      </c>
      <c r="AR119" s="64">
        <v>185.38</v>
      </c>
      <c r="AS119" s="64">
        <v>188.33</v>
      </c>
      <c r="AT119" s="64">
        <v>191.29</v>
      </c>
      <c r="AU119" s="64">
        <v>194.24</v>
      </c>
      <c r="AV119" s="64">
        <v>197.2</v>
      </c>
      <c r="AW119" s="64">
        <v>200.15</v>
      </c>
      <c r="AX119" s="64">
        <v>203.11</v>
      </c>
      <c r="AY119" s="64">
        <v>206.07</v>
      </c>
    </row>
    <row r="120" spans="1:51">
      <c r="A120" s="70">
        <v>227.24</v>
      </c>
      <c r="B120" s="70">
        <v>231.47</v>
      </c>
      <c r="C120" s="70">
        <v>235.69</v>
      </c>
      <c r="D120" s="70">
        <v>239.91</v>
      </c>
      <c r="E120" s="70">
        <v>244.13</v>
      </c>
      <c r="F120" s="70">
        <v>248.36</v>
      </c>
      <c r="G120" s="70">
        <v>252.58</v>
      </c>
      <c r="H120" s="70">
        <v>256.8</v>
      </c>
      <c r="I120" s="71">
        <v>261.02</v>
      </c>
      <c r="J120" s="72">
        <v>265.25</v>
      </c>
      <c r="K120" s="72">
        <v>269.47000000000003</v>
      </c>
      <c r="L120" s="71">
        <v>273.69</v>
      </c>
      <c r="M120" s="71">
        <v>277.91000000000003</v>
      </c>
      <c r="N120" s="71">
        <v>282.14</v>
      </c>
      <c r="O120" s="73">
        <v>286.36</v>
      </c>
      <c r="P120" s="64">
        <v>290.58</v>
      </c>
      <c r="Q120" s="64">
        <v>294.8</v>
      </c>
      <c r="R120" s="64">
        <v>299.02</v>
      </c>
      <c r="S120" s="64">
        <v>303.25</v>
      </c>
      <c r="T120" s="64">
        <v>307.47000000000003</v>
      </c>
      <c r="U120" s="64">
        <v>311.69</v>
      </c>
      <c r="V120" s="64">
        <v>315.91000000000003</v>
      </c>
      <c r="W120" s="64">
        <v>320.14</v>
      </c>
      <c r="X120" s="64">
        <v>324.36</v>
      </c>
      <c r="Y120" s="64">
        <v>328.58</v>
      </c>
      <c r="Z120" s="65">
        <v>116</v>
      </c>
      <c r="AA120" s="70">
        <v>136.31</v>
      </c>
      <c r="AB120" s="70">
        <v>139.29</v>
      </c>
      <c r="AC120" s="70">
        <v>142.27000000000001</v>
      </c>
      <c r="AD120" s="70">
        <v>145.25</v>
      </c>
      <c r="AE120" s="70">
        <v>148.24</v>
      </c>
      <c r="AF120" s="70">
        <v>151.22</v>
      </c>
      <c r="AG120" s="70">
        <v>154.19999999999999</v>
      </c>
      <c r="AH120" s="70">
        <v>157.18</v>
      </c>
      <c r="AI120" s="71">
        <v>160.16</v>
      </c>
      <c r="AJ120" s="72">
        <v>163.13999999999999</v>
      </c>
      <c r="AK120" s="72">
        <v>166.12</v>
      </c>
      <c r="AL120" s="71">
        <v>169.1</v>
      </c>
      <c r="AM120" s="71">
        <v>172.08</v>
      </c>
      <c r="AN120" s="61">
        <v>175.07</v>
      </c>
      <c r="AO120" s="73">
        <v>178.05</v>
      </c>
      <c r="AP120" s="64">
        <v>181.03</v>
      </c>
      <c r="AQ120" s="64">
        <v>184.01</v>
      </c>
      <c r="AR120" s="64">
        <v>186.99</v>
      </c>
      <c r="AS120" s="64">
        <v>189.97</v>
      </c>
      <c r="AT120" s="64">
        <v>192.95</v>
      </c>
      <c r="AU120" s="64">
        <v>195.93</v>
      </c>
      <c r="AV120" s="64">
        <v>198.92</v>
      </c>
      <c r="AW120" s="64">
        <v>201.9</v>
      </c>
      <c r="AX120" s="64">
        <v>204.88</v>
      </c>
      <c r="AY120" s="64">
        <v>207.86</v>
      </c>
    </row>
    <row r="121" spans="1:51">
      <c r="A121" s="70">
        <v>229.21</v>
      </c>
      <c r="B121" s="70">
        <v>233.47</v>
      </c>
      <c r="C121" s="70">
        <v>237.73</v>
      </c>
      <c r="D121" s="70">
        <v>241.99</v>
      </c>
      <c r="E121" s="70">
        <v>246.24</v>
      </c>
      <c r="F121" s="70">
        <v>250.5</v>
      </c>
      <c r="G121" s="70">
        <v>254.76</v>
      </c>
      <c r="H121" s="70">
        <v>259.02</v>
      </c>
      <c r="I121" s="71">
        <v>265.27999999999997</v>
      </c>
      <c r="J121" s="72">
        <v>267.54000000000002</v>
      </c>
      <c r="K121" s="72">
        <v>271.8</v>
      </c>
      <c r="L121" s="71">
        <v>276.06</v>
      </c>
      <c r="M121" s="71">
        <v>280.31</v>
      </c>
      <c r="N121" s="71">
        <v>284.57</v>
      </c>
      <c r="O121" s="73">
        <v>288.83</v>
      </c>
      <c r="P121" s="64">
        <v>293.08999999999997</v>
      </c>
      <c r="Q121" s="64">
        <v>297.35000000000002</v>
      </c>
      <c r="R121" s="64">
        <v>301.61</v>
      </c>
      <c r="S121" s="64">
        <v>305.87</v>
      </c>
      <c r="T121" s="64">
        <v>310.13</v>
      </c>
      <c r="U121" s="64">
        <v>314.38</v>
      </c>
      <c r="V121" s="64">
        <v>318.64</v>
      </c>
      <c r="W121" s="64">
        <v>322.89999999999998</v>
      </c>
      <c r="X121" s="64">
        <v>327.16000000000003</v>
      </c>
      <c r="Y121" s="64">
        <v>331.42</v>
      </c>
      <c r="Z121" s="65">
        <v>117</v>
      </c>
      <c r="AA121" s="70">
        <v>137.49</v>
      </c>
      <c r="AB121" s="70">
        <v>140.5</v>
      </c>
      <c r="AC121" s="70">
        <v>143.5</v>
      </c>
      <c r="AD121" s="70">
        <v>146.51</v>
      </c>
      <c r="AE121" s="70">
        <v>149.52000000000001</v>
      </c>
      <c r="AF121" s="70">
        <v>152.52000000000001</v>
      </c>
      <c r="AG121" s="70">
        <v>155.53</v>
      </c>
      <c r="AH121" s="70">
        <v>158.54</v>
      </c>
      <c r="AI121" s="71">
        <v>161.54</v>
      </c>
      <c r="AJ121" s="72">
        <v>164.55</v>
      </c>
      <c r="AK121" s="72">
        <v>167.56</v>
      </c>
      <c r="AL121" s="71">
        <v>170.57</v>
      </c>
      <c r="AM121" s="71">
        <v>173.57</v>
      </c>
      <c r="AN121" s="61">
        <v>176.58</v>
      </c>
      <c r="AO121" s="73">
        <v>179.59</v>
      </c>
      <c r="AP121" s="64">
        <v>182.59</v>
      </c>
      <c r="AQ121" s="64">
        <v>185.6</v>
      </c>
      <c r="AR121" s="64">
        <v>188.61</v>
      </c>
      <c r="AS121" s="64">
        <v>191.61</v>
      </c>
      <c r="AT121" s="64">
        <v>194.62</v>
      </c>
      <c r="AU121" s="64">
        <v>197.63</v>
      </c>
      <c r="AV121" s="64">
        <v>200.63</v>
      </c>
      <c r="AW121" s="64">
        <v>203.64</v>
      </c>
      <c r="AX121" s="64">
        <v>206.65</v>
      </c>
      <c r="AY121" s="64">
        <v>209.66</v>
      </c>
    </row>
    <row r="122" spans="1:51">
      <c r="A122" s="70">
        <v>231.18</v>
      </c>
      <c r="B122" s="70">
        <v>235.48</v>
      </c>
      <c r="C122" s="70">
        <v>239.77</v>
      </c>
      <c r="D122" s="70">
        <v>244.07</v>
      </c>
      <c r="E122" s="70">
        <v>248.36</v>
      </c>
      <c r="F122" s="70">
        <v>252.66</v>
      </c>
      <c r="G122" s="70">
        <v>256.95</v>
      </c>
      <c r="H122" s="70">
        <v>261.25</v>
      </c>
      <c r="I122" s="71">
        <v>265.54000000000002</v>
      </c>
      <c r="J122" s="72">
        <v>269.83999999999997</v>
      </c>
      <c r="K122" s="72">
        <v>274.13</v>
      </c>
      <c r="L122" s="71">
        <v>278.43</v>
      </c>
      <c r="M122" s="71">
        <v>282.72000000000003</v>
      </c>
      <c r="N122" s="71">
        <v>287.02</v>
      </c>
      <c r="O122" s="73">
        <v>291.94</v>
      </c>
      <c r="P122" s="64">
        <v>295.61</v>
      </c>
      <c r="Q122" s="64">
        <v>299.91000000000003</v>
      </c>
      <c r="R122" s="64">
        <v>304.2</v>
      </c>
      <c r="S122" s="64">
        <v>308.5</v>
      </c>
      <c r="T122" s="64">
        <v>312.79000000000002</v>
      </c>
      <c r="U122" s="64">
        <v>317.08999999999997</v>
      </c>
      <c r="V122" s="64">
        <v>321.38</v>
      </c>
      <c r="W122" s="64">
        <v>325.68</v>
      </c>
      <c r="X122" s="64">
        <v>329.97</v>
      </c>
      <c r="Y122" s="64">
        <v>334.27</v>
      </c>
      <c r="Z122" s="65">
        <v>118</v>
      </c>
      <c r="AA122" s="70">
        <v>138.66999999999999</v>
      </c>
      <c r="AB122" s="70">
        <v>141.69999999999999</v>
      </c>
      <c r="AC122" s="70">
        <v>144.74</v>
      </c>
      <c r="AD122" s="70">
        <v>147.77000000000001</v>
      </c>
      <c r="AE122" s="70">
        <v>150.80000000000001</v>
      </c>
      <c r="AF122" s="70">
        <v>153.83000000000001</v>
      </c>
      <c r="AG122" s="70">
        <v>156.87</v>
      </c>
      <c r="AH122" s="70">
        <v>159.9</v>
      </c>
      <c r="AI122" s="71">
        <v>162.93</v>
      </c>
      <c r="AJ122" s="72">
        <v>165.96</v>
      </c>
      <c r="AK122" s="72">
        <v>169</v>
      </c>
      <c r="AL122" s="71">
        <v>172.03</v>
      </c>
      <c r="AM122" s="71">
        <v>175.06</v>
      </c>
      <c r="AN122" s="61">
        <v>178.09</v>
      </c>
      <c r="AO122" s="73">
        <v>181.13</v>
      </c>
      <c r="AP122" s="64">
        <v>184.16</v>
      </c>
      <c r="AQ122" s="64">
        <v>187.19</v>
      </c>
      <c r="AR122" s="64">
        <v>190.23</v>
      </c>
      <c r="AS122" s="64">
        <v>193.26</v>
      </c>
      <c r="AT122" s="64">
        <v>196.29</v>
      </c>
      <c r="AU122" s="64">
        <v>199.32</v>
      </c>
      <c r="AV122" s="64">
        <v>202.36</v>
      </c>
      <c r="AW122" s="64">
        <v>205.39</v>
      </c>
      <c r="AX122" s="64">
        <v>208.42</v>
      </c>
      <c r="AY122" s="64">
        <v>211.45</v>
      </c>
    </row>
    <row r="123" spans="1:51">
      <c r="A123" s="70">
        <v>233.16</v>
      </c>
      <c r="B123" s="70">
        <v>237.49</v>
      </c>
      <c r="C123" s="70">
        <v>241.83</v>
      </c>
      <c r="D123" s="70">
        <v>246.16</v>
      </c>
      <c r="E123" s="70">
        <v>250.49</v>
      </c>
      <c r="F123" s="70">
        <v>254.82</v>
      </c>
      <c r="G123" s="70">
        <v>259.14999999999998</v>
      </c>
      <c r="H123" s="70">
        <v>263.48</v>
      </c>
      <c r="I123" s="71">
        <v>267.82</v>
      </c>
      <c r="J123" s="72">
        <v>272.14999999999998</v>
      </c>
      <c r="K123" s="72">
        <v>276.48</v>
      </c>
      <c r="L123" s="71">
        <v>280.81</v>
      </c>
      <c r="M123" s="71">
        <v>285.14</v>
      </c>
      <c r="N123" s="71">
        <v>289.47000000000003</v>
      </c>
      <c r="O123" s="73">
        <v>293.81</v>
      </c>
      <c r="P123" s="64">
        <v>298.44</v>
      </c>
      <c r="Q123" s="64">
        <v>302</v>
      </c>
      <c r="R123" s="64">
        <v>306.8</v>
      </c>
      <c r="S123" s="64">
        <v>311.13</v>
      </c>
      <c r="T123" s="64">
        <v>315.45999999999998</v>
      </c>
      <c r="U123" s="64">
        <v>319.8</v>
      </c>
      <c r="V123" s="64">
        <v>324.13</v>
      </c>
      <c r="W123" s="64">
        <v>328.46</v>
      </c>
      <c r="X123" s="64">
        <v>332.79</v>
      </c>
      <c r="Y123" s="64">
        <v>337.12</v>
      </c>
      <c r="Z123" s="65">
        <v>119</v>
      </c>
      <c r="AA123" s="70">
        <v>139.85</v>
      </c>
      <c r="AB123" s="70">
        <v>142.91</v>
      </c>
      <c r="AC123" s="70">
        <v>145.97</v>
      </c>
      <c r="AD123" s="70">
        <v>149.03</v>
      </c>
      <c r="AE123" s="70">
        <v>152.09</v>
      </c>
      <c r="AF123" s="70">
        <v>155.15</v>
      </c>
      <c r="AG123" s="70">
        <v>158.19999999999999</v>
      </c>
      <c r="AH123" s="70">
        <v>161.26</v>
      </c>
      <c r="AI123" s="71">
        <v>164.32</v>
      </c>
      <c r="AJ123" s="72">
        <v>167.28</v>
      </c>
      <c r="AK123" s="72">
        <v>170.44</v>
      </c>
      <c r="AL123" s="71">
        <v>173.5</v>
      </c>
      <c r="AM123" s="71">
        <v>176.55</v>
      </c>
      <c r="AN123" s="61">
        <v>179.61</v>
      </c>
      <c r="AO123" s="73">
        <v>182.67</v>
      </c>
      <c r="AP123" s="64">
        <v>185.73</v>
      </c>
      <c r="AQ123" s="64">
        <v>188.79</v>
      </c>
      <c r="AR123" s="64">
        <v>191.83</v>
      </c>
      <c r="AS123" s="64">
        <v>194.9</v>
      </c>
      <c r="AT123" s="64">
        <v>197.96</v>
      </c>
      <c r="AU123" s="64">
        <v>201.02</v>
      </c>
      <c r="AV123" s="64">
        <v>204.08</v>
      </c>
      <c r="AW123" s="64">
        <v>207.14</v>
      </c>
      <c r="AX123" s="64">
        <v>210.2</v>
      </c>
      <c r="AY123" s="64">
        <v>213.25</v>
      </c>
    </row>
    <row r="124" spans="1:51">
      <c r="A124" s="70">
        <v>235.15</v>
      </c>
      <c r="B124" s="70">
        <v>239.52</v>
      </c>
      <c r="C124" s="70">
        <v>243.89</v>
      </c>
      <c r="D124" s="70">
        <v>248.26</v>
      </c>
      <c r="E124" s="70">
        <v>252.62</v>
      </c>
      <c r="F124" s="70">
        <v>256.99</v>
      </c>
      <c r="G124" s="70">
        <v>261.36</v>
      </c>
      <c r="H124" s="70">
        <v>265.73</v>
      </c>
      <c r="I124" s="71">
        <v>270.10000000000002</v>
      </c>
      <c r="J124" s="72">
        <v>274.42</v>
      </c>
      <c r="K124" s="72">
        <v>278.83</v>
      </c>
      <c r="L124" s="71">
        <v>283.2</v>
      </c>
      <c r="M124" s="71">
        <v>287.57</v>
      </c>
      <c r="N124" s="71">
        <v>291.94</v>
      </c>
      <c r="O124" s="73">
        <v>296.3</v>
      </c>
      <c r="P124" s="64">
        <v>300.07</v>
      </c>
      <c r="Q124" s="64">
        <v>305.04000000000002</v>
      </c>
      <c r="R124" s="64">
        <v>309.41000000000003</v>
      </c>
      <c r="S124" s="64">
        <v>313.77999999999997</v>
      </c>
      <c r="T124" s="64">
        <v>318.14</v>
      </c>
      <c r="U124" s="64">
        <v>322.51</v>
      </c>
      <c r="V124" s="64">
        <v>326.88</v>
      </c>
      <c r="W124" s="64">
        <v>331.25</v>
      </c>
      <c r="X124" s="64">
        <v>335.62</v>
      </c>
      <c r="Y124" s="64">
        <v>339.98</v>
      </c>
      <c r="Z124" s="65">
        <v>120</v>
      </c>
      <c r="AA124" s="70">
        <v>140.97999999999999</v>
      </c>
      <c r="AB124" s="70">
        <v>144.06</v>
      </c>
      <c r="AC124" s="70">
        <v>147.13999999999999</v>
      </c>
      <c r="AD124" s="70">
        <v>150.22999999999999</v>
      </c>
      <c r="AE124" s="70">
        <v>153.31</v>
      </c>
      <c r="AF124" s="70">
        <v>156.4</v>
      </c>
      <c r="AG124" s="70">
        <v>159.47999999999999</v>
      </c>
      <c r="AH124" s="70">
        <v>162.56</v>
      </c>
      <c r="AI124" s="71">
        <v>165.65</v>
      </c>
      <c r="AJ124" s="72">
        <v>168.73</v>
      </c>
      <c r="AK124" s="72">
        <v>171.82</v>
      </c>
      <c r="AL124" s="71">
        <v>174.9</v>
      </c>
      <c r="AM124" s="71">
        <v>177.98</v>
      </c>
      <c r="AN124" s="61">
        <v>181.07</v>
      </c>
      <c r="AO124" s="73">
        <v>184.15</v>
      </c>
      <c r="AP124" s="64">
        <v>187.24</v>
      </c>
      <c r="AQ124" s="64">
        <v>190.32</v>
      </c>
      <c r="AR124" s="64">
        <v>193.4</v>
      </c>
      <c r="AS124" s="64">
        <v>196.49</v>
      </c>
      <c r="AT124" s="64">
        <v>199.57</v>
      </c>
      <c r="AU124" s="64">
        <v>202.66</v>
      </c>
      <c r="AV124" s="64">
        <v>205.74</v>
      </c>
      <c r="AW124" s="64">
        <v>208.82</v>
      </c>
      <c r="AX124" s="64">
        <v>211.91</v>
      </c>
      <c r="AY124" s="64">
        <v>214.99</v>
      </c>
    </row>
    <row r="125" spans="1:51">
      <c r="A125" s="70">
        <v>236.9</v>
      </c>
      <c r="B125" s="70">
        <v>241.31</v>
      </c>
      <c r="C125" s="70">
        <v>245.71</v>
      </c>
      <c r="D125" s="70">
        <v>250.12</v>
      </c>
      <c r="E125" s="70">
        <v>254.52</v>
      </c>
      <c r="F125" s="70">
        <v>258.93</v>
      </c>
      <c r="G125" s="70">
        <v>263.33</v>
      </c>
      <c r="H125" s="70">
        <v>267.74</v>
      </c>
      <c r="I125" s="71">
        <v>272.14</v>
      </c>
      <c r="J125" s="72">
        <v>276.54000000000002</v>
      </c>
      <c r="K125" s="72">
        <v>280.95</v>
      </c>
      <c r="L125" s="71">
        <v>285.35000000000002</v>
      </c>
      <c r="M125" s="71">
        <v>289.76</v>
      </c>
      <c r="N125" s="71">
        <v>294.16000000000003</v>
      </c>
      <c r="O125" s="73">
        <v>298.57</v>
      </c>
      <c r="P125" s="64">
        <v>302.97000000000003</v>
      </c>
      <c r="Q125" s="64">
        <v>307.38</v>
      </c>
      <c r="R125" s="64">
        <v>311.77999999999997</v>
      </c>
      <c r="S125" s="64">
        <v>316.18</v>
      </c>
      <c r="T125" s="64">
        <v>320.58999999999997</v>
      </c>
      <c r="U125" s="64">
        <v>324.99</v>
      </c>
      <c r="V125" s="64">
        <v>329.4</v>
      </c>
      <c r="W125" s="64">
        <v>333.8</v>
      </c>
      <c r="X125" s="64">
        <v>338.21</v>
      </c>
      <c r="Y125" s="64">
        <v>342.61</v>
      </c>
      <c r="Z125" s="65">
        <v>121</v>
      </c>
      <c r="AA125" s="70">
        <v>142.16</v>
      </c>
      <c r="AB125" s="70">
        <v>145.27000000000001</v>
      </c>
      <c r="AC125" s="70">
        <v>148.38</v>
      </c>
      <c r="AD125" s="70">
        <v>151.49</v>
      </c>
      <c r="AE125" s="70">
        <v>154.6</v>
      </c>
      <c r="AF125" s="70">
        <v>157.71</v>
      </c>
      <c r="AG125" s="70">
        <v>160.82</v>
      </c>
      <c r="AH125" s="70">
        <v>163.93</v>
      </c>
      <c r="AI125" s="71">
        <v>167.04</v>
      </c>
      <c r="AJ125" s="72">
        <v>170.15</v>
      </c>
      <c r="AK125" s="72">
        <v>173.26</v>
      </c>
      <c r="AL125" s="71">
        <v>176.37</v>
      </c>
      <c r="AM125" s="71">
        <v>179.48</v>
      </c>
      <c r="AN125" s="61">
        <v>182.59</v>
      </c>
      <c r="AO125" s="73">
        <v>185.7</v>
      </c>
      <c r="AP125" s="64">
        <v>188.81</v>
      </c>
      <c r="AQ125" s="64">
        <v>191.92</v>
      </c>
      <c r="AR125" s="64">
        <v>195.03</v>
      </c>
      <c r="AS125" s="64">
        <v>198.14</v>
      </c>
      <c r="AT125" s="64">
        <v>201.25</v>
      </c>
      <c r="AU125" s="64">
        <v>204.36</v>
      </c>
      <c r="AV125" s="64">
        <v>207.47</v>
      </c>
      <c r="AW125" s="64">
        <v>210.58</v>
      </c>
      <c r="AX125" s="64">
        <v>213.69</v>
      </c>
      <c r="AY125" s="64">
        <v>216.8</v>
      </c>
    </row>
    <row r="126" spans="1:51">
      <c r="A126" s="70">
        <v>238.91</v>
      </c>
      <c r="B126" s="70">
        <v>243.35</v>
      </c>
      <c r="C126" s="70">
        <v>247.79</v>
      </c>
      <c r="D126" s="70">
        <v>252.3</v>
      </c>
      <c r="E126" s="70">
        <v>256.67</v>
      </c>
      <c r="F126" s="70">
        <v>261.11</v>
      </c>
      <c r="G126" s="70">
        <v>265.55</v>
      </c>
      <c r="H126" s="70">
        <v>269.99</v>
      </c>
      <c r="I126" s="71">
        <v>274.43</v>
      </c>
      <c r="J126" s="72">
        <v>278.87</v>
      </c>
      <c r="K126" s="72">
        <v>283.32</v>
      </c>
      <c r="L126" s="71">
        <v>287.76</v>
      </c>
      <c r="M126" s="71">
        <v>292.2</v>
      </c>
      <c r="N126" s="71">
        <v>296.64</v>
      </c>
      <c r="O126" s="73">
        <v>301.08</v>
      </c>
      <c r="P126" s="64">
        <v>305.52</v>
      </c>
      <c r="Q126" s="64">
        <v>309.95999999999998</v>
      </c>
      <c r="R126" s="64">
        <v>314.39999999999998</v>
      </c>
      <c r="S126" s="64">
        <v>318.83999999999997</v>
      </c>
      <c r="T126" s="64">
        <v>323.27999999999997</v>
      </c>
      <c r="U126" s="64">
        <v>327.72</v>
      </c>
      <c r="V126" s="64">
        <v>332.16</v>
      </c>
      <c r="W126" s="64">
        <v>336.61</v>
      </c>
      <c r="X126" s="64">
        <v>341.05</v>
      </c>
      <c r="Y126" s="64">
        <v>345.49</v>
      </c>
      <c r="Z126" s="65">
        <v>122</v>
      </c>
      <c r="AA126" s="70">
        <v>143.35</v>
      </c>
      <c r="AB126" s="70">
        <v>146.49</v>
      </c>
      <c r="AC126" s="70">
        <v>149.62</v>
      </c>
      <c r="AD126" s="70">
        <v>152.76</v>
      </c>
      <c r="AE126" s="70">
        <v>155.88999999999999</v>
      </c>
      <c r="AF126" s="70">
        <v>159.03</v>
      </c>
      <c r="AG126" s="70">
        <v>162.16999999999999</v>
      </c>
      <c r="AH126" s="70">
        <v>165.3</v>
      </c>
      <c r="AI126" s="71">
        <v>168.44</v>
      </c>
      <c r="AJ126" s="72">
        <v>171.57</v>
      </c>
      <c r="AK126" s="72">
        <v>174.71</v>
      </c>
      <c r="AL126" s="71">
        <v>177.84</v>
      </c>
      <c r="AM126" s="71">
        <v>180.98</v>
      </c>
      <c r="AN126" s="61">
        <v>184.11</v>
      </c>
      <c r="AO126" s="73">
        <v>187.25</v>
      </c>
      <c r="AP126" s="64">
        <v>190.38</v>
      </c>
      <c r="AQ126" s="64">
        <v>193.52</v>
      </c>
      <c r="AR126" s="64">
        <v>196.65</v>
      </c>
      <c r="AS126" s="64">
        <v>199.79</v>
      </c>
      <c r="AT126" s="64">
        <v>202.93</v>
      </c>
      <c r="AU126" s="64">
        <v>206.06</v>
      </c>
      <c r="AV126" s="64">
        <v>209.2</v>
      </c>
      <c r="AW126" s="64">
        <v>212.33</v>
      </c>
      <c r="AX126" s="64">
        <v>215.47</v>
      </c>
      <c r="AY126" s="64">
        <v>218.6</v>
      </c>
    </row>
    <row r="127" spans="1:51">
      <c r="A127" s="70">
        <v>240.92</v>
      </c>
      <c r="B127" s="70">
        <v>245.4</v>
      </c>
      <c r="C127" s="70">
        <v>249.87</v>
      </c>
      <c r="D127" s="70">
        <v>254.35</v>
      </c>
      <c r="E127" s="70">
        <v>258.83</v>
      </c>
      <c r="F127" s="70">
        <v>263.31</v>
      </c>
      <c r="G127" s="70">
        <v>267.77999999999997</v>
      </c>
      <c r="H127" s="70">
        <v>272.26</v>
      </c>
      <c r="I127" s="71">
        <v>276.74</v>
      </c>
      <c r="J127" s="72">
        <v>281.20999999999998</v>
      </c>
      <c r="K127" s="72">
        <v>285.69</v>
      </c>
      <c r="L127" s="71">
        <v>290.17</v>
      </c>
      <c r="M127" s="71">
        <v>294.64999999999998</v>
      </c>
      <c r="N127" s="71">
        <v>299.12</v>
      </c>
      <c r="O127" s="73">
        <v>303.60000000000002</v>
      </c>
      <c r="P127" s="64">
        <v>308.08</v>
      </c>
      <c r="Q127" s="64">
        <v>312.55</v>
      </c>
      <c r="R127" s="64">
        <v>317.02999999999997</v>
      </c>
      <c r="S127" s="64">
        <v>321.51</v>
      </c>
      <c r="T127" s="64">
        <v>325.99</v>
      </c>
      <c r="U127" s="64">
        <v>330.46</v>
      </c>
      <c r="V127" s="64">
        <v>334.94</v>
      </c>
      <c r="W127" s="64">
        <v>339.42</v>
      </c>
      <c r="X127" s="64">
        <v>343.9</v>
      </c>
      <c r="Y127" s="64">
        <v>348.37</v>
      </c>
      <c r="Z127" s="65">
        <v>123</v>
      </c>
      <c r="AA127" s="70">
        <v>144.47999999999999</v>
      </c>
      <c r="AB127" s="70">
        <v>147.63999999999999</v>
      </c>
      <c r="AC127" s="70">
        <v>150.80000000000001</v>
      </c>
      <c r="AD127" s="70">
        <v>153.96</v>
      </c>
      <c r="AE127" s="70">
        <v>157.12</v>
      </c>
      <c r="AF127" s="70">
        <v>160.28</v>
      </c>
      <c r="AG127" s="70">
        <v>163.44</v>
      </c>
      <c r="AH127" s="70">
        <v>166.6</v>
      </c>
      <c r="AI127" s="71">
        <v>169.77</v>
      </c>
      <c r="AJ127" s="72">
        <v>172.93</v>
      </c>
      <c r="AK127" s="72">
        <v>176.09</v>
      </c>
      <c r="AL127" s="71">
        <v>179.25</v>
      </c>
      <c r="AM127" s="71">
        <v>182.41</v>
      </c>
      <c r="AN127" s="61">
        <v>185.57</v>
      </c>
      <c r="AO127" s="73">
        <v>188.73</v>
      </c>
      <c r="AP127" s="64">
        <v>191.89</v>
      </c>
      <c r="AQ127" s="64">
        <v>195.05</v>
      </c>
      <c r="AR127" s="64">
        <v>198.22</v>
      </c>
      <c r="AS127" s="64">
        <v>201.38</v>
      </c>
      <c r="AT127" s="64">
        <v>204.54</v>
      </c>
      <c r="AU127" s="64">
        <v>207.7</v>
      </c>
      <c r="AV127" s="64">
        <v>210.86</v>
      </c>
      <c r="AW127" s="64">
        <v>214.02</v>
      </c>
      <c r="AX127" s="64">
        <v>217.18</v>
      </c>
      <c r="AY127" s="64">
        <v>220.34</v>
      </c>
    </row>
    <row r="128" spans="1:51">
      <c r="A128" s="70">
        <v>242.94</v>
      </c>
      <c r="B128" s="70">
        <v>247.45</v>
      </c>
      <c r="C128" s="70">
        <v>251.97</v>
      </c>
      <c r="D128" s="70">
        <v>256.48</v>
      </c>
      <c r="E128" s="70">
        <v>261</v>
      </c>
      <c r="F128" s="70">
        <v>265.51</v>
      </c>
      <c r="G128" s="70">
        <v>270.02</v>
      </c>
      <c r="H128" s="70">
        <v>274.54000000000002</v>
      </c>
      <c r="I128" s="71">
        <v>279.05</v>
      </c>
      <c r="J128" s="72">
        <v>283.56</v>
      </c>
      <c r="K128" s="72">
        <v>288.08</v>
      </c>
      <c r="L128" s="71">
        <v>292.58999999999997</v>
      </c>
      <c r="M128" s="71">
        <v>297.10000000000002</v>
      </c>
      <c r="N128" s="71">
        <v>301.62</v>
      </c>
      <c r="O128" s="73">
        <v>306.13</v>
      </c>
      <c r="P128" s="64">
        <v>310.64999999999998</v>
      </c>
      <c r="Q128" s="64">
        <v>315.16000000000003</v>
      </c>
      <c r="R128" s="64">
        <v>319.67</v>
      </c>
      <c r="S128" s="64">
        <v>324.19</v>
      </c>
      <c r="T128" s="64">
        <v>328.7</v>
      </c>
      <c r="U128" s="64">
        <v>333.21</v>
      </c>
      <c r="V128" s="64">
        <v>337.73</v>
      </c>
      <c r="W128" s="64">
        <v>342.24</v>
      </c>
      <c r="X128" s="64">
        <v>346.75</v>
      </c>
      <c r="Y128" s="64">
        <v>351.27</v>
      </c>
      <c r="Z128" s="65">
        <v>124</v>
      </c>
      <c r="AA128" s="70">
        <v>145.66999999999999</v>
      </c>
      <c r="AB128" s="70">
        <v>148.86000000000001</v>
      </c>
      <c r="AC128" s="70">
        <v>152.04</v>
      </c>
      <c r="AD128" s="70">
        <v>155.22999999999999</v>
      </c>
      <c r="AE128" s="70">
        <v>158.41999999999999</v>
      </c>
      <c r="AF128" s="70">
        <v>161.6</v>
      </c>
      <c r="AG128" s="70">
        <v>164.79</v>
      </c>
      <c r="AH128" s="70">
        <v>167.98</v>
      </c>
      <c r="AI128" s="71">
        <v>171.17</v>
      </c>
      <c r="AJ128" s="72">
        <v>174.35</v>
      </c>
      <c r="AK128" s="72">
        <v>177.54</v>
      </c>
      <c r="AL128" s="71">
        <v>180.73</v>
      </c>
      <c r="AM128" s="71">
        <v>183.91</v>
      </c>
      <c r="AN128" s="61">
        <v>187.1</v>
      </c>
      <c r="AO128" s="73">
        <v>190.29</v>
      </c>
      <c r="AP128" s="64">
        <v>193.47</v>
      </c>
      <c r="AQ128" s="64">
        <v>196.66</v>
      </c>
      <c r="AR128" s="64">
        <v>199.85</v>
      </c>
      <c r="AS128" s="64">
        <v>203.03</v>
      </c>
      <c r="AT128" s="64">
        <v>206.22</v>
      </c>
      <c r="AU128" s="64">
        <v>209.41</v>
      </c>
      <c r="AV128" s="64">
        <v>212.59</v>
      </c>
      <c r="AW128" s="64">
        <v>215.78</v>
      </c>
      <c r="AX128" s="64">
        <v>218.97</v>
      </c>
      <c r="AY128" s="64">
        <v>222.15</v>
      </c>
    </row>
    <row r="129" spans="1:51">
      <c r="A129" s="70">
        <v>244.71</v>
      </c>
      <c r="B129" s="70">
        <v>249.26</v>
      </c>
      <c r="C129" s="70">
        <v>253.81</v>
      </c>
      <c r="D129" s="70">
        <v>258.36</v>
      </c>
      <c r="E129" s="70">
        <v>262.91000000000003</v>
      </c>
      <c r="F129" s="70">
        <v>267.45999999999998</v>
      </c>
      <c r="G129" s="70">
        <v>272.01</v>
      </c>
      <c r="H129" s="70">
        <v>276.56</v>
      </c>
      <c r="I129" s="71">
        <v>281.11</v>
      </c>
      <c r="J129" s="72">
        <v>285.66000000000003</v>
      </c>
      <c r="K129" s="72">
        <v>290.20999999999998</v>
      </c>
      <c r="L129" s="71">
        <v>294.76</v>
      </c>
      <c r="M129" s="71">
        <v>299.31</v>
      </c>
      <c r="N129" s="71">
        <v>303.86</v>
      </c>
      <c r="O129" s="73">
        <v>308.41000000000003</v>
      </c>
      <c r="P129" s="64">
        <v>312.95999999999998</v>
      </c>
      <c r="Q129" s="64">
        <v>317.51</v>
      </c>
      <c r="R129" s="64">
        <v>322.06</v>
      </c>
      <c r="S129" s="64">
        <v>326.61</v>
      </c>
      <c r="T129" s="64">
        <v>331.16</v>
      </c>
      <c r="U129" s="64">
        <v>335.71</v>
      </c>
      <c r="V129" s="64">
        <v>340.26</v>
      </c>
      <c r="W129" s="64">
        <v>344.81</v>
      </c>
      <c r="X129" s="64">
        <v>349.36</v>
      </c>
      <c r="Y129" s="64">
        <v>353.91</v>
      </c>
      <c r="Z129" s="65">
        <v>125</v>
      </c>
      <c r="AA129" s="70">
        <v>146.87</v>
      </c>
      <c r="AB129" s="70">
        <v>150.08000000000001</v>
      </c>
      <c r="AC129" s="70">
        <v>153.29</v>
      </c>
      <c r="AD129" s="70">
        <v>156.5</v>
      </c>
      <c r="AE129" s="70">
        <v>159.72</v>
      </c>
      <c r="AF129" s="70">
        <v>162.93</v>
      </c>
      <c r="AG129" s="70">
        <v>166.14</v>
      </c>
      <c r="AH129" s="70">
        <v>169.35</v>
      </c>
      <c r="AI129" s="71">
        <v>172.57</v>
      </c>
      <c r="AJ129" s="72">
        <v>175.78</v>
      </c>
      <c r="AK129" s="72">
        <v>178.99</v>
      </c>
      <c r="AL129" s="71">
        <v>182.2</v>
      </c>
      <c r="AM129" s="71">
        <v>185.42</v>
      </c>
      <c r="AN129" s="61">
        <v>188.63</v>
      </c>
      <c r="AO129" s="73">
        <v>191.84</v>
      </c>
      <c r="AP129" s="64">
        <v>195.05</v>
      </c>
      <c r="AQ129" s="64">
        <v>198.27</v>
      </c>
      <c r="AR129" s="64">
        <v>201.48</v>
      </c>
      <c r="AS129" s="64">
        <v>204.69</v>
      </c>
      <c r="AT129" s="64">
        <v>207.9</v>
      </c>
      <c r="AU129" s="64">
        <v>211.12</v>
      </c>
      <c r="AV129" s="64">
        <v>214.33</v>
      </c>
      <c r="AW129" s="64">
        <v>217.54</v>
      </c>
      <c r="AX129" s="64">
        <v>220.75</v>
      </c>
      <c r="AY129" s="64">
        <v>223.97</v>
      </c>
    </row>
    <row r="130" spans="1:51">
      <c r="A130" s="70">
        <v>246.74</v>
      </c>
      <c r="B130" s="70">
        <v>251.33</v>
      </c>
      <c r="C130" s="70">
        <v>255.92</v>
      </c>
      <c r="D130" s="70">
        <v>260.5</v>
      </c>
      <c r="E130" s="70">
        <v>265.08999999999997</v>
      </c>
      <c r="F130" s="70">
        <v>269.68</v>
      </c>
      <c r="G130" s="70">
        <v>274.26</v>
      </c>
      <c r="H130" s="70">
        <v>278.85000000000002</v>
      </c>
      <c r="I130" s="71">
        <v>283.44</v>
      </c>
      <c r="J130" s="72">
        <v>288.02</v>
      </c>
      <c r="K130" s="72">
        <v>292.61</v>
      </c>
      <c r="L130" s="71">
        <v>297.2</v>
      </c>
      <c r="M130" s="71">
        <v>301.77999999999997</v>
      </c>
      <c r="N130" s="71">
        <v>306.37</v>
      </c>
      <c r="O130" s="73">
        <v>310.95</v>
      </c>
      <c r="P130" s="64">
        <v>315.54000000000002</v>
      </c>
      <c r="Q130" s="64">
        <v>320.13</v>
      </c>
      <c r="R130" s="64">
        <v>324.70999999999998</v>
      </c>
      <c r="S130" s="64">
        <v>329.3</v>
      </c>
      <c r="T130" s="64">
        <v>333.89</v>
      </c>
      <c r="U130" s="64">
        <v>338.47</v>
      </c>
      <c r="V130" s="64">
        <v>343.06</v>
      </c>
      <c r="W130" s="64">
        <v>347.65</v>
      </c>
      <c r="X130" s="64">
        <v>352.23</v>
      </c>
      <c r="Y130" s="64">
        <v>353.82</v>
      </c>
      <c r="Z130" s="65">
        <v>126</v>
      </c>
      <c r="AA130" s="70">
        <v>147.99</v>
      </c>
      <c r="AB130" s="70">
        <v>151.22999999999999</v>
      </c>
      <c r="AC130" s="70">
        <v>154.47</v>
      </c>
      <c r="AD130" s="70">
        <v>157.71</v>
      </c>
      <c r="AE130" s="70">
        <v>160.94999999999999</v>
      </c>
      <c r="AF130" s="70">
        <v>164.19</v>
      </c>
      <c r="AG130" s="70">
        <v>167.42</v>
      </c>
      <c r="AH130" s="70">
        <v>170.66</v>
      </c>
      <c r="AI130" s="71">
        <v>173.9</v>
      </c>
      <c r="AJ130" s="72">
        <v>177.14</v>
      </c>
      <c r="AK130" s="72">
        <v>180.38</v>
      </c>
      <c r="AL130" s="71">
        <v>183.61</v>
      </c>
      <c r="AM130" s="71">
        <v>186.85</v>
      </c>
      <c r="AN130" s="61">
        <v>190.09</v>
      </c>
      <c r="AO130" s="73">
        <v>193.33</v>
      </c>
      <c r="AP130" s="64">
        <v>196.57</v>
      </c>
      <c r="AQ130" s="64">
        <v>199.81</v>
      </c>
      <c r="AR130" s="64">
        <v>203.04</v>
      </c>
      <c r="AS130" s="64">
        <v>206.28</v>
      </c>
      <c r="AT130" s="64">
        <v>209.52</v>
      </c>
      <c r="AU130" s="64">
        <v>212.76</v>
      </c>
      <c r="AV130" s="64">
        <v>216</v>
      </c>
      <c r="AW130" s="64">
        <v>219.23</v>
      </c>
      <c r="AX130" s="64">
        <v>222.47</v>
      </c>
      <c r="AY130" s="64">
        <v>225.71</v>
      </c>
    </row>
    <row r="131" spans="1:51">
      <c r="A131" s="70">
        <v>248.79</v>
      </c>
      <c r="B131" s="70">
        <v>253.41</v>
      </c>
      <c r="C131" s="70">
        <v>258.04000000000002</v>
      </c>
      <c r="D131" s="70">
        <v>262.66000000000003</v>
      </c>
      <c r="E131" s="70">
        <v>267.27999999999997</v>
      </c>
      <c r="F131" s="70">
        <v>271.89999999999998</v>
      </c>
      <c r="G131" s="70">
        <v>276.52999999999997</v>
      </c>
      <c r="H131" s="70">
        <v>281.14999999999998</v>
      </c>
      <c r="I131" s="71">
        <v>285.77</v>
      </c>
      <c r="J131" s="72">
        <v>290.39999999999998</v>
      </c>
      <c r="K131" s="72">
        <v>295.02</v>
      </c>
      <c r="L131" s="71">
        <v>299.64</v>
      </c>
      <c r="M131" s="71">
        <v>304.26</v>
      </c>
      <c r="N131" s="71">
        <v>308.89</v>
      </c>
      <c r="O131" s="73">
        <v>313.51</v>
      </c>
      <c r="P131" s="64">
        <v>318.13</v>
      </c>
      <c r="Q131" s="64">
        <v>322.76</v>
      </c>
      <c r="R131" s="64">
        <v>327.38</v>
      </c>
      <c r="S131" s="64">
        <v>332</v>
      </c>
      <c r="T131" s="64">
        <v>336.62</v>
      </c>
      <c r="U131" s="64">
        <v>341.25</v>
      </c>
      <c r="V131" s="64">
        <v>345.87</v>
      </c>
      <c r="W131" s="64">
        <v>350.49</v>
      </c>
      <c r="X131" s="64">
        <v>355.12</v>
      </c>
      <c r="Y131" s="64">
        <v>359.74</v>
      </c>
      <c r="Z131" s="65">
        <v>127</v>
      </c>
      <c r="AA131" s="70">
        <v>149.19</v>
      </c>
      <c r="AB131" s="70">
        <v>152.46</v>
      </c>
      <c r="AC131" s="70">
        <v>155.72</v>
      </c>
      <c r="AD131" s="70">
        <v>158.99</v>
      </c>
      <c r="AE131" s="70">
        <v>162.25</v>
      </c>
      <c r="AF131" s="70">
        <v>165.51</v>
      </c>
      <c r="AG131" s="70">
        <v>168.78</v>
      </c>
      <c r="AH131" s="70">
        <v>172.04</v>
      </c>
      <c r="AI131" s="71">
        <v>175.31</v>
      </c>
      <c r="AJ131" s="72">
        <v>178.57</v>
      </c>
      <c r="AK131" s="72">
        <v>181.83</v>
      </c>
      <c r="AL131" s="71">
        <v>185.1</v>
      </c>
      <c r="AM131" s="71">
        <v>188.36</v>
      </c>
      <c r="AN131" s="61">
        <v>191.63</v>
      </c>
      <c r="AO131" s="73">
        <v>194.89</v>
      </c>
      <c r="AP131" s="64">
        <v>198.15</v>
      </c>
      <c r="AQ131" s="64">
        <v>201.42</v>
      </c>
      <c r="AR131" s="64">
        <v>204.68</v>
      </c>
      <c r="AS131" s="64">
        <v>207.94</v>
      </c>
      <c r="AT131" s="64">
        <v>211.21</v>
      </c>
      <c r="AU131" s="64">
        <v>214.47</v>
      </c>
      <c r="AV131" s="64">
        <v>217.74</v>
      </c>
      <c r="AW131" s="64">
        <v>221</v>
      </c>
      <c r="AX131" s="64">
        <v>224.26</v>
      </c>
      <c r="AY131" s="64">
        <v>227.53</v>
      </c>
    </row>
    <row r="132" spans="1:51">
      <c r="A132" s="70">
        <v>250.57</v>
      </c>
      <c r="B132" s="70">
        <v>255.23</v>
      </c>
      <c r="C132" s="70">
        <v>259.89</v>
      </c>
      <c r="D132" s="70">
        <v>264.55</v>
      </c>
      <c r="E132" s="70">
        <v>269.20999999999998</v>
      </c>
      <c r="F132" s="70">
        <v>273.87</v>
      </c>
      <c r="G132" s="70">
        <v>278.52999999999997</v>
      </c>
      <c r="H132" s="70">
        <v>283.19</v>
      </c>
      <c r="I132" s="71">
        <v>287.83999999999997</v>
      </c>
      <c r="J132" s="72">
        <v>292.5</v>
      </c>
      <c r="K132" s="72">
        <v>297.16000000000003</v>
      </c>
      <c r="L132" s="71">
        <v>301.82</v>
      </c>
      <c r="M132" s="71">
        <v>306.48</v>
      </c>
      <c r="N132" s="71">
        <v>311.14</v>
      </c>
      <c r="O132" s="73">
        <v>315.8</v>
      </c>
      <c r="P132" s="64">
        <v>320.45999999999998</v>
      </c>
      <c r="Q132" s="64">
        <v>325.12</v>
      </c>
      <c r="R132" s="64">
        <v>329.78</v>
      </c>
      <c r="S132" s="64">
        <v>334.44</v>
      </c>
      <c r="T132" s="64">
        <v>339.1</v>
      </c>
      <c r="U132" s="64">
        <v>343.76</v>
      </c>
      <c r="V132" s="64">
        <v>348.41</v>
      </c>
      <c r="W132" s="64">
        <v>353.07</v>
      </c>
      <c r="X132" s="64">
        <v>357.73</v>
      </c>
      <c r="Y132" s="64">
        <v>362.39</v>
      </c>
      <c r="Z132" s="65">
        <v>128</v>
      </c>
      <c r="AA132" s="70">
        <v>150.4</v>
      </c>
      <c r="AB132" s="70">
        <v>153.69</v>
      </c>
      <c r="AC132" s="70">
        <v>156.97999999999999</v>
      </c>
      <c r="AD132" s="70">
        <v>160.27000000000001</v>
      </c>
      <c r="AE132" s="70">
        <v>163.56</v>
      </c>
      <c r="AF132" s="70">
        <v>166.85</v>
      </c>
      <c r="AG132" s="70">
        <v>170.13</v>
      </c>
      <c r="AH132" s="70">
        <v>173.42</v>
      </c>
      <c r="AI132" s="71">
        <v>176.71</v>
      </c>
      <c r="AJ132" s="72">
        <v>180</v>
      </c>
      <c r="AK132" s="72">
        <v>183.29</v>
      </c>
      <c r="AL132" s="71">
        <v>186.58</v>
      </c>
      <c r="AM132" s="71">
        <v>189.87</v>
      </c>
      <c r="AN132" s="61">
        <v>193.16</v>
      </c>
      <c r="AO132" s="73">
        <v>196.45</v>
      </c>
      <c r="AP132" s="64">
        <v>199.74</v>
      </c>
      <c r="AQ132" s="64">
        <v>203.03</v>
      </c>
      <c r="AR132" s="64">
        <v>206.32</v>
      </c>
      <c r="AS132" s="64">
        <v>209.61</v>
      </c>
      <c r="AT132" s="64">
        <v>212.9</v>
      </c>
      <c r="AU132" s="64">
        <v>216.19</v>
      </c>
      <c r="AV132" s="64">
        <v>219.48</v>
      </c>
      <c r="AW132" s="64">
        <v>222.77</v>
      </c>
      <c r="AX132" s="64">
        <v>226.06</v>
      </c>
      <c r="AY132" s="64">
        <v>229.35</v>
      </c>
    </row>
    <row r="133" spans="1:51">
      <c r="A133" s="70">
        <v>252.63</v>
      </c>
      <c r="B133" s="70">
        <v>257.33</v>
      </c>
      <c r="C133" s="70">
        <v>262.02</v>
      </c>
      <c r="D133" s="70">
        <v>266.72000000000003</v>
      </c>
      <c r="E133" s="70">
        <v>271.42</v>
      </c>
      <c r="F133" s="70">
        <v>276.11</v>
      </c>
      <c r="G133" s="70">
        <v>280.81</v>
      </c>
      <c r="H133" s="70">
        <v>285.5</v>
      </c>
      <c r="I133" s="71">
        <v>290.2</v>
      </c>
      <c r="J133" s="72">
        <v>294.89</v>
      </c>
      <c r="K133" s="72">
        <v>299.58999999999997</v>
      </c>
      <c r="L133" s="71">
        <v>304.82</v>
      </c>
      <c r="M133" s="71">
        <v>308.98</v>
      </c>
      <c r="N133" s="71">
        <v>313.68</v>
      </c>
      <c r="O133" s="73">
        <v>318.37</v>
      </c>
      <c r="P133" s="64">
        <v>323.07</v>
      </c>
      <c r="Q133" s="64">
        <v>327.76</v>
      </c>
      <c r="R133" s="64">
        <v>332.46</v>
      </c>
      <c r="S133" s="64">
        <v>337.15</v>
      </c>
      <c r="T133" s="64">
        <v>341.85</v>
      </c>
      <c r="U133" s="64">
        <v>346.54</v>
      </c>
      <c r="V133" s="64">
        <v>351.24</v>
      </c>
      <c r="W133" s="64">
        <v>355.94</v>
      </c>
      <c r="X133" s="64">
        <v>360.63</v>
      </c>
      <c r="Y133" s="64">
        <v>365.33</v>
      </c>
      <c r="Z133" s="65">
        <v>129</v>
      </c>
      <c r="AA133" s="70">
        <v>151.53</v>
      </c>
      <c r="AB133" s="70">
        <v>154.84</v>
      </c>
      <c r="AC133" s="70">
        <v>158.16</v>
      </c>
      <c r="AD133" s="70">
        <v>161.47</v>
      </c>
      <c r="AE133" s="70">
        <v>164.79</v>
      </c>
      <c r="AF133" s="70">
        <v>168.1</v>
      </c>
      <c r="AG133" s="70">
        <v>171.42</v>
      </c>
      <c r="AH133" s="70">
        <v>174.74</v>
      </c>
      <c r="AI133" s="71">
        <v>178.05</v>
      </c>
      <c r="AJ133" s="72">
        <v>181.37</v>
      </c>
      <c r="AK133" s="72">
        <v>184.68</v>
      </c>
      <c r="AL133" s="71">
        <v>188</v>
      </c>
      <c r="AM133" s="71">
        <v>191.31</v>
      </c>
      <c r="AN133" s="61">
        <v>194.63</v>
      </c>
      <c r="AO133" s="73">
        <v>197.94</v>
      </c>
      <c r="AP133" s="64">
        <v>201.26</v>
      </c>
      <c r="AQ133" s="64">
        <v>204.57</v>
      </c>
      <c r="AR133" s="64">
        <v>207.89</v>
      </c>
      <c r="AS133" s="64">
        <v>211.2</v>
      </c>
      <c r="AT133" s="64">
        <v>214.52</v>
      </c>
      <c r="AU133" s="64">
        <v>217.83</v>
      </c>
      <c r="AV133" s="64">
        <v>221.15</v>
      </c>
      <c r="AW133" s="64">
        <v>224.46</v>
      </c>
      <c r="AX133" s="64">
        <v>227.78</v>
      </c>
      <c r="AY133" s="64">
        <v>231.1</v>
      </c>
    </row>
    <row r="134" spans="1:51">
      <c r="A134" s="70">
        <v>254.71</v>
      </c>
      <c r="B134" s="70">
        <v>259.44</v>
      </c>
      <c r="C134" s="70">
        <v>264.17</v>
      </c>
      <c r="D134" s="70">
        <v>268.89999999999998</v>
      </c>
      <c r="E134" s="70">
        <v>273.63</v>
      </c>
      <c r="F134" s="70">
        <v>278.37</v>
      </c>
      <c r="G134" s="70">
        <v>283.10000000000002</v>
      </c>
      <c r="H134" s="70">
        <v>287.83</v>
      </c>
      <c r="I134" s="71">
        <v>292.56</v>
      </c>
      <c r="J134" s="72">
        <v>297.29000000000002</v>
      </c>
      <c r="K134" s="72">
        <v>302.02999999999997</v>
      </c>
      <c r="L134" s="71">
        <v>306.76</v>
      </c>
      <c r="M134" s="71">
        <v>311.49</v>
      </c>
      <c r="N134" s="71">
        <v>316.22000000000003</v>
      </c>
      <c r="O134" s="73">
        <v>320.95</v>
      </c>
      <c r="P134" s="64">
        <v>325.69</v>
      </c>
      <c r="Q134" s="64">
        <v>330.42</v>
      </c>
      <c r="R134" s="64">
        <v>335.15</v>
      </c>
      <c r="S134" s="64">
        <v>339.88</v>
      </c>
      <c r="T134" s="64">
        <v>344.61</v>
      </c>
      <c r="U134" s="64">
        <v>349.35</v>
      </c>
      <c r="V134" s="64">
        <v>354.08</v>
      </c>
      <c r="W134" s="64">
        <v>358.81</v>
      </c>
      <c r="X134" s="64">
        <v>363.54</v>
      </c>
      <c r="Y134" s="64">
        <v>368.27</v>
      </c>
      <c r="Z134" s="65">
        <v>130</v>
      </c>
      <c r="AA134" s="70">
        <v>152.74</v>
      </c>
      <c r="AB134" s="70">
        <v>156.08000000000001</v>
      </c>
      <c r="AC134" s="70">
        <v>159.41999999999999</v>
      </c>
      <c r="AD134" s="70">
        <v>162.76</v>
      </c>
      <c r="AE134" s="70">
        <v>166.1</v>
      </c>
      <c r="AF134" s="70">
        <v>169.44</v>
      </c>
      <c r="AG134" s="70">
        <v>172.78</v>
      </c>
      <c r="AH134" s="70">
        <v>176.12</v>
      </c>
      <c r="AI134" s="71">
        <v>179.46</v>
      </c>
      <c r="AJ134" s="72">
        <v>182.8</v>
      </c>
      <c r="AK134" s="72">
        <v>186.15</v>
      </c>
      <c r="AL134" s="71">
        <v>189.49</v>
      </c>
      <c r="AM134" s="71">
        <v>192.83</v>
      </c>
      <c r="AN134" s="61">
        <v>196.17</v>
      </c>
      <c r="AO134" s="73">
        <v>199.51</v>
      </c>
      <c r="AP134" s="64">
        <v>202.85</v>
      </c>
      <c r="AQ134" s="64">
        <v>206.19</v>
      </c>
      <c r="AR134" s="64">
        <v>209.53</v>
      </c>
      <c r="AS134" s="64">
        <v>212.87</v>
      </c>
      <c r="AT134" s="64">
        <v>216.21</v>
      </c>
      <c r="AU134" s="64">
        <v>219.56</v>
      </c>
      <c r="AV134" s="64">
        <v>222.9</v>
      </c>
      <c r="AW134" s="64">
        <v>226.24</v>
      </c>
      <c r="AX134" s="64">
        <v>229.58</v>
      </c>
      <c r="AY134" s="64">
        <v>232.92</v>
      </c>
    </row>
    <row r="135" spans="1:51">
      <c r="A135" s="70">
        <v>256.5</v>
      </c>
      <c r="B135" s="70">
        <v>261.27</v>
      </c>
      <c r="C135" s="70">
        <v>266.04000000000002</v>
      </c>
      <c r="D135" s="70">
        <v>270.8</v>
      </c>
      <c r="E135" s="70">
        <v>275.57</v>
      </c>
      <c r="F135" s="70">
        <v>280.33999999999997</v>
      </c>
      <c r="G135" s="70">
        <v>285.11</v>
      </c>
      <c r="H135" s="70">
        <v>289.88</v>
      </c>
      <c r="I135" s="71">
        <v>294.64999999999998</v>
      </c>
      <c r="J135" s="72">
        <v>299.41000000000003</v>
      </c>
      <c r="K135" s="72">
        <v>304.18</v>
      </c>
      <c r="L135" s="71">
        <v>308.95</v>
      </c>
      <c r="M135" s="71">
        <v>313.72000000000003</v>
      </c>
      <c r="N135" s="71">
        <v>318.49</v>
      </c>
      <c r="O135" s="73">
        <v>323.26</v>
      </c>
      <c r="P135" s="64">
        <v>328.03</v>
      </c>
      <c r="Q135" s="64">
        <v>332.79</v>
      </c>
      <c r="R135" s="64">
        <v>337.56</v>
      </c>
      <c r="S135" s="64">
        <v>342.23</v>
      </c>
      <c r="T135" s="64">
        <v>347.1</v>
      </c>
      <c r="U135" s="64">
        <v>351.87</v>
      </c>
      <c r="V135" s="64">
        <v>356.64</v>
      </c>
      <c r="W135" s="64">
        <v>361.4</v>
      </c>
      <c r="X135" s="64">
        <v>366.17</v>
      </c>
      <c r="Y135" s="64">
        <v>370.94</v>
      </c>
      <c r="Z135" s="65">
        <v>131</v>
      </c>
      <c r="AA135" s="70">
        <v>153.87</v>
      </c>
      <c r="AB135" s="70">
        <v>157.24</v>
      </c>
      <c r="AC135" s="70">
        <v>160.6</v>
      </c>
      <c r="AD135" s="70">
        <v>163.97</v>
      </c>
      <c r="AE135" s="70">
        <v>167.34</v>
      </c>
      <c r="AF135" s="70">
        <v>170.7</v>
      </c>
      <c r="AG135" s="70">
        <v>174.07</v>
      </c>
      <c r="AH135" s="70">
        <v>177.44</v>
      </c>
      <c r="AI135" s="71">
        <v>180.8</v>
      </c>
      <c r="AJ135" s="72">
        <v>184.17</v>
      </c>
      <c r="AK135" s="72">
        <v>187.54</v>
      </c>
      <c r="AL135" s="71">
        <v>190.9</v>
      </c>
      <c r="AM135" s="71">
        <v>194.27</v>
      </c>
      <c r="AN135" s="61">
        <v>197.64</v>
      </c>
      <c r="AO135" s="73">
        <v>201</v>
      </c>
      <c r="AP135" s="64">
        <v>204.37</v>
      </c>
      <c r="AQ135" s="64">
        <v>207.74</v>
      </c>
      <c r="AR135" s="64">
        <v>211.1</v>
      </c>
      <c r="AS135" s="64">
        <v>214.47</v>
      </c>
      <c r="AT135" s="64">
        <v>217.84</v>
      </c>
      <c r="AU135" s="64">
        <v>221.2</v>
      </c>
      <c r="AV135" s="64">
        <v>224.57</v>
      </c>
      <c r="AW135" s="64">
        <v>227.94</v>
      </c>
      <c r="AX135" s="64">
        <v>231.3</v>
      </c>
      <c r="AY135" s="64">
        <v>234.67</v>
      </c>
    </row>
    <row r="136" spans="1:51">
      <c r="A136" s="70">
        <v>258.58999999999997</v>
      </c>
      <c r="B136" s="70">
        <v>263.39</v>
      </c>
      <c r="C136" s="70">
        <v>268.2</v>
      </c>
      <c r="D136" s="70">
        <v>273</v>
      </c>
      <c r="E136" s="70">
        <v>277.81</v>
      </c>
      <c r="F136" s="70">
        <v>282.61</v>
      </c>
      <c r="G136" s="70">
        <v>287.42</v>
      </c>
      <c r="H136" s="70">
        <v>292.22000000000003</v>
      </c>
      <c r="I136" s="71">
        <v>297.02999999999997</v>
      </c>
      <c r="J136" s="72">
        <v>301.83</v>
      </c>
      <c r="K136" s="72">
        <v>306.64</v>
      </c>
      <c r="L136" s="71">
        <v>311.44</v>
      </c>
      <c r="M136" s="71">
        <v>316.25</v>
      </c>
      <c r="N136" s="71">
        <v>321.05</v>
      </c>
      <c r="O136" s="73">
        <v>325.86</v>
      </c>
      <c r="P136" s="64">
        <v>330.66</v>
      </c>
      <c r="Q136" s="64">
        <v>335.46</v>
      </c>
      <c r="R136" s="64">
        <v>340.27</v>
      </c>
      <c r="S136" s="64">
        <v>345.07</v>
      </c>
      <c r="T136" s="64">
        <v>349.88</v>
      </c>
      <c r="U136" s="64">
        <v>354.68</v>
      </c>
      <c r="V136" s="64">
        <v>359.49</v>
      </c>
      <c r="W136" s="64">
        <v>364.29</v>
      </c>
      <c r="X136" s="64">
        <v>369.1</v>
      </c>
      <c r="Y136" s="64">
        <v>373.9</v>
      </c>
      <c r="Z136" s="65">
        <v>132</v>
      </c>
      <c r="AA136" s="70">
        <v>155</v>
      </c>
      <c r="AB136" s="70">
        <v>158.38999999999999</v>
      </c>
      <c r="AC136" s="70">
        <v>161.79</v>
      </c>
      <c r="AD136" s="70">
        <v>165.18</v>
      </c>
      <c r="AE136" s="70">
        <v>168.57</v>
      </c>
      <c r="AF136" s="70">
        <v>171.96</v>
      </c>
      <c r="AG136" s="70">
        <v>175.36</v>
      </c>
      <c r="AH136" s="70">
        <v>178.75</v>
      </c>
      <c r="AI136" s="71">
        <v>182.14</v>
      </c>
      <c r="AJ136" s="72">
        <v>185.53</v>
      </c>
      <c r="AK136" s="72">
        <v>188.93</v>
      </c>
      <c r="AL136" s="71">
        <v>192.32</v>
      </c>
      <c r="AM136" s="71">
        <v>195.71</v>
      </c>
      <c r="AN136" s="61">
        <v>199.1</v>
      </c>
      <c r="AO136" s="73">
        <v>202.5</v>
      </c>
      <c r="AP136" s="64">
        <v>205.89</v>
      </c>
      <c r="AQ136" s="64">
        <v>209.28</v>
      </c>
      <c r="AR136" s="64">
        <v>212.67</v>
      </c>
      <c r="AS136" s="64">
        <v>216.07</v>
      </c>
      <c r="AT136" s="64">
        <v>219.46</v>
      </c>
      <c r="AU136" s="64">
        <v>222.85</v>
      </c>
      <c r="AV136" s="64">
        <v>226.24</v>
      </c>
      <c r="AW136" s="64">
        <v>229.64</v>
      </c>
      <c r="AX136" s="64">
        <v>233.03</v>
      </c>
      <c r="AY136" s="64">
        <v>236.42</v>
      </c>
    </row>
    <row r="137" spans="1:51">
      <c r="A137" s="70">
        <v>260.39</v>
      </c>
      <c r="B137" s="70">
        <v>265.23</v>
      </c>
      <c r="C137" s="70">
        <v>270.07</v>
      </c>
      <c r="D137" s="70">
        <v>274.91000000000003</v>
      </c>
      <c r="E137" s="70">
        <v>279.76</v>
      </c>
      <c r="F137" s="70">
        <v>284.60000000000002</v>
      </c>
      <c r="G137" s="70">
        <v>289.44</v>
      </c>
      <c r="H137" s="70">
        <v>294.27999999999997</v>
      </c>
      <c r="I137" s="71">
        <v>299.12</v>
      </c>
      <c r="J137" s="72">
        <v>303.95999999999998</v>
      </c>
      <c r="K137" s="72">
        <v>308.8</v>
      </c>
      <c r="L137" s="71">
        <v>313.64</v>
      </c>
      <c r="M137" s="71">
        <v>318.48</v>
      </c>
      <c r="N137" s="71">
        <v>323.33</v>
      </c>
      <c r="O137" s="73">
        <v>328.17</v>
      </c>
      <c r="P137" s="64">
        <v>333.01</v>
      </c>
      <c r="Q137" s="64">
        <v>337.85</v>
      </c>
      <c r="R137" s="64">
        <v>342.69</v>
      </c>
      <c r="S137" s="64">
        <v>347.53</v>
      </c>
      <c r="T137" s="64">
        <v>352.37</v>
      </c>
      <c r="U137" s="64">
        <v>357.21</v>
      </c>
      <c r="V137" s="64">
        <v>362.06</v>
      </c>
      <c r="W137" s="64">
        <v>366.9</v>
      </c>
      <c r="X137" s="64">
        <v>371.74</v>
      </c>
      <c r="Y137" s="64">
        <v>376.58</v>
      </c>
      <c r="Z137" s="65">
        <v>133</v>
      </c>
      <c r="AA137" s="70">
        <v>156.22</v>
      </c>
      <c r="AB137" s="70">
        <v>159.63</v>
      </c>
      <c r="AC137" s="70">
        <v>163.05000000000001</v>
      </c>
      <c r="AD137" s="70">
        <v>166.47</v>
      </c>
      <c r="AE137" s="70">
        <v>169.89</v>
      </c>
      <c r="AF137" s="70">
        <v>173.31</v>
      </c>
      <c r="AG137" s="70">
        <v>176.72</v>
      </c>
      <c r="AH137" s="70">
        <v>180.14</v>
      </c>
      <c r="AI137" s="71">
        <v>183.56</v>
      </c>
      <c r="AJ137" s="72">
        <v>186.98</v>
      </c>
      <c r="AK137" s="72">
        <v>190.4</v>
      </c>
      <c r="AL137" s="71">
        <v>193.82</v>
      </c>
      <c r="AM137" s="71">
        <v>197.23</v>
      </c>
      <c r="AN137" s="61">
        <v>200.65</v>
      </c>
      <c r="AO137" s="73">
        <v>204.07</v>
      </c>
      <c r="AP137" s="64">
        <v>207.49</v>
      </c>
      <c r="AQ137" s="64">
        <v>210.91</v>
      </c>
      <c r="AR137" s="64">
        <v>214.32</v>
      </c>
      <c r="AS137" s="64">
        <v>217.74</v>
      </c>
      <c r="AT137" s="64">
        <v>221.16</v>
      </c>
      <c r="AU137" s="64">
        <v>224.58</v>
      </c>
      <c r="AV137" s="64">
        <v>228</v>
      </c>
      <c r="AW137" s="64">
        <v>231.41</v>
      </c>
      <c r="AX137" s="64">
        <v>234.83</v>
      </c>
      <c r="AY137" s="64">
        <v>234.25</v>
      </c>
    </row>
    <row r="138" spans="1:51">
      <c r="A138" s="70">
        <v>262.5</v>
      </c>
      <c r="B138" s="70">
        <v>267.37</v>
      </c>
      <c r="C138" s="70">
        <v>272.25</v>
      </c>
      <c r="D138" s="70">
        <v>277.13</v>
      </c>
      <c r="E138" s="70">
        <v>282.01</v>
      </c>
      <c r="F138" s="70">
        <v>286.89</v>
      </c>
      <c r="G138" s="70">
        <v>291.76</v>
      </c>
      <c r="H138" s="70">
        <v>296.64</v>
      </c>
      <c r="I138" s="71">
        <v>301.52</v>
      </c>
      <c r="J138" s="72">
        <v>306.39999999999998</v>
      </c>
      <c r="K138" s="72">
        <v>311.27</v>
      </c>
      <c r="L138" s="71">
        <v>316.14999999999998</v>
      </c>
      <c r="M138" s="71">
        <v>321.02999999999997</v>
      </c>
      <c r="N138" s="71">
        <v>325.91000000000003</v>
      </c>
      <c r="O138" s="73">
        <v>330.78</v>
      </c>
      <c r="P138" s="64">
        <v>335.66</v>
      </c>
      <c r="Q138" s="64">
        <v>340.54</v>
      </c>
      <c r="R138" s="64">
        <v>345.42</v>
      </c>
      <c r="S138" s="64">
        <v>350.29</v>
      </c>
      <c r="T138" s="64">
        <v>355.17</v>
      </c>
      <c r="U138" s="64">
        <v>360.05</v>
      </c>
      <c r="V138" s="64">
        <v>364.93</v>
      </c>
      <c r="W138" s="64">
        <v>369.8</v>
      </c>
      <c r="X138" s="64">
        <v>374.68</v>
      </c>
      <c r="Y138" s="64">
        <v>379.56</v>
      </c>
      <c r="Z138" s="65">
        <v>134</v>
      </c>
      <c r="AA138" s="70">
        <v>157.35</v>
      </c>
      <c r="AB138" s="70">
        <v>160.80000000000001</v>
      </c>
      <c r="AC138" s="70">
        <v>164.24</v>
      </c>
      <c r="AD138" s="70">
        <v>167.68</v>
      </c>
      <c r="AE138" s="70">
        <v>171.13</v>
      </c>
      <c r="AF138" s="70">
        <v>174.57</v>
      </c>
      <c r="AG138" s="70">
        <v>178.01</v>
      </c>
      <c r="AH138" s="70">
        <v>181.46</v>
      </c>
      <c r="AI138" s="71">
        <v>184.9</v>
      </c>
      <c r="AJ138" s="72">
        <v>188.35</v>
      </c>
      <c r="AK138" s="72">
        <v>191.79</v>
      </c>
      <c r="AL138" s="71">
        <v>195.23</v>
      </c>
      <c r="AM138" s="71">
        <v>198.68</v>
      </c>
      <c r="AN138" s="61">
        <v>202.12</v>
      </c>
      <c r="AO138" s="73">
        <v>205.57</v>
      </c>
      <c r="AP138" s="64">
        <v>209.01</v>
      </c>
      <c r="AQ138" s="64">
        <v>212.45</v>
      </c>
      <c r="AR138" s="64">
        <v>215.9</v>
      </c>
      <c r="AS138" s="64">
        <v>219.34</v>
      </c>
      <c r="AT138" s="64">
        <v>222.78</v>
      </c>
      <c r="AU138" s="64">
        <v>226.23</v>
      </c>
      <c r="AV138" s="64">
        <v>229.67</v>
      </c>
      <c r="AW138" s="64">
        <v>233.12</v>
      </c>
      <c r="AX138" s="64">
        <v>236.56</v>
      </c>
      <c r="AY138" s="64">
        <v>240</v>
      </c>
    </row>
    <row r="139" spans="1:51">
      <c r="A139" s="70">
        <v>264.31</v>
      </c>
      <c r="B139" s="70">
        <v>269.22000000000003</v>
      </c>
      <c r="C139" s="70">
        <v>274.14</v>
      </c>
      <c r="D139" s="70">
        <v>279.05</v>
      </c>
      <c r="E139" s="70">
        <v>283.95999999999998</v>
      </c>
      <c r="F139" s="70">
        <v>288.88</v>
      </c>
      <c r="G139" s="70">
        <v>293.79000000000002</v>
      </c>
      <c r="H139" s="70">
        <v>298.70999999999998</v>
      </c>
      <c r="I139" s="71">
        <v>303.62</v>
      </c>
      <c r="J139" s="72">
        <v>308.52999999999997</v>
      </c>
      <c r="K139" s="72">
        <v>313.45</v>
      </c>
      <c r="L139" s="71">
        <v>318.36</v>
      </c>
      <c r="M139" s="71">
        <v>323.27999999999997</v>
      </c>
      <c r="N139" s="71">
        <v>328.19</v>
      </c>
      <c r="O139" s="73">
        <v>333.1</v>
      </c>
      <c r="P139" s="64">
        <v>338.02</v>
      </c>
      <c r="Q139" s="64">
        <v>342.93</v>
      </c>
      <c r="R139" s="64">
        <v>347.85</v>
      </c>
      <c r="S139" s="64">
        <v>352.76</v>
      </c>
      <c r="T139" s="64">
        <v>357.67</v>
      </c>
      <c r="U139" s="64">
        <v>362.59</v>
      </c>
      <c r="V139" s="64">
        <v>367.5</v>
      </c>
      <c r="W139" s="64">
        <v>372.42</v>
      </c>
      <c r="X139" s="64">
        <v>377.33</v>
      </c>
      <c r="Y139" s="64">
        <v>383.24</v>
      </c>
      <c r="Z139" s="65">
        <v>135</v>
      </c>
      <c r="AA139" s="70">
        <v>158.57</v>
      </c>
      <c r="AB139" s="70">
        <v>162.04</v>
      </c>
      <c r="AC139" s="70">
        <v>165.51</v>
      </c>
      <c r="AD139" s="70">
        <v>168.98</v>
      </c>
      <c r="AE139" s="70">
        <v>172.45</v>
      </c>
      <c r="AF139" s="70">
        <v>175.92</v>
      </c>
      <c r="AG139" s="70">
        <v>179.39</v>
      </c>
      <c r="AH139" s="70">
        <v>182.86</v>
      </c>
      <c r="AI139" s="71">
        <v>186.33</v>
      </c>
      <c r="AJ139" s="72">
        <v>189.8</v>
      </c>
      <c r="AK139" s="72">
        <v>193.27</v>
      </c>
      <c r="AL139" s="71">
        <v>196.74</v>
      </c>
      <c r="AM139" s="71">
        <v>200.2</v>
      </c>
      <c r="AN139" s="61">
        <v>203.67</v>
      </c>
      <c r="AO139" s="73">
        <v>207.14</v>
      </c>
      <c r="AP139" s="64">
        <v>210.61</v>
      </c>
      <c r="AQ139" s="64">
        <v>214.08</v>
      </c>
      <c r="AR139" s="64">
        <v>217.55</v>
      </c>
      <c r="AS139" s="64">
        <v>221.02</v>
      </c>
      <c r="AT139" s="64">
        <v>224.49</v>
      </c>
      <c r="AU139" s="64">
        <v>227.96</v>
      </c>
      <c r="AV139" s="64">
        <v>231.43</v>
      </c>
      <c r="AW139" s="64">
        <v>234.9</v>
      </c>
      <c r="AX139" s="64">
        <v>238.37</v>
      </c>
      <c r="AY139" s="64">
        <v>241.84</v>
      </c>
    </row>
    <row r="140" spans="1:51">
      <c r="A140" s="70">
        <v>266.12</v>
      </c>
      <c r="B140" s="70">
        <v>271.07</v>
      </c>
      <c r="C140" s="70">
        <v>276.02</v>
      </c>
      <c r="D140" s="70">
        <v>280.97000000000003</v>
      </c>
      <c r="E140" s="70">
        <v>285.92</v>
      </c>
      <c r="F140" s="70">
        <v>290.87</v>
      </c>
      <c r="G140" s="70">
        <v>295.83</v>
      </c>
      <c r="H140" s="70">
        <v>300.77999999999997</v>
      </c>
      <c r="I140" s="71">
        <v>305.73</v>
      </c>
      <c r="J140" s="72">
        <v>310.68</v>
      </c>
      <c r="K140" s="72">
        <v>315.63</v>
      </c>
      <c r="L140" s="71">
        <v>320.58</v>
      </c>
      <c r="M140" s="71">
        <v>325.52999999999997</v>
      </c>
      <c r="N140" s="71">
        <v>330.48</v>
      </c>
      <c r="O140" s="73">
        <v>335.43</v>
      </c>
      <c r="P140" s="64">
        <v>340.38</v>
      </c>
      <c r="Q140" s="64">
        <v>345.33</v>
      </c>
      <c r="R140" s="64">
        <v>350.28</v>
      </c>
      <c r="S140" s="64">
        <v>355.23</v>
      </c>
      <c r="T140" s="64">
        <v>360.18</v>
      </c>
      <c r="U140" s="64">
        <v>365.13</v>
      </c>
      <c r="V140" s="64">
        <v>370.08</v>
      </c>
      <c r="W140" s="64">
        <v>375.03</v>
      </c>
      <c r="X140" s="64">
        <v>379.98</v>
      </c>
      <c r="Y140" s="64">
        <v>384.93</v>
      </c>
      <c r="Z140" s="65">
        <v>136</v>
      </c>
      <c r="AA140" s="70">
        <v>159.71</v>
      </c>
      <c r="AB140" s="70">
        <v>163.19999999999999</v>
      </c>
      <c r="AC140" s="70">
        <v>166.7</v>
      </c>
      <c r="AD140" s="70">
        <v>170.19</v>
      </c>
      <c r="AE140" s="70">
        <v>173.69</v>
      </c>
      <c r="AF140" s="70">
        <v>177.19</v>
      </c>
      <c r="AG140" s="70">
        <v>180.68</v>
      </c>
      <c r="AH140" s="70">
        <v>184.18</v>
      </c>
      <c r="AI140" s="71">
        <v>187.67</v>
      </c>
      <c r="AJ140" s="72">
        <v>191.17</v>
      </c>
      <c r="AK140" s="72">
        <v>194.66</v>
      </c>
      <c r="AL140" s="71">
        <v>198.16</v>
      </c>
      <c r="AM140" s="71">
        <v>201.65</v>
      </c>
      <c r="AN140" s="61">
        <v>205.15</v>
      </c>
      <c r="AO140" s="73">
        <v>208.64</v>
      </c>
      <c r="AP140" s="64">
        <v>212.14</v>
      </c>
      <c r="AQ140" s="64">
        <v>215.63</v>
      </c>
      <c r="AR140" s="64">
        <v>219.13</v>
      </c>
      <c r="AS140" s="64">
        <v>222.62</v>
      </c>
      <c r="AT140" s="64">
        <v>226.12</v>
      </c>
      <c r="AU140" s="64">
        <v>229.61</v>
      </c>
      <c r="AV140" s="64">
        <v>233.11</v>
      </c>
      <c r="AW140" s="64">
        <v>236.6</v>
      </c>
      <c r="AX140" s="64">
        <v>240.1</v>
      </c>
      <c r="AY140" s="64">
        <v>243.59</v>
      </c>
    </row>
    <row r="141" spans="1:51">
      <c r="A141" s="70">
        <v>268.25</v>
      </c>
      <c r="B141" s="70">
        <v>273.24</v>
      </c>
      <c r="C141" s="70">
        <v>278.23</v>
      </c>
      <c r="D141" s="70">
        <v>283.20999999999998</v>
      </c>
      <c r="E141" s="70">
        <v>288.2</v>
      </c>
      <c r="F141" s="70">
        <v>293.19</v>
      </c>
      <c r="G141" s="70">
        <v>298.17</v>
      </c>
      <c r="H141" s="70">
        <v>303.16000000000003</v>
      </c>
      <c r="I141" s="71">
        <v>308.14999999999998</v>
      </c>
      <c r="J141" s="72">
        <v>313.14</v>
      </c>
      <c r="K141" s="72">
        <v>318.12</v>
      </c>
      <c r="L141" s="71">
        <v>323.11</v>
      </c>
      <c r="M141" s="71">
        <v>328.1</v>
      </c>
      <c r="N141" s="71">
        <v>333.08</v>
      </c>
      <c r="O141" s="73">
        <v>338.07</v>
      </c>
      <c r="P141" s="64">
        <v>343.06</v>
      </c>
      <c r="Q141" s="64">
        <v>348.04</v>
      </c>
      <c r="R141" s="64">
        <v>353.03</v>
      </c>
      <c r="S141" s="64">
        <v>358.02</v>
      </c>
      <c r="T141" s="64">
        <v>363</v>
      </c>
      <c r="U141" s="64">
        <v>367.99</v>
      </c>
      <c r="V141" s="64">
        <v>372.98</v>
      </c>
      <c r="W141" s="64">
        <v>377.96</v>
      </c>
      <c r="X141" s="64">
        <v>382.95</v>
      </c>
      <c r="Y141" s="64">
        <v>387.94</v>
      </c>
      <c r="Z141" s="65">
        <v>137</v>
      </c>
      <c r="AA141" s="70">
        <v>160.93</v>
      </c>
      <c r="AB141" s="70">
        <v>164.45</v>
      </c>
      <c r="AC141" s="70">
        <v>167.97</v>
      </c>
      <c r="AD141" s="70">
        <v>171.5</v>
      </c>
      <c r="AE141" s="70">
        <v>175.02</v>
      </c>
      <c r="AF141" s="70">
        <v>178.54</v>
      </c>
      <c r="AG141" s="70">
        <v>182.06</v>
      </c>
      <c r="AH141" s="70">
        <v>185.58</v>
      </c>
      <c r="AI141" s="71">
        <v>189.1</v>
      </c>
      <c r="AJ141" s="72">
        <v>192.62</v>
      </c>
      <c r="AK141" s="72">
        <v>196.14</v>
      </c>
      <c r="AL141" s="71">
        <v>199.66</v>
      </c>
      <c r="AM141" s="71">
        <v>203.18</v>
      </c>
      <c r="AN141" s="61">
        <v>206.7</v>
      </c>
      <c r="AO141" s="73">
        <v>210.23</v>
      </c>
      <c r="AP141" s="64">
        <v>213.75</v>
      </c>
      <c r="AQ141" s="64">
        <v>217.27</v>
      </c>
      <c r="AR141" s="64">
        <v>220.79</v>
      </c>
      <c r="AS141" s="64">
        <v>224.31</v>
      </c>
      <c r="AT141" s="64">
        <v>227.83</v>
      </c>
      <c r="AU141" s="64">
        <v>231.35</v>
      </c>
      <c r="AV141" s="64">
        <v>234.87</v>
      </c>
      <c r="AW141" s="64">
        <v>238.39</v>
      </c>
      <c r="AX141" s="64">
        <v>241.91</v>
      </c>
      <c r="AY141" s="64">
        <v>245.43</v>
      </c>
    </row>
    <row r="142" spans="1:51">
      <c r="A142" s="70">
        <v>270.08</v>
      </c>
      <c r="B142" s="70">
        <v>275.10000000000002</v>
      </c>
      <c r="C142" s="70">
        <v>280.12</v>
      </c>
      <c r="D142" s="70">
        <v>285.14999999999998</v>
      </c>
      <c r="E142" s="70">
        <v>290.17</v>
      </c>
      <c r="F142" s="70">
        <v>295.19</v>
      </c>
      <c r="G142" s="70">
        <v>300.22000000000003</v>
      </c>
      <c r="H142" s="70">
        <v>305.24</v>
      </c>
      <c r="I142" s="71">
        <v>310.26</v>
      </c>
      <c r="J142" s="72">
        <v>315.29000000000002</v>
      </c>
      <c r="K142" s="72">
        <v>320.31</v>
      </c>
      <c r="L142" s="71">
        <v>325.33</v>
      </c>
      <c r="M142" s="71">
        <v>330.36</v>
      </c>
      <c r="N142" s="71">
        <v>335.38</v>
      </c>
      <c r="O142" s="73">
        <v>340.4</v>
      </c>
      <c r="P142" s="64">
        <v>345.43</v>
      </c>
      <c r="Q142" s="64">
        <v>350.45</v>
      </c>
      <c r="R142" s="64">
        <v>355.47</v>
      </c>
      <c r="S142" s="64">
        <v>360.5</v>
      </c>
      <c r="T142" s="64">
        <v>365.52</v>
      </c>
      <c r="U142" s="64">
        <v>370.54</v>
      </c>
      <c r="V142" s="64">
        <v>375.57</v>
      </c>
      <c r="W142" s="64">
        <v>380.59</v>
      </c>
      <c r="X142" s="64">
        <v>385.61</v>
      </c>
      <c r="Y142" s="64">
        <v>390.63</v>
      </c>
      <c r="Z142" s="65">
        <v>138</v>
      </c>
      <c r="AA142" s="70">
        <v>162.07</v>
      </c>
      <c r="AB142" s="70">
        <v>165.62</v>
      </c>
      <c r="AC142" s="70">
        <v>169.17</v>
      </c>
      <c r="AD142" s="70">
        <v>172.71</v>
      </c>
      <c r="AE142" s="70">
        <v>176.26</v>
      </c>
      <c r="AF142" s="70">
        <v>179.81</v>
      </c>
      <c r="AG142" s="70">
        <v>183.35</v>
      </c>
      <c r="AH142" s="70">
        <v>186.9</v>
      </c>
      <c r="AI142" s="71">
        <v>190.45</v>
      </c>
      <c r="AJ142" s="72">
        <v>193.99</v>
      </c>
      <c r="AK142" s="72">
        <v>197.54</v>
      </c>
      <c r="AL142" s="71">
        <v>201.09</v>
      </c>
      <c r="AM142" s="71">
        <v>204.63</v>
      </c>
      <c r="AN142" s="61">
        <v>208.18</v>
      </c>
      <c r="AO142" s="73">
        <v>211.73</v>
      </c>
      <c r="AP142" s="64">
        <v>215.27</v>
      </c>
      <c r="AQ142" s="64">
        <v>218.82</v>
      </c>
      <c r="AR142" s="64">
        <v>222.37</v>
      </c>
      <c r="AS142" s="64">
        <v>225.91</v>
      </c>
      <c r="AT142" s="64">
        <v>229.46</v>
      </c>
      <c r="AU142" s="64">
        <v>233.01</v>
      </c>
      <c r="AV142" s="64">
        <v>236.55</v>
      </c>
      <c r="AW142" s="64">
        <v>240.1</v>
      </c>
      <c r="AX142" s="64">
        <v>243.65</v>
      </c>
      <c r="AY142" s="64">
        <v>247.19</v>
      </c>
    </row>
    <row r="143" spans="1:51">
      <c r="A143" s="70">
        <v>272.23</v>
      </c>
      <c r="B143" s="70">
        <v>277.29000000000002</v>
      </c>
      <c r="C143" s="70">
        <v>282.35000000000002</v>
      </c>
      <c r="D143" s="70">
        <v>287.41000000000003</v>
      </c>
      <c r="E143" s="70">
        <v>292.47000000000003</v>
      </c>
      <c r="F143" s="70">
        <v>297.52999999999997</v>
      </c>
      <c r="G143" s="70">
        <v>302.58999999999997</v>
      </c>
      <c r="H143" s="70">
        <v>307.64999999999998</v>
      </c>
      <c r="I143" s="71">
        <v>312.70999999999998</v>
      </c>
      <c r="J143" s="72">
        <v>317.76</v>
      </c>
      <c r="K143" s="72">
        <v>322.82</v>
      </c>
      <c r="L143" s="71">
        <v>327.88</v>
      </c>
      <c r="M143" s="71">
        <v>332.94</v>
      </c>
      <c r="N143" s="71">
        <v>338</v>
      </c>
      <c r="O143" s="73">
        <v>343.06</v>
      </c>
      <c r="P143" s="64">
        <v>348.12</v>
      </c>
      <c r="Q143" s="64">
        <v>353.18</v>
      </c>
      <c r="R143" s="64">
        <v>358.24</v>
      </c>
      <c r="S143" s="64">
        <v>363.3</v>
      </c>
      <c r="T143" s="64">
        <v>368.36</v>
      </c>
      <c r="U143" s="64">
        <v>373.42</v>
      </c>
      <c r="V143" s="64">
        <v>378.48</v>
      </c>
      <c r="W143" s="64">
        <v>383.54</v>
      </c>
      <c r="X143" s="64">
        <v>388.6</v>
      </c>
      <c r="Y143" s="64">
        <v>393.66</v>
      </c>
      <c r="Z143" s="65">
        <v>139</v>
      </c>
      <c r="AA143" s="70">
        <v>163.22</v>
      </c>
      <c r="AB143" s="70">
        <v>166.79</v>
      </c>
      <c r="AC143" s="70">
        <v>170.36</v>
      </c>
      <c r="AD143" s="70">
        <v>173.93</v>
      </c>
      <c r="AE143" s="70">
        <v>177.51</v>
      </c>
      <c r="AF143" s="70">
        <v>181.08</v>
      </c>
      <c r="AG143" s="70">
        <v>184.65</v>
      </c>
      <c r="AH143" s="70">
        <v>188.22</v>
      </c>
      <c r="AI143" s="71">
        <v>191.79</v>
      </c>
      <c r="AJ143" s="72">
        <v>195.37</v>
      </c>
      <c r="AK143" s="72">
        <v>198.94</v>
      </c>
      <c r="AL143" s="71">
        <v>202.51</v>
      </c>
      <c r="AM143" s="71">
        <v>206.08</v>
      </c>
      <c r="AN143" s="61">
        <v>209.66</v>
      </c>
      <c r="AO143" s="73">
        <v>213.23</v>
      </c>
      <c r="AP143" s="64">
        <v>216.8</v>
      </c>
      <c r="AQ143" s="64">
        <v>220.37</v>
      </c>
      <c r="AR143" s="64">
        <v>223.95</v>
      </c>
      <c r="AS143" s="64">
        <v>227.52</v>
      </c>
      <c r="AT143" s="64">
        <v>231.09</v>
      </c>
      <c r="AU143" s="64">
        <v>234.66</v>
      </c>
      <c r="AV143" s="64">
        <v>238.23</v>
      </c>
      <c r="AW143" s="64">
        <v>241.81</v>
      </c>
      <c r="AX143" s="64">
        <v>245.38</v>
      </c>
      <c r="AY143" s="64">
        <v>248.95</v>
      </c>
    </row>
    <row r="144" spans="1:51">
      <c r="A144" s="70">
        <v>274.06</v>
      </c>
      <c r="B144" s="70">
        <v>279.16000000000003</v>
      </c>
      <c r="C144" s="70">
        <v>284.25</v>
      </c>
      <c r="D144" s="70">
        <v>289.36</v>
      </c>
      <c r="E144" s="70">
        <v>294.45</v>
      </c>
      <c r="F144" s="70">
        <v>299.54000000000002</v>
      </c>
      <c r="G144" s="70">
        <v>304.64</v>
      </c>
      <c r="H144" s="70">
        <v>309.73</v>
      </c>
      <c r="I144" s="71">
        <v>314.83</v>
      </c>
      <c r="J144" s="72">
        <v>319.93</v>
      </c>
      <c r="K144" s="72">
        <v>325.02</v>
      </c>
      <c r="L144" s="71">
        <v>330.12</v>
      </c>
      <c r="M144" s="71">
        <v>335.21</v>
      </c>
      <c r="N144" s="71">
        <v>340.31</v>
      </c>
      <c r="O144" s="73">
        <v>345.41</v>
      </c>
      <c r="P144" s="64">
        <v>350.5</v>
      </c>
      <c r="Q144" s="64">
        <v>355.6</v>
      </c>
      <c r="R144" s="64">
        <v>360.69</v>
      </c>
      <c r="S144" s="64">
        <v>365.79</v>
      </c>
      <c r="T144" s="64">
        <v>370.89</v>
      </c>
      <c r="U144" s="64">
        <v>375.98</v>
      </c>
      <c r="V144" s="64">
        <v>381.08</v>
      </c>
      <c r="W144" s="64">
        <v>386.17</v>
      </c>
      <c r="X144" s="64">
        <v>391.27</v>
      </c>
      <c r="Y144" s="64">
        <v>396.37</v>
      </c>
      <c r="Z144" s="65">
        <v>140</v>
      </c>
      <c r="AA144" s="70">
        <v>164.36</v>
      </c>
      <c r="AB144" s="70">
        <v>167.96</v>
      </c>
      <c r="AC144" s="70">
        <v>171.56</v>
      </c>
      <c r="AD144" s="70">
        <v>175.15</v>
      </c>
      <c r="AE144" s="70">
        <v>178.75</v>
      </c>
      <c r="AF144" s="70">
        <v>182.35</v>
      </c>
      <c r="AG144" s="70">
        <v>185.95</v>
      </c>
      <c r="AH144" s="70">
        <v>189.55</v>
      </c>
      <c r="AI144" s="71">
        <v>193.14</v>
      </c>
      <c r="AJ144" s="72">
        <v>196.74</v>
      </c>
      <c r="AK144" s="72">
        <v>200.34</v>
      </c>
      <c r="AL144" s="71">
        <v>203.94</v>
      </c>
      <c r="AM144" s="71">
        <v>207.54</v>
      </c>
      <c r="AN144" s="61">
        <v>211.13</v>
      </c>
      <c r="AO144" s="73">
        <v>214.73</v>
      </c>
      <c r="AP144" s="64">
        <v>218.33</v>
      </c>
      <c r="AQ144" s="64">
        <v>221.93</v>
      </c>
      <c r="AR144" s="64">
        <v>225.53</v>
      </c>
      <c r="AS144" s="64">
        <v>229.12</v>
      </c>
      <c r="AT144" s="64">
        <v>232.72</v>
      </c>
      <c r="AU144" s="64">
        <v>236.32</v>
      </c>
      <c r="AV144" s="64">
        <v>239.92</v>
      </c>
      <c r="AW144" s="64">
        <v>243.52</v>
      </c>
      <c r="AX144" s="64">
        <v>247.11</v>
      </c>
      <c r="AY144" s="64">
        <v>250.71</v>
      </c>
    </row>
    <row r="145" spans="1:51">
      <c r="A145" s="70">
        <v>275.89999999999998</v>
      </c>
      <c r="B145" s="70">
        <v>281.02999999999997</v>
      </c>
      <c r="C145" s="70">
        <v>286.16000000000003</v>
      </c>
      <c r="D145" s="70">
        <v>291.3</v>
      </c>
      <c r="E145" s="70">
        <v>296.43</v>
      </c>
      <c r="F145" s="70">
        <v>301.56</v>
      </c>
      <c r="G145" s="70">
        <v>306.69</v>
      </c>
      <c r="H145" s="70">
        <v>311.83</v>
      </c>
      <c r="I145" s="71">
        <v>316.95999999999998</v>
      </c>
      <c r="J145" s="72">
        <v>322.08999999999997</v>
      </c>
      <c r="K145" s="72">
        <v>327.22000000000003</v>
      </c>
      <c r="L145" s="71">
        <v>332.36</v>
      </c>
      <c r="M145" s="71">
        <v>337.49</v>
      </c>
      <c r="N145" s="71">
        <v>342.62</v>
      </c>
      <c r="O145" s="73">
        <v>347.75</v>
      </c>
      <c r="P145" s="64">
        <v>352.89</v>
      </c>
      <c r="Q145" s="64">
        <v>358.02</v>
      </c>
      <c r="R145" s="64">
        <v>363.15</v>
      </c>
      <c r="S145" s="64">
        <v>368.28</v>
      </c>
      <c r="T145" s="64">
        <v>373.42</v>
      </c>
      <c r="U145" s="64">
        <v>378.55</v>
      </c>
      <c r="V145" s="64">
        <v>383.68</v>
      </c>
      <c r="W145" s="64">
        <v>388.81</v>
      </c>
      <c r="X145" s="64">
        <v>393.94</v>
      </c>
      <c r="Y145" s="64">
        <v>399.08</v>
      </c>
      <c r="Z145" s="65">
        <v>141</v>
      </c>
      <c r="AA145" s="70">
        <v>165.59</v>
      </c>
      <c r="AB145" s="70">
        <v>169.22</v>
      </c>
      <c r="AC145" s="70">
        <v>172.84</v>
      </c>
      <c r="AD145" s="70">
        <v>176.46</v>
      </c>
      <c r="AE145" s="70">
        <v>180.09</v>
      </c>
      <c r="AF145" s="70">
        <v>183.71</v>
      </c>
      <c r="AG145" s="70">
        <v>187.33</v>
      </c>
      <c r="AH145" s="70">
        <v>190.96</v>
      </c>
      <c r="AI145" s="71">
        <v>194.58</v>
      </c>
      <c r="AJ145" s="72">
        <v>198.2</v>
      </c>
      <c r="AK145" s="72">
        <v>201.83</v>
      </c>
      <c r="AL145" s="71">
        <v>205.45</v>
      </c>
      <c r="AM145" s="71">
        <v>209.08</v>
      </c>
      <c r="AN145" s="61">
        <v>212.7</v>
      </c>
      <c r="AO145" s="73">
        <v>216.32</v>
      </c>
      <c r="AP145" s="64">
        <v>219.95</v>
      </c>
      <c r="AQ145" s="64">
        <v>223.57</v>
      </c>
      <c r="AR145" s="64">
        <v>227.19</v>
      </c>
      <c r="AS145" s="64">
        <v>230.82</v>
      </c>
      <c r="AT145" s="64">
        <v>234.44</v>
      </c>
      <c r="AU145" s="64">
        <v>238.07</v>
      </c>
      <c r="AV145" s="64">
        <v>241.69</v>
      </c>
      <c r="AW145" s="64">
        <v>245.31</v>
      </c>
      <c r="AX145" s="64">
        <v>248.94</v>
      </c>
      <c r="AY145" s="64">
        <v>252.56</v>
      </c>
    </row>
    <row r="146" spans="1:51">
      <c r="A146" s="70">
        <v>278.08</v>
      </c>
      <c r="B146" s="70">
        <v>283.25</v>
      </c>
      <c r="C146" s="70">
        <v>288.42</v>
      </c>
      <c r="D146" s="70">
        <v>293.58</v>
      </c>
      <c r="E146" s="70">
        <v>298.75</v>
      </c>
      <c r="F146" s="70">
        <v>303.92</v>
      </c>
      <c r="G146" s="70">
        <v>309.08999999999997</v>
      </c>
      <c r="H146" s="70">
        <v>314.26</v>
      </c>
      <c r="I146" s="71">
        <v>319.43</v>
      </c>
      <c r="J146" s="72">
        <v>324.60000000000002</v>
      </c>
      <c r="K146" s="72">
        <v>329.77</v>
      </c>
      <c r="L146" s="71">
        <v>334.93</v>
      </c>
      <c r="M146" s="71">
        <v>340.1</v>
      </c>
      <c r="N146" s="71">
        <v>345.27</v>
      </c>
      <c r="O146" s="73">
        <v>350.44</v>
      </c>
      <c r="P146" s="64">
        <v>355.61</v>
      </c>
      <c r="Q146" s="64">
        <v>360.78</v>
      </c>
      <c r="R146" s="64">
        <v>365.95</v>
      </c>
      <c r="S146" s="64">
        <v>371.12</v>
      </c>
      <c r="T146" s="64">
        <v>376.28</v>
      </c>
      <c r="U146" s="64">
        <v>381.45</v>
      </c>
      <c r="V146" s="64">
        <v>386.62</v>
      </c>
      <c r="W146" s="64">
        <v>391.79</v>
      </c>
      <c r="X146" s="64">
        <v>396.96</v>
      </c>
      <c r="Y146" s="64">
        <v>402.13</v>
      </c>
      <c r="Z146" s="65">
        <v>142</v>
      </c>
      <c r="AA146" s="70">
        <v>166.74</v>
      </c>
      <c r="AB146" s="70">
        <v>170.39</v>
      </c>
      <c r="AC146" s="70">
        <v>147.04</v>
      </c>
      <c r="AD146" s="70">
        <v>177.69</v>
      </c>
      <c r="AE146" s="70">
        <v>181.33</v>
      </c>
      <c r="AF146" s="70">
        <v>184.98</v>
      </c>
      <c r="AG146" s="70">
        <v>188.63</v>
      </c>
      <c r="AH146" s="70">
        <v>192.28</v>
      </c>
      <c r="AI146" s="71">
        <v>195.93</v>
      </c>
      <c r="AJ146" s="72">
        <v>199.58</v>
      </c>
      <c r="AK146" s="72">
        <v>203.23</v>
      </c>
      <c r="AL146" s="71">
        <v>206.88</v>
      </c>
      <c r="AM146" s="71">
        <v>210.53</v>
      </c>
      <c r="AN146" s="61">
        <v>214.18</v>
      </c>
      <c r="AO146" s="73">
        <v>217.83</v>
      </c>
      <c r="AP146" s="64">
        <v>221.48</v>
      </c>
      <c r="AQ146" s="64">
        <v>225.13</v>
      </c>
      <c r="AR146" s="64">
        <v>228.78</v>
      </c>
      <c r="AS146" s="64">
        <v>232.43</v>
      </c>
      <c r="AT146" s="64">
        <v>236.08</v>
      </c>
      <c r="AU146" s="64">
        <v>239.73</v>
      </c>
      <c r="AV146" s="64">
        <v>243.37</v>
      </c>
      <c r="AW146" s="64">
        <v>247.2</v>
      </c>
      <c r="AX146" s="64">
        <v>250.67</v>
      </c>
      <c r="AY146" s="64">
        <v>254.32</v>
      </c>
    </row>
    <row r="147" spans="1:51">
      <c r="A147" s="70">
        <v>279.93</v>
      </c>
      <c r="B147" s="70">
        <v>285.13</v>
      </c>
      <c r="C147" s="70">
        <v>290.33999999999997</v>
      </c>
      <c r="D147" s="70">
        <v>295.54000000000002</v>
      </c>
      <c r="E147" s="70">
        <v>300.75</v>
      </c>
      <c r="F147" s="70">
        <v>305.95</v>
      </c>
      <c r="G147" s="70">
        <v>311.16000000000003</v>
      </c>
      <c r="H147" s="70">
        <v>316.36</v>
      </c>
      <c r="I147" s="71">
        <v>321.57</v>
      </c>
      <c r="J147" s="72">
        <v>326.77</v>
      </c>
      <c r="K147" s="72">
        <v>331.98</v>
      </c>
      <c r="L147" s="71">
        <v>337.18</v>
      </c>
      <c r="M147" s="71">
        <v>342.39</v>
      </c>
      <c r="N147" s="71">
        <v>347.59</v>
      </c>
      <c r="O147" s="73">
        <v>352.8</v>
      </c>
      <c r="P147" s="64">
        <v>358</v>
      </c>
      <c r="Q147" s="64">
        <v>363.21</v>
      </c>
      <c r="R147" s="64">
        <v>368.41</v>
      </c>
      <c r="S147" s="64">
        <v>373.62</v>
      </c>
      <c r="T147" s="64">
        <v>378.82</v>
      </c>
      <c r="U147" s="64">
        <v>384.03</v>
      </c>
      <c r="V147" s="64">
        <v>389.23</v>
      </c>
      <c r="W147" s="64">
        <v>394.44</v>
      </c>
      <c r="X147" s="64">
        <v>399.65</v>
      </c>
      <c r="Y147" s="64">
        <v>404.85</v>
      </c>
      <c r="Z147" s="65">
        <v>143</v>
      </c>
      <c r="AA147" s="70">
        <v>167.88</v>
      </c>
      <c r="AB147" s="70">
        <v>171.56</v>
      </c>
      <c r="AC147" s="70">
        <v>175.23</v>
      </c>
      <c r="AD147" s="70">
        <v>178.91</v>
      </c>
      <c r="AE147" s="70">
        <v>182.58</v>
      </c>
      <c r="AF147" s="70">
        <v>186.26</v>
      </c>
      <c r="AG147" s="70">
        <v>189.93</v>
      </c>
      <c r="AH147" s="70">
        <v>193.61</v>
      </c>
      <c r="AI147" s="71">
        <v>197.28</v>
      </c>
      <c r="AJ147" s="72">
        <v>200.96</v>
      </c>
      <c r="AK147" s="72">
        <v>204.64</v>
      </c>
      <c r="AL147" s="71">
        <v>208.31</v>
      </c>
      <c r="AM147" s="71">
        <v>211.99</v>
      </c>
      <c r="AN147" s="61">
        <v>215.66</v>
      </c>
      <c r="AO147" s="73">
        <v>219.34</v>
      </c>
      <c r="AP147" s="64">
        <v>223.01</v>
      </c>
      <c r="AQ147" s="64">
        <v>226.69</v>
      </c>
      <c r="AR147" s="64">
        <v>230.36</v>
      </c>
      <c r="AS147" s="64">
        <v>234.04</v>
      </c>
      <c r="AT147" s="64">
        <v>237.71</v>
      </c>
      <c r="AU147" s="64">
        <v>241.39</v>
      </c>
      <c r="AV147" s="64">
        <v>245.06</v>
      </c>
      <c r="AW147" s="64">
        <v>248.74</v>
      </c>
      <c r="AX147" s="64">
        <v>252.41</v>
      </c>
      <c r="AY147" s="64">
        <v>256.08999999999997</v>
      </c>
    </row>
    <row r="148" spans="1:51">
      <c r="A148" s="70">
        <v>281.77999999999997</v>
      </c>
      <c r="B148" s="70">
        <v>287.02</v>
      </c>
      <c r="C148" s="70">
        <v>292.26</v>
      </c>
      <c r="D148" s="70">
        <v>297.5</v>
      </c>
      <c r="E148" s="70">
        <v>302.74</v>
      </c>
      <c r="F148" s="70">
        <v>307.99</v>
      </c>
      <c r="G148" s="70">
        <v>313.23</v>
      </c>
      <c r="H148" s="70">
        <v>318.47000000000003</v>
      </c>
      <c r="I148" s="71">
        <v>323.70999999999998</v>
      </c>
      <c r="J148" s="72">
        <v>328.95</v>
      </c>
      <c r="K148" s="72">
        <v>334.19</v>
      </c>
      <c r="L148" s="71">
        <v>339.43</v>
      </c>
      <c r="M148" s="71">
        <v>344.68</v>
      </c>
      <c r="N148" s="71">
        <v>349.92</v>
      </c>
      <c r="O148" s="73">
        <v>355.16</v>
      </c>
      <c r="P148" s="64">
        <v>360.4</v>
      </c>
      <c r="Q148" s="64">
        <v>365.64</v>
      </c>
      <c r="R148" s="64">
        <v>370.88</v>
      </c>
      <c r="S148" s="64">
        <v>376.13</v>
      </c>
      <c r="T148" s="64">
        <v>381.37</v>
      </c>
      <c r="U148" s="64">
        <v>386.61</v>
      </c>
      <c r="V148" s="64">
        <v>391.85</v>
      </c>
      <c r="W148" s="64">
        <v>397.09</v>
      </c>
      <c r="X148" s="64">
        <v>402.33</v>
      </c>
      <c r="Y148" s="64">
        <v>407.58</v>
      </c>
      <c r="Z148" s="65">
        <v>144</v>
      </c>
      <c r="AA148" s="70">
        <v>169.12</v>
      </c>
      <c r="AB148" s="70">
        <v>172.83</v>
      </c>
      <c r="AC148" s="70">
        <v>176.53</v>
      </c>
      <c r="AD148" s="70">
        <v>180.23</v>
      </c>
      <c r="AE148" s="70">
        <v>183.93</v>
      </c>
      <c r="AF148" s="70">
        <v>187.63</v>
      </c>
      <c r="AG148" s="70">
        <v>191.33</v>
      </c>
      <c r="AH148" s="70">
        <v>195.03</v>
      </c>
      <c r="AI148" s="71">
        <v>198.73</v>
      </c>
      <c r="AJ148" s="72">
        <v>202.43</v>
      </c>
      <c r="AK148" s="72">
        <v>206.13</v>
      </c>
      <c r="AL148" s="71">
        <v>209.83</v>
      </c>
      <c r="AM148" s="71">
        <v>213.53</v>
      </c>
      <c r="AN148" s="61">
        <v>217.23</v>
      </c>
      <c r="AO148" s="73">
        <v>220.94</v>
      </c>
      <c r="AP148" s="64">
        <v>224.64</v>
      </c>
      <c r="AQ148" s="64">
        <v>228.34</v>
      </c>
      <c r="AR148" s="64">
        <v>232.04</v>
      </c>
      <c r="AS148" s="64">
        <v>235.74</v>
      </c>
      <c r="AT148" s="64">
        <v>239.44</v>
      </c>
      <c r="AU148" s="64">
        <v>243.14</v>
      </c>
      <c r="AV148" s="64">
        <v>246.84</v>
      </c>
      <c r="AW148" s="64">
        <v>250.54</v>
      </c>
      <c r="AX148" s="64">
        <v>254.24</v>
      </c>
      <c r="AY148" s="64">
        <v>257.94</v>
      </c>
    </row>
    <row r="149" spans="1:51">
      <c r="A149" s="70">
        <v>283.98</v>
      </c>
      <c r="B149" s="70">
        <v>289.26</v>
      </c>
      <c r="C149" s="70">
        <v>294.54000000000002</v>
      </c>
      <c r="D149" s="70">
        <v>299.82</v>
      </c>
      <c r="E149" s="70">
        <v>305.10000000000002</v>
      </c>
      <c r="F149" s="70">
        <v>310.37</v>
      </c>
      <c r="G149" s="70">
        <v>315.64999999999998</v>
      </c>
      <c r="H149" s="70">
        <v>320.93</v>
      </c>
      <c r="I149" s="71">
        <v>326.20999999999998</v>
      </c>
      <c r="J149" s="72">
        <v>331.49</v>
      </c>
      <c r="K149" s="72">
        <v>336.76</v>
      </c>
      <c r="L149" s="71">
        <v>342.04</v>
      </c>
      <c r="M149" s="71">
        <v>347.32</v>
      </c>
      <c r="N149" s="71">
        <v>352.6</v>
      </c>
      <c r="O149" s="73">
        <v>357.88</v>
      </c>
      <c r="P149" s="64">
        <v>363.15</v>
      </c>
      <c r="Q149" s="64">
        <v>368.43</v>
      </c>
      <c r="R149" s="64">
        <v>373.71</v>
      </c>
      <c r="S149" s="64">
        <v>378.99</v>
      </c>
      <c r="T149" s="64">
        <v>384.27</v>
      </c>
      <c r="U149" s="64">
        <v>389.54</v>
      </c>
      <c r="V149" s="64">
        <v>394.82</v>
      </c>
      <c r="W149" s="64">
        <v>400.1</v>
      </c>
      <c r="X149" s="64">
        <v>405.38</v>
      </c>
      <c r="Y149" s="64">
        <v>410.66</v>
      </c>
      <c r="Z149" s="65">
        <v>145</v>
      </c>
      <c r="AA149" s="70">
        <v>170.27</v>
      </c>
      <c r="AB149" s="70">
        <v>174</v>
      </c>
      <c r="AC149" s="70">
        <v>177.73</v>
      </c>
      <c r="AD149" s="70">
        <v>181.45</v>
      </c>
      <c r="AE149" s="70">
        <v>185.18</v>
      </c>
      <c r="AF149" s="70">
        <v>188.91</v>
      </c>
      <c r="AG149" s="70">
        <v>192.63</v>
      </c>
      <c r="AH149" s="70">
        <v>196.36</v>
      </c>
      <c r="AI149" s="71">
        <v>200.09</v>
      </c>
      <c r="AJ149" s="72">
        <v>203.81</v>
      </c>
      <c r="AK149" s="72">
        <v>207.54</v>
      </c>
      <c r="AL149" s="71">
        <v>211.27</v>
      </c>
      <c r="AM149" s="71">
        <v>214.99</v>
      </c>
      <c r="AN149" s="61">
        <v>218.72</v>
      </c>
      <c r="AO149" s="73">
        <v>222.45</v>
      </c>
      <c r="AP149" s="64">
        <v>226.17</v>
      </c>
      <c r="AQ149" s="64">
        <v>229.9</v>
      </c>
      <c r="AR149" s="64">
        <v>233.62</v>
      </c>
      <c r="AS149" s="64">
        <v>237.35</v>
      </c>
      <c r="AT149" s="64">
        <v>241.08</v>
      </c>
      <c r="AU149" s="64">
        <v>244.8</v>
      </c>
      <c r="AV149" s="64">
        <v>248.53</v>
      </c>
      <c r="AW149" s="64">
        <v>252.26</v>
      </c>
      <c r="AX149" s="64">
        <v>255.98</v>
      </c>
      <c r="AY149" s="64">
        <v>259.70999999999998</v>
      </c>
    </row>
    <row r="150" spans="1:51">
      <c r="A150" s="70">
        <v>285.85000000000002</v>
      </c>
      <c r="B150" s="70">
        <v>291.16000000000003</v>
      </c>
      <c r="C150" s="70">
        <v>296.48</v>
      </c>
      <c r="D150" s="70">
        <v>301.79000000000002</v>
      </c>
      <c r="E150" s="70">
        <v>307.10000000000002</v>
      </c>
      <c r="F150" s="70">
        <v>312.42</v>
      </c>
      <c r="G150" s="70">
        <v>317.73</v>
      </c>
      <c r="H150" s="70">
        <v>323.05</v>
      </c>
      <c r="I150" s="71">
        <v>328.36</v>
      </c>
      <c r="J150" s="72">
        <v>333.68</v>
      </c>
      <c r="K150" s="72">
        <v>338.99</v>
      </c>
      <c r="L150" s="71">
        <v>344.31</v>
      </c>
      <c r="M150" s="71">
        <v>349.62</v>
      </c>
      <c r="N150" s="71">
        <v>354.93</v>
      </c>
      <c r="O150" s="73">
        <v>360.25</v>
      </c>
      <c r="P150" s="64">
        <v>365.56</v>
      </c>
      <c r="Q150" s="64">
        <v>370.88</v>
      </c>
      <c r="R150" s="64">
        <v>376.19</v>
      </c>
      <c r="S150" s="64">
        <v>381.51</v>
      </c>
      <c r="T150" s="64">
        <v>386.82</v>
      </c>
      <c r="U150" s="64">
        <v>392.14</v>
      </c>
      <c r="V150" s="64">
        <v>397.45</v>
      </c>
      <c r="W150" s="64">
        <v>402.76</v>
      </c>
      <c r="X150" s="64">
        <v>408.08</v>
      </c>
      <c r="Y150" s="64">
        <v>413.39</v>
      </c>
      <c r="Z150" s="65">
        <v>146</v>
      </c>
      <c r="AA150" s="70">
        <v>171.43</v>
      </c>
      <c r="AB150" s="70">
        <v>175.18</v>
      </c>
      <c r="AC150" s="70">
        <v>178.93</v>
      </c>
      <c r="AD150" s="70">
        <v>182.68</v>
      </c>
      <c r="AE150" s="70">
        <v>186.43</v>
      </c>
      <c r="AF150" s="70">
        <v>190.19</v>
      </c>
      <c r="AG150" s="70">
        <v>193.94</v>
      </c>
      <c r="AH150" s="70">
        <v>197.69</v>
      </c>
      <c r="AI150" s="71">
        <v>201.44</v>
      </c>
      <c r="AJ150" s="72">
        <v>205.19</v>
      </c>
      <c r="AK150" s="72">
        <v>208.95</v>
      </c>
      <c r="AL150" s="71">
        <v>212.7</v>
      </c>
      <c r="AM150" s="71">
        <v>216.45</v>
      </c>
      <c r="AN150" s="61">
        <v>220.2</v>
      </c>
      <c r="AO150" s="73">
        <v>223.96</v>
      </c>
      <c r="AP150" s="64">
        <v>227.71</v>
      </c>
      <c r="AQ150" s="64">
        <v>231.46</v>
      </c>
      <c r="AR150" s="64">
        <v>235.21</v>
      </c>
      <c r="AS150" s="64">
        <v>238.96</v>
      </c>
      <c r="AT150" s="64">
        <v>242.72</v>
      </c>
      <c r="AU150" s="64">
        <v>246.47</v>
      </c>
      <c r="AV150" s="64">
        <v>250.22</v>
      </c>
      <c r="AW150" s="64">
        <v>253.97</v>
      </c>
      <c r="AX150" s="64">
        <v>257.73</v>
      </c>
      <c r="AY150" s="64">
        <v>261.48</v>
      </c>
    </row>
    <row r="151" spans="1:51">
      <c r="A151" s="70">
        <v>287.70999999999998</v>
      </c>
      <c r="B151" s="70">
        <v>293.06</v>
      </c>
      <c r="C151" s="70">
        <v>298.42</v>
      </c>
      <c r="D151" s="70">
        <v>303.77</v>
      </c>
      <c r="E151" s="70">
        <v>309.12</v>
      </c>
      <c r="F151" s="70">
        <v>314.47000000000003</v>
      </c>
      <c r="G151" s="70">
        <v>319.82</v>
      </c>
      <c r="H151" s="70">
        <v>325.17</v>
      </c>
      <c r="I151" s="71">
        <v>330.52</v>
      </c>
      <c r="J151" s="72">
        <v>335.87</v>
      </c>
      <c r="K151" s="72">
        <v>341.22</v>
      </c>
      <c r="L151" s="71">
        <v>346.57</v>
      </c>
      <c r="M151" s="71">
        <v>351.92</v>
      </c>
      <c r="N151" s="71">
        <v>357.27</v>
      </c>
      <c r="O151" s="73">
        <v>362.63</v>
      </c>
      <c r="P151" s="64">
        <v>367.98</v>
      </c>
      <c r="Q151" s="64">
        <v>373.33</v>
      </c>
      <c r="R151" s="64">
        <v>378.68</v>
      </c>
      <c r="S151" s="64">
        <v>384.03</v>
      </c>
      <c r="T151" s="64">
        <v>389.38</v>
      </c>
      <c r="U151" s="64">
        <v>394.73</v>
      </c>
      <c r="V151" s="64">
        <v>400.08</v>
      </c>
      <c r="W151" s="64">
        <v>405.43</v>
      </c>
      <c r="X151" s="64">
        <v>410.78</v>
      </c>
      <c r="Y151" s="64">
        <v>416.13</v>
      </c>
      <c r="Z151" s="65">
        <v>147</v>
      </c>
      <c r="AA151" s="70">
        <v>172.58</v>
      </c>
      <c r="AB151" s="70">
        <v>176.35</v>
      </c>
      <c r="AC151" s="70">
        <v>180.13</v>
      </c>
      <c r="AD151" s="70">
        <v>183.91</v>
      </c>
      <c r="AE151" s="70">
        <v>187.69</v>
      </c>
      <c r="AF151" s="70">
        <v>191.47</v>
      </c>
      <c r="AG151" s="70">
        <v>195.24</v>
      </c>
      <c r="AH151" s="70">
        <v>199.02</v>
      </c>
      <c r="AI151" s="71">
        <v>202.8</v>
      </c>
      <c r="AJ151" s="72">
        <v>206.58</v>
      </c>
      <c r="AK151" s="72">
        <v>210.36</v>
      </c>
      <c r="AL151" s="71">
        <v>214.13</v>
      </c>
      <c r="AM151" s="71">
        <v>217.91</v>
      </c>
      <c r="AN151" s="61">
        <v>221.69</v>
      </c>
      <c r="AO151" s="73">
        <v>225.47</v>
      </c>
      <c r="AP151" s="64">
        <v>229.25</v>
      </c>
      <c r="AQ151" s="64">
        <v>233.02</v>
      </c>
      <c r="AR151" s="64">
        <v>236.8</v>
      </c>
      <c r="AS151" s="64">
        <v>240.58</v>
      </c>
      <c r="AT151" s="64">
        <v>244.36</v>
      </c>
      <c r="AU151" s="64">
        <v>248.13</v>
      </c>
      <c r="AV151" s="64">
        <v>251.91</v>
      </c>
      <c r="AW151" s="64">
        <v>255.69</v>
      </c>
      <c r="AX151" s="64">
        <v>259.47000000000003</v>
      </c>
      <c r="AY151" s="64">
        <v>263.25</v>
      </c>
    </row>
    <row r="152" spans="1:51">
      <c r="A152" s="70">
        <v>289.58</v>
      </c>
      <c r="B152" s="70">
        <v>294.97000000000003</v>
      </c>
      <c r="C152" s="70">
        <v>300.36</v>
      </c>
      <c r="D152" s="70">
        <v>305.75</v>
      </c>
      <c r="E152" s="70">
        <v>311.13</v>
      </c>
      <c r="F152" s="70">
        <v>316.52</v>
      </c>
      <c r="G152" s="70">
        <v>321.91000000000003</v>
      </c>
      <c r="H152" s="70">
        <v>327.29000000000002</v>
      </c>
      <c r="I152" s="71">
        <v>332.68</v>
      </c>
      <c r="J152" s="72">
        <v>338.07</v>
      </c>
      <c r="K152" s="72">
        <v>343.46</v>
      </c>
      <c r="L152" s="71">
        <v>348.84</v>
      </c>
      <c r="M152" s="71">
        <v>354.23</v>
      </c>
      <c r="N152" s="71">
        <v>359.62</v>
      </c>
      <c r="O152" s="73">
        <v>365.01</v>
      </c>
      <c r="P152" s="64">
        <v>370.39</v>
      </c>
      <c r="Q152" s="64">
        <v>375.78</v>
      </c>
      <c r="R152" s="64">
        <v>381.17</v>
      </c>
      <c r="S152" s="64">
        <v>386.55</v>
      </c>
      <c r="T152" s="64">
        <v>391.94</v>
      </c>
      <c r="U152" s="64">
        <v>397.33</v>
      </c>
      <c r="V152" s="64">
        <v>402.72</v>
      </c>
      <c r="W152" s="64">
        <v>408.1</v>
      </c>
      <c r="X152" s="64">
        <v>413.49</v>
      </c>
      <c r="Y152" s="64">
        <v>418.88</v>
      </c>
      <c r="Z152" s="65">
        <v>148</v>
      </c>
      <c r="AA152" s="70">
        <v>173.73</v>
      </c>
      <c r="AB152" s="70">
        <v>177.53</v>
      </c>
      <c r="AC152" s="70">
        <v>181.34</v>
      </c>
      <c r="AD152" s="70">
        <v>185.14</v>
      </c>
      <c r="AE152" s="70">
        <v>188.94</v>
      </c>
      <c r="AF152" s="70">
        <v>192.75</v>
      </c>
      <c r="AG152" s="70">
        <v>196.55</v>
      </c>
      <c r="AH152" s="70">
        <v>200.36</v>
      </c>
      <c r="AI152" s="71">
        <v>204.16</v>
      </c>
      <c r="AJ152" s="72">
        <v>207.96</v>
      </c>
      <c r="AK152" s="72">
        <v>211.77</v>
      </c>
      <c r="AL152" s="71">
        <v>215.57</v>
      </c>
      <c r="AM152" s="71">
        <v>219.37</v>
      </c>
      <c r="AN152" s="61">
        <v>223.18</v>
      </c>
      <c r="AO152" s="73">
        <v>226.98</v>
      </c>
      <c r="AP152" s="64">
        <v>230.78</v>
      </c>
      <c r="AQ152" s="64">
        <v>234.59</v>
      </c>
      <c r="AR152" s="64">
        <v>238.39</v>
      </c>
      <c r="AS152" s="64">
        <v>242.19</v>
      </c>
      <c r="AT152" s="64">
        <v>246</v>
      </c>
      <c r="AU152" s="64">
        <v>249.8</v>
      </c>
      <c r="AV152" s="64">
        <v>253.61</v>
      </c>
      <c r="AW152" s="64">
        <v>257.41000000000003</v>
      </c>
      <c r="AX152" s="64">
        <v>261.20999999999998</v>
      </c>
      <c r="AY152" s="64">
        <v>265.02</v>
      </c>
    </row>
    <row r="153" spans="1:51">
      <c r="A153" s="70">
        <v>291.45999999999998</v>
      </c>
      <c r="B153" s="70">
        <v>296.88</v>
      </c>
      <c r="C153" s="70">
        <v>302.31</v>
      </c>
      <c r="D153" s="70">
        <v>307.73</v>
      </c>
      <c r="E153" s="70">
        <v>313.14999999999998</v>
      </c>
      <c r="F153" s="70">
        <v>318.58</v>
      </c>
      <c r="G153" s="70">
        <v>324</v>
      </c>
      <c r="H153" s="70">
        <v>329.42</v>
      </c>
      <c r="I153" s="71">
        <v>334.85</v>
      </c>
      <c r="J153" s="72">
        <v>340.27</v>
      </c>
      <c r="K153" s="72">
        <v>345.7</v>
      </c>
      <c r="L153" s="71">
        <v>351.12</v>
      </c>
      <c r="M153" s="71">
        <v>356.54</v>
      </c>
      <c r="N153" s="71">
        <v>361.97</v>
      </c>
      <c r="O153" s="73">
        <v>367.39</v>
      </c>
      <c r="P153" s="64">
        <v>372.81</v>
      </c>
      <c r="Q153" s="64">
        <v>378.24</v>
      </c>
      <c r="R153" s="64">
        <v>383.66</v>
      </c>
      <c r="S153" s="64">
        <v>389.08</v>
      </c>
      <c r="T153" s="64">
        <v>394.51</v>
      </c>
      <c r="U153" s="64">
        <v>399.93</v>
      </c>
      <c r="V153" s="64">
        <v>405.35</v>
      </c>
      <c r="W153" s="64">
        <v>410.78</v>
      </c>
      <c r="X153" s="64">
        <v>416.2</v>
      </c>
      <c r="Y153" s="64">
        <v>421.63</v>
      </c>
      <c r="Z153" s="65">
        <v>149</v>
      </c>
      <c r="AA153" s="70">
        <v>174.98</v>
      </c>
      <c r="AB153" s="70">
        <v>178.81</v>
      </c>
      <c r="AC153" s="70">
        <v>182.64</v>
      </c>
      <c r="AD153" s="70">
        <v>186.47</v>
      </c>
      <c r="AE153" s="70">
        <v>190.3</v>
      </c>
      <c r="AF153" s="70">
        <v>194.13</v>
      </c>
      <c r="AG153" s="70">
        <v>197.96</v>
      </c>
      <c r="AH153" s="70">
        <v>201.79</v>
      </c>
      <c r="AI153" s="71">
        <v>205.62</v>
      </c>
      <c r="AJ153" s="72">
        <v>209.45</v>
      </c>
      <c r="AK153" s="72">
        <v>213.28</v>
      </c>
      <c r="AL153" s="71">
        <v>217.11</v>
      </c>
      <c r="AM153" s="71">
        <v>220.93</v>
      </c>
      <c r="AN153" s="61">
        <v>224.76</v>
      </c>
      <c r="AO153" s="73">
        <v>228.59</v>
      </c>
      <c r="AP153" s="64">
        <v>232.42</v>
      </c>
      <c r="AQ153" s="64">
        <v>236.25</v>
      </c>
      <c r="AR153" s="64">
        <v>240.08</v>
      </c>
      <c r="AS153" s="64">
        <v>243.91</v>
      </c>
      <c r="AT153" s="64">
        <v>247.74</v>
      </c>
      <c r="AU153" s="64">
        <v>251.57</v>
      </c>
      <c r="AV153" s="64">
        <v>255.4</v>
      </c>
      <c r="AW153" s="64">
        <v>259.23</v>
      </c>
      <c r="AX153" s="64">
        <v>263.06</v>
      </c>
      <c r="AY153" s="64">
        <v>266.89</v>
      </c>
    </row>
    <row r="154" spans="1:51">
      <c r="A154" s="70">
        <v>293.70999999999998</v>
      </c>
      <c r="B154" s="70">
        <v>299.17</v>
      </c>
      <c r="C154" s="70">
        <v>304.63</v>
      </c>
      <c r="D154" s="70">
        <v>310.08999999999997</v>
      </c>
      <c r="E154" s="70">
        <v>315.55</v>
      </c>
      <c r="F154" s="70">
        <v>321.01</v>
      </c>
      <c r="G154" s="70">
        <v>326.47000000000003</v>
      </c>
      <c r="H154" s="70">
        <v>331.93</v>
      </c>
      <c r="I154" s="71">
        <v>337.39</v>
      </c>
      <c r="J154" s="72">
        <v>342.85</v>
      </c>
      <c r="K154" s="72">
        <v>348.31</v>
      </c>
      <c r="L154" s="71">
        <v>353.77</v>
      </c>
      <c r="M154" s="71">
        <v>359.23</v>
      </c>
      <c r="N154" s="71">
        <v>364.69</v>
      </c>
      <c r="O154" s="73">
        <v>370.15</v>
      </c>
      <c r="P154" s="64">
        <v>375.61</v>
      </c>
      <c r="Q154" s="64">
        <v>381.07</v>
      </c>
      <c r="R154" s="64">
        <v>386.53</v>
      </c>
      <c r="S154" s="64">
        <v>391.99</v>
      </c>
      <c r="T154" s="64">
        <v>397.45</v>
      </c>
      <c r="U154" s="64">
        <v>402.91</v>
      </c>
      <c r="V154" s="64">
        <v>408.37</v>
      </c>
      <c r="W154" s="64">
        <v>413.83</v>
      </c>
      <c r="X154" s="64">
        <v>419.29</v>
      </c>
      <c r="Y154" s="64">
        <v>424.75</v>
      </c>
      <c r="Z154" s="65">
        <v>150</v>
      </c>
      <c r="AA154" s="70">
        <v>176.14</v>
      </c>
      <c r="AB154" s="70">
        <v>179.99</v>
      </c>
      <c r="AC154" s="70">
        <v>183.85</v>
      </c>
      <c r="AD154" s="70">
        <v>187.7</v>
      </c>
      <c r="AE154" s="70">
        <v>191.56</v>
      </c>
      <c r="AF154" s="70">
        <v>195.41</v>
      </c>
      <c r="AG154" s="70">
        <v>199.27</v>
      </c>
      <c r="AH154" s="70">
        <v>203.12</v>
      </c>
      <c r="AI154" s="71">
        <v>206.98</v>
      </c>
      <c r="AJ154" s="72">
        <v>210.83</v>
      </c>
      <c r="AK154" s="72">
        <v>214.69</v>
      </c>
      <c r="AL154" s="71">
        <v>218.54</v>
      </c>
      <c r="AM154" s="71">
        <v>222.4</v>
      </c>
      <c r="AN154" s="61">
        <v>226.25</v>
      </c>
      <c r="AO154" s="73">
        <v>230.11</v>
      </c>
      <c r="AP154" s="64">
        <v>233.96</v>
      </c>
      <c r="AQ154" s="64">
        <v>237.82</v>
      </c>
      <c r="AR154" s="64">
        <v>241.67</v>
      </c>
      <c r="AS154" s="64">
        <v>245.53</v>
      </c>
      <c r="AT154" s="64">
        <v>249.38</v>
      </c>
      <c r="AU154" s="64">
        <v>253.24</v>
      </c>
      <c r="AV154" s="64">
        <v>257.08999999999997</v>
      </c>
      <c r="AW154" s="64">
        <v>260.95</v>
      </c>
      <c r="AX154" s="64">
        <v>264.8</v>
      </c>
      <c r="AY154" s="64">
        <v>268.66000000000003</v>
      </c>
    </row>
    <row r="155" spans="1:51">
      <c r="A155" s="70">
        <v>295.60000000000002</v>
      </c>
      <c r="B155" s="70">
        <v>301.10000000000002</v>
      </c>
      <c r="C155" s="70">
        <v>306.58999999999997</v>
      </c>
      <c r="D155" s="70">
        <v>312.08999999999997</v>
      </c>
      <c r="E155" s="70">
        <v>317.58999999999997</v>
      </c>
      <c r="F155" s="70">
        <v>323.08</v>
      </c>
      <c r="G155" s="70">
        <v>328.58</v>
      </c>
      <c r="H155" s="70">
        <v>334.08</v>
      </c>
      <c r="I155" s="71">
        <v>339.57</v>
      </c>
      <c r="J155" s="72">
        <v>345.07</v>
      </c>
      <c r="K155" s="72">
        <v>350.56</v>
      </c>
      <c r="L155" s="71">
        <v>356.06</v>
      </c>
      <c r="M155" s="71">
        <v>361.56</v>
      </c>
      <c r="N155" s="71">
        <v>367.05</v>
      </c>
      <c r="O155" s="73">
        <v>372.55</v>
      </c>
      <c r="P155" s="64">
        <v>378.05</v>
      </c>
      <c r="Q155" s="64">
        <v>383.54</v>
      </c>
      <c r="R155" s="64">
        <v>389.04</v>
      </c>
      <c r="S155" s="64">
        <v>394.54</v>
      </c>
      <c r="T155" s="64">
        <v>400.03</v>
      </c>
      <c r="U155" s="64">
        <v>405.53</v>
      </c>
      <c r="V155" s="64">
        <v>411.03</v>
      </c>
      <c r="W155" s="64">
        <v>416.52</v>
      </c>
      <c r="X155" s="64">
        <v>422.02</v>
      </c>
      <c r="Y155" s="64">
        <v>427.51</v>
      </c>
      <c r="Z155" s="65">
        <v>151</v>
      </c>
      <c r="AA155" s="70">
        <v>177.3</v>
      </c>
      <c r="AB155" s="70">
        <v>181.18</v>
      </c>
      <c r="AC155" s="70">
        <v>185.06</v>
      </c>
      <c r="AD155" s="70">
        <v>188.94</v>
      </c>
      <c r="AE155" s="70">
        <v>192.82</v>
      </c>
      <c r="AF155" s="70">
        <v>196.7</v>
      </c>
      <c r="AG155" s="70">
        <v>200.58</v>
      </c>
      <c r="AH155" s="70">
        <v>204.46</v>
      </c>
      <c r="AI155" s="71">
        <v>208.34</v>
      </c>
      <c r="AJ155" s="72">
        <v>212.22</v>
      </c>
      <c r="AK155" s="72">
        <v>216.1</v>
      </c>
      <c r="AL155" s="71">
        <v>219.98</v>
      </c>
      <c r="AM155" s="71">
        <v>223.86</v>
      </c>
      <c r="AN155" s="61">
        <v>227.75</v>
      </c>
      <c r="AO155" s="73">
        <v>231.63</v>
      </c>
      <c r="AP155" s="64">
        <v>235.51</v>
      </c>
      <c r="AQ155" s="64">
        <v>239.39</v>
      </c>
      <c r="AR155" s="64">
        <v>243.27</v>
      </c>
      <c r="AS155" s="64">
        <v>247.15</v>
      </c>
      <c r="AT155" s="64">
        <v>251.03</v>
      </c>
      <c r="AU155" s="64">
        <v>254.91</v>
      </c>
      <c r="AV155" s="64">
        <v>258.79000000000002</v>
      </c>
      <c r="AW155" s="64">
        <v>262.67</v>
      </c>
      <c r="AX155" s="64">
        <v>266.55</v>
      </c>
      <c r="AY155" s="64">
        <v>270.43</v>
      </c>
    </row>
    <row r="156" spans="1:51">
      <c r="A156" s="70">
        <v>297.49</v>
      </c>
      <c r="B156" s="70">
        <v>303.02999999999997</v>
      </c>
      <c r="C156" s="70">
        <v>308.56</v>
      </c>
      <c r="D156" s="70">
        <v>314.08999999999997</v>
      </c>
      <c r="E156" s="70">
        <v>319.62</v>
      </c>
      <c r="F156" s="70">
        <v>325.16000000000003</v>
      </c>
      <c r="G156" s="70">
        <v>330.69</v>
      </c>
      <c r="H156" s="70">
        <v>336.22</v>
      </c>
      <c r="I156" s="71">
        <v>341.75</v>
      </c>
      <c r="J156" s="72">
        <v>347.29</v>
      </c>
      <c r="K156" s="72">
        <v>352.82</v>
      </c>
      <c r="L156" s="71">
        <v>358.35</v>
      </c>
      <c r="M156" s="71">
        <v>363.89</v>
      </c>
      <c r="N156" s="71">
        <v>369.42</v>
      </c>
      <c r="O156" s="73">
        <v>374.95</v>
      </c>
      <c r="P156" s="64">
        <v>380.48</v>
      </c>
      <c r="Q156" s="64">
        <v>386.02</v>
      </c>
      <c r="R156" s="64">
        <v>391.55</v>
      </c>
      <c r="S156" s="64">
        <v>397.08</v>
      </c>
      <c r="T156" s="64">
        <v>402.62</v>
      </c>
      <c r="U156" s="64">
        <v>408.15</v>
      </c>
      <c r="V156" s="64">
        <v>413.68</v>
      </c>
      <c r="W156" s="64">
        <v>419.21</v>
      </c>
      <c r="X156" s="64">
        <v>424.75</v>
      </c>
      <c r="Y156" s="64">
        <v>430.28</v>
      </c>
      <c r="Z156" s="65">
        <v>152</v>
      </c>
      <c r="AA156" s="70">
        <v>178.46</v>
      </c>
      <c r="AB156" s="70">
        <v>182.36</v>
      </c>
      <c r="AC156" s="70">
        <v>186.27</v>
      </c>
      <c r="AD156" s="70">
        <v>190.17</v>
      </c>
      <c r="AE156" s="70">
        <v>194.08</v>
      </c>
      <c r="AF156" s="70">
        <v>197.99</v>
      </c>
      <c r="AG156" s="70">
        <v>201.89</v>
      </c>
      <c r="AH156" s="70">
        <v>205.8</v>
      </c>
      <c r="AI156" s="71">
        <v>209.71</v>
      </c>
      <c r="AJ156" s="72">
        <v>213.61</v>
      </c>
      <c r="AK156" s="72">
        <v>217.52</v>
      </c>
      <c r="AL156" s="71">
        <v>221.43</v>
      </c>
      <c r="AM156" s="71">
        <v>225.33</v>
      </c>
      <c r="AN156" s="61">
        <v>229.24</v>
      </c>
      <c r="AO156" s="73">
        <v>233.14</v>
      </c>
      <c r="AP156" s="64">
        <v>237.05</v>
      </c>
      <c r="AQ156" s="64">
        <v>240.96</v>
      </c>
      <c r="AR156" s="64">
        <v>244.86</v>
      </c>
      <c r="AS156" s="64">
        <v>248.77</v>
      </c>
      <c r="AT156" s="64">
        <v>252.68</v>
      </c>
      <c r="AU156" s="64">
        <v>256.58</v>
      </c>
      <c r="AV156" s="64">
        <v>260.49</v>
      </c>
      <c r="AW156" s="64">
        <v>264.39999999999998</v>
      </c>
      <c r="AX156" s="64">
        <v>268.3</v>
      </c>
      <c r="AY156" s="64">
        <v>272.20999999999998</v>
      </c>
    </row>
    <row r="157" spans="1:51">
      <c r="A157" s="70">
        <v>299.39</v>
      </c>
      <c r="B157" s="70">
        <v>304.95999999999998</v>
      </c>
      <c r="C157" s="70">
        <v>310.43</v>
      </c>
      <c r="D157" s="70">
        <v>316.10000000000002</v>
      </c>
      <c r="E157" s="70">
        <v>321.67</v>
      </c>
      <c r="F157" s="70">
        <v>327.23</v>
      </c>
      <c r="G157" s="70">
        <v>332.8</v>
      </c>
      <c r="H157" s="70">
        <v>338.37</v>
      </c>
      <c r="I157" s="71">
        <v>343.94</v>
      </c>
      <c r="J157" s="72">
        <v>349.51</v>
      </c>
      <c r="K157" s="72">
        <v>355.08</v>
      </c>
      <c r="L157" s="71">
        <v>360.65</v>
      </c>
      <c r="M157" s="71">
        <v>366.22</v>
      </c>
      <c r="N157" s="71">
        <v>371.79</v>
      </c>
      <c r="O157" s="73">
        <v>377.36</v>
      </c>
      <c r="P157" s="64">
        <v>382.93</v>
      </c>
      <c r="Q157" s="64">
        <v>388.5</v>
      </c>
      <c r="R157" s="64">
        <v>394.06</v>
      </c>
      <c r="S157" s="64">
        <v>399.63</v>
      </c>
      <c r="T157" s="64">
        <v>405.2</v>
      </c>
      <c r="U157" s="64">
        <v>410.77</v>
      </c>
      <c r="V157" s="64">
        <v>416.34</v>
      </c>
      <c r="W157" s="64">
        <v>421.91</v>
      </c>
      <c r="X157" s="64">
        <v>427.48</v>
      </c>
      <c r="Y157" s="64">
        <v>433.05</v>
      </c>
      <c r="Z157" s="65">
        <v>153</v>
      </c>
      <c r="AA157" s="70">
        <v>179.61</v>
      </c>
      <c r="AB157" s="70">
        <v>183.55</v>
      </c>
      <c r="AC157" s="70">
        <v>187.48</v>
      </c>
      <c r="AD157" s="70">
        <v>191.41</v>
      </c>
      <c r="AE157" s="70">
        <v>195.34</v>
      </c>
      <c r="AF157" s="70">
        <v>199.28</v>
      </c>
      <c r="AG157" s="70">
        <v>203.21</v>
      </c>
      <c r="AH157" s="70">
        <v>207.14</v>
      </c>
      <c r="AI157" s="71">
        <v>211.07</v>
      </c>
      <c r="AJ157" s="72">
        <v>215</v>
      </c>
      <c r="AK157" s="72">
        <v>218.94</v>
      </c>
      <c r="AL157" s="71">
        <v>222.87</v>
      </c>
      <c r="AM157" s="71">
        <v>226.8</v>
      </c>
      <c r="AN157" s="61">
        <v>230.73</v>
      </c>
      <c r="AO157" s="73">
        <v>234.66</v>
      </c>
      <c r="AP157" s="64">
        <v>238.6</v>
      </c>
      <c r="AQ157" s="64">
        <v>242.53</v>
      </c>
      <c r="AR157" s="64">
        <v>246.46</v>
      </c>
      <c r="AS157" s="64">
        <v>250.39</v>
      </c>
      <c r="AT157" s="64">
        <v>254.32</v>
      </c>
      <c r="AU157" s="64">
        <v>258.26</v>
      </c>
      <c r="AV157" s="64">
        <v>262.19</v>
      </c>
      <c r="AW157" s="64">
        <v>266.12</v>
      </c>
      <c r="AX157" s="64">
        <v>270.5</v>
      </c>
      <c r="AY157" s="64">
        <v>273.99</v>
      </c>
    </row>
    <row r="158" spans="1:51">
      <c r="A158" s="70">
        <v>301.29000000000002</v>
      </c>
      <c r="B158" s="70">
        <v>306.89</v>
      </c>
      <c r="C158" s="70">
        <v>312.5</v>
      </c>
      <c r="D158" s="70">
        <v>318.11</v>
      </c>
      <c r="E158" s="70">
        <v>323.70999999999998</v>
      </c>
      <c r="F158" s="70">
        <v>329.32</v>
      </c>
      <c r="G158" s="70">
        <v>334.92</v>
      </c>
      <c r="H158" s="70">
        <v>340.53</v>
      </c>
      <c r="I158" s="71">
        <v>346.13</v>
      </c>
      <c r="J158" s="72">
        <v>351.74</v>
      </c>
      <c r="K158" s="72">
        <v>357.34</v>
      </c>
      <c r="L158" s="71">
        <v>362.95</v>
      </c>
      <c r="M158" s="71">
        <v>368.56</v>
      </c>
      <c r="N158" s="71">
        <v>374.16</v>
      </c>
      <c r="O158" s="73">
        <v>379.77</v>
      </c>
      <c r="P158" s="64">
        <v>385.37</v>
      </c>
      <c r="Q158" s="64">
        <v>390.98</v>
      </c>
      <c r="R158" s="64">
        <v>396.58</v>
      </c>
      <c r="S158" s="64">
        <v>402.19</v>
      </c>
      <c r="T158" s="64">
        <v>407.79</v>
      </c>
      <c r="U158" s="64">
        <v>413.4</v>
      </c>
      <c r="V158" s="64">
        <v>419.01</v>
      </c>
      <c r="W158" s="64">
        <v>424.61</v>
      </c>
      <c r="X158" s="64">
        <v>430.22</v>
      </c>
      <c r="Y158" s="64">
        <v>435.82</v>
      </c>
      <c r="Z158" s="65">
        <v>154</v>
      </c>
      <c r="AA158" s="70">
        <v>180.78</v>
      </c>
      <c r="AB158" s="70">
        <v>184.73</v>
      </c>
      <c r="AC158" s="70">
        <v>188.69</v>
      </c>
      <c r="AD158" s="70">
        <v>192.65</v>
      </c>
      <c r="AE158" s="70">
        <v>196.61</v>
      </c>
      <c r="AF158" s="70">
        <v>200.56</v>
      </c>
      <c r="AG158" s="70">
        <v>204.52</v>
      </c>
      <c r="AH158" s="70">
        <v>208.48</v>
      </c>
      <c r="AI158" s="71">
        <v>212.44</v>
      </c>
      <c r="AJ158" s="72">
        <v>216.4</v>
      </c>
      <c r="AK158" s="72">
        <v>220.35</v>
      </c>
      <c r="AL158" s="71">
        <v>224.31</v>
      </c>
      <c r="AM158" s="71">
        <v>228.27</v>
      </c>
      <c r="AN158" s="61">
        <v>232.23</v>
      </c>
      <c r="AO158" s="73">
        <v>236.18</v>
      </c>
      <c r="AP158" s="64">
        <v>240.14</v>
      </c>
      <c r="AQ158" s="64">
        <v>244.1</v>
      </c>
      <c r="AR158" s="64">
        <v>248.06</v>
      </c>
      <c r="AS158" s="64">
        <v>252.02</v>
      </c>
      <c r="AT158" s="64">
        <v>255.97</v>
      </c>
      <c r="AU158" s="64">
        <v>259.93</v>
      </c>
      <c r="AV158" s="64">
        <v>263.89</v>
      </c>
      <c r="AW158" s="64">
        <v>267.85000000000002</v>
      </c>
      <c r="AX158" s="64">
        <v>271.81</v>
      </c>
      <c r="AY158" s="64">
        <v>275.76</v>
      </c>
    </row>
    <row r="159" spans="1:51">
      <c r="A159" s="70">
        <v>303.19</v>
      </c>
      <c r="B159" s="70">
        <v>308.83999999999997</v>
      </c>
      <c r="C159" s="70">
        <v>314.48</v>
      </c>
      <c r="D159" s="70">
        <v>320.12</v>
      </c>
      <c r="E159" s="70">
        <v>325.76</v>
      </c>
      <c r="F159" s="70">
        <v>331.4</v>
      </c>
      <c r="G159" s="70">
        <v>337.05</v>
      </c>
      <c r="H159" s="70">
        <v>342.69</v>
      </c>
      <c r="I159" s="71">
        <v>348.33</v>
      </c>
      <c r="J159" s="72">
        <v>353.97</v>
      </c>
      <c r="K159" s="72">
        <v>359.61</v>
      </c>
      <c r="L159" s="71">
        <v>365.26</v>
      </c>
      <c r="M159" s="71">
        <v>370.9</v>
      </c>
      <c r="N159" s="71">
        <v>376.54</v>
      </c>
      <c r="O159" s="73">
        <v>382.18</v>
      </c>
      <c r="P159" s="64">
        <v>387.82</v>
      </c>
      <c r="Q159" s="64">
        <v>393.47</v>
      </c>
      <c r="R159" s="64">
        <v>399.11</v>
      </c>
      <c r="S159" s="64">
        <v>404.75</v>
      </c>
      <c r="T159" s="64">
        <v>410.39</v>
      </c>
      <c r="U159" s="64">
        <v>416.03</v>
      </c>
      <c r="V159" s="64">
        <v>421.68</v>
      </c>
      <c r="W159" s="64">
        <v>427.32</v>
      </c>
      <c r="X159" s="64">
        <v>432.96</v>
      </c>
      <c r="Y159" s="64">
        <v>438.6</v>
      </c>
      <c r="Z159" s="65">
        <v>155</v>
      </c>
      <c r="AA159" s="70">
        <v>181.94</v>
      </c>
      <c r="AB159" s="70">
        <v>185.92</v>
      </c>
      <c r="AC159" s="70">
        <v>189.9</v>
      </c>
      <c r="AD159" s="70">
        <v>193.89</v>
      </c>
      <c r="AE159" s="70">
        <v>197.87</v>
      </c>
      <c r="AF159" s="70">
        <v>201.86</v>
      </c>
      <c r="AG159" s="70">
        <v>205.84</v>
      </c>
      <c r="AH159" s="70">
        <v>209.82</v>
      </c>
      <c r="AI159" s="71">
        <v>213.81</v>
      </c>
      <c r="AJ159" s="72">
        <v>217.79</v>
      </c>
      <c r="AK159" s="72">
        <v>221.77</v>
      </c>
      <c r="AL159" s="71">
        <v>225.76</v>
      </c>
      <c r="AM159" s="71">
        <v>229.74</v>
      </c>
      <c r="AN159" s="61">
        <v>233.72</v>
      </c>
      <c r="AO159" s="73">
        <v>237.71</v>
      </c>
      <c r="AP159" s="64">
        <v>241.69</v>
      </c>
      <c r="AQ159" s="64">
        <v>245.67</v>
      </c>
      <c r="AR159" s="64">
        <v>249.66</v>
      </c>
      <c r="AS159" s="64">
        <v>253.64</v>
      </c>
      <c r="AT159" s="64">
        <v>257.62</v>
      </c>
      <c r="AU159" s="64">
        <v>261.61</v>
      </c>
      <c r="AV159" s="64">
        <v>265.58999999999997</v>
      </c>
      <c r="AW159" s="64">
        <v>269.57</v>
      </c>
      <c r="AX159" s="64">
        <v>273.56</v>
      </c>
      <c r="AY159" s="64">
        <v>277.54000000000002</v>
      </c>
    </row>
    <row r="160" spans="1:51">
      <c r="A160" s="70">
        <v>305.10000000000002</v>
      </c>
      <c r="B160" s="70">
        <v>310.77999999999997</v>
      </c>
      <c r="C160" s="70">
        <v>316.45999999999998</v>
      </c>
      <c r="D160" s="70">
        <v>322.14</v>
      </c>
      <c r="E160" s="70">
        <v>327.82</v>
      </c>
      <c r="F160" s="70">
        <v>333.49</v>
      </c>
      <c r="G160" s="70">
        <v>339.17</v>
      </c>
      <c r="H160" s="70">
        <v>344.85</v>
      </c>
      <c r="I160" s="71">
        <v>350.53</v>
      </c>
      <c r="J160" s="72">
        <v>356.21</v>
      </c>
      <c r="K160" s="72">
        <v>361.89</v>
      </c>
      <c r="L160" s="71">
        <v>367.57</v>
      </c>
      <c r="M160" s="71">
        <v>373.24</v>
      </c>
      <c r="N160" s="71">
        <v>378.92</v>
      </c>
      <c r="O160" s="73">
        <v>384.6</v>
      </c>
      <c r="P160" s="64">
        <v>390.28</v>
      </c>
      <c r="Q160" s="64">
        <v>395.96</v>
      </c>
      <c r="R160" s="64">
        <v>401.64</v>
      </c>
      <c r="S160" s="64">
        <v>407.31</v>
      </c>
      <c r="T160" s="64">
        <v>412.99</v>
      </c>
      <c r="U160" s="64">
        <v>418.67</v>
      </c>
      <c r="V160" s="64">
        <v>424.35</v>
      </c>
      <c r="W160" s="64">
        <v>430.03</v>
      </c>
      <c r="X160" s="64">
        <v>435.71</v>
      </c>
      <c r="Y160" s="64">
        <v>441.38</v>
      </c>
      <c r="Z160" s="65">
        <v>156</v>
      </c>
      <c r="AA160" s="70">
        <v>183.1</v>
      </c>
      <c r="AB160" s="70">
        <v>187.11</v>
      </c>
      <c r="AC160" s="70">
        <v>191.12</v>
      </c>
      <c r="AD160" s="70">
        <v>195.13</v>
      </c>
      <c r="AE160" s="70">
        <v>199.14</v>
      </c>
      <c r="AF160" s="70">
        <v>203.15</v>
      </c>
      <c r="AG160" s="70">
        <v>207.16</v>
      </c>
      <c r="AH160" s="70">
        <v>211.17</v>
      </c>
      <c r="AI160" s="71">
        <v>215.17</v>
      </c>
      <c r="AJ160" s="72">
        <v>219.18</v>
      </c>
      <c r="AK160" s="72">
        <v>223.19</v>
      </c>
      <c r="AL160" s="71">
        <v>227.2</v>
      </c>
      <c r="AM160" s="71">
        <v>231.21</v>
      </c>
      <c r="AN160" s="61">
        <v>235.22</v>
      </c>
      <c r="AO160" s="73">
        <v>239.23</v>
      </c>
      <c r="AP160" s="64">
        <v>243.24</v>
      </c>
      <c r="AQ160" s="64">
        <v>247.25</v>
      </c>
      <c r="AR160" s="64">
        <v>251.26</v>
      </c>
      <c r="AS160" s="64">
        <v>255.27</v>
      </c>
      <c r="AT160" s="64">
        <v>259.27999999999997</v>
      </c>
      <c r="AU160" s="64">
        <v>263.29000000000002</v>
      </c>
      <c r="AV160" s="64">
        <v>267.29000000000002</v>
      </c>
      <c r="AW160" s="64">
        <v>271.3</v>
      </c>
      <c r="AX160" s="64">
        <v>275.31</v>
      </c>
      <c r="AY160" s="64">
        <v>279.32</v>
      </c>
    </row>
    <row r="161" spans="1:51">
      <c r="A161" s="70">
        <v>307.02</v>
      </c>
      <c r="B161" s="70">
        <v>312.73</v>
      </c>
      <c r="C161" s="70">
        <v>318.45</v>
      </c>
      <c r="D161" s="70">
        <v>324.16000000000003</v>
      </c>
      <c r="E161" s="70">
        <v>329.88</v>
      </c>
      <c r="F161" s="70">
        <v>335.59</v>
      </c>
      <c r="G161" s="70">
        <v>341.31</v>
      </c>
      <c r="H161" s="70">
        <v>347.02</v>
      </c>
      <c r="I161" s="71">
        <v>352.74</v>
      </c>
      <c r="J161" s="72">
        <v>358.45</v>
      </c>
      <c r="K161" s="72">
        <v>364.16</v>
      </c>
      <c r="L161" s="71">
        <v>369.88</v>
      </c>
      <c r="M161" s="71">
        <v>375.59</v>
      </c>
      <c r="N161" s="71">
        <v>381.31</v>
      </c>
      <c r="O161" s="73">
        <v>387.02</v>
      </c>
      <c r="P161" s="64">
        <v>392.74</v>
      </c>
      <c r="Q161" s="64">
        <v>398.45</v>
      </c>
      <c r="R161" s="64">
        <v>404.17</v>
      </c>
      <c r="S161" s="64">
        <v>409.88</v>
      </c>
      <c r="T161" s="64">
        <v>415.6</v>
      </c>
      <c r="U161" s="64">
        <v>421.31</v>
      </c>
      <c r="V161" s="64">
        <v>427.03</v>
      </c>
      <c r="W161" s="64">
        <v>432.74</v>
      </c>
      <c r="X161" s="64">
        <v>438.46</v>
      </c>
      <c r="Y161" s="64">
        <v>444.17</v>
      </c>
      <c r="Z161" s="65">
        <v>157</v>
      </c>
      <c r="AA161" s="70">
        <v>184.27</v>
      </c>
      <c r="AB161" s="70">
        <v>188.3</v>
      </c>
      <c r="AC161" s="70">
        <v>192.34</v>
      </c>
      <c r="AD161" s="70">
        <v>196.37</v>
      </c>
      <c r="AE161" s="70">
        <v>200.41</v>
      </c>
      <c r="AF161" s="70">
        <v>204.44</v>
      </c>
      <c r="AG161" s="70">
        <v>208.48</v>
      </c>
      <c r="AH161" s="70">
        <v>212.51</v>
      </c>
      <c r="AI161" s="71">
        <v>216.55</v>
      </c>
      <c r="AJ161" s="72">
        <v>220.58</v>
      </c>
      <c r="AK161" s="72">
        <v>224.62</v>
      </c>
      <c r="AL161" s="71">
        <v>228.65</v>
      </c>
      <c r="AM161" s="71">
        <v>232.68</v>
      </c>
      <c r="AN161" s="61">
        <v>236.72</v>
      </c>
      <c r="AO161" s="73">
        <v>240.75</v>
      </c>
      <c r="AP161" s="64">
        <v>244.79</v>
      </c>
      <c r="AQ161" s="64">
        <v>248.82</v>
      </c>
      <c r="AR161" s="64">
        <v>252.86</v>
      </c>
      <c r="AS161" s="64">
        <v>256.89</v>
      </c>
      <c r="AT161" s="64">
        <v>260.93</v>
      </c>
      <c r="AU161" s="64">
        <v>264.95999999999998</v>
      </c>
      <c r="AV161" s="64">
        <v>269</v>
      </c>
      <c r="AW161" s="64">
        <v>273.02999999999997</v>
      </c>
      <c r="AX161" s="64">
        <v>277.07</v>
      </c>
      <c r="AY161" s="64">
        <v>281.10000000000002</v>
      </c>
    </row>
    <row r="162" spans="1:51">
      <c r="A162" s="70">
        <v>309.35000000000002</v>
      </c>
      <c r="B162" s="70">
        <v>315.10000000000002</v>
      </c>
      <c r="C162" s="70">
        <v>320.85000000000002</v>
      </c>
      <c r="D162" s="70">
        <v>326.61</v>
      </c>
      <c r="E162" s="70">
        <v>332.36</v>
      </c>
      <c r="F162" s="70">
        <v>338.11</v>
      </c>
      <c r="G162" s="70">
        <v>343.86</v>
      </c>
      <c r="H162" s="70">
        <v>349.61</v>
      </c>
      <c r="I162" s="71">
        <v>355.36</v>
      </c>
      <c r="J162" s="72">
        <v>361.11</v>
      </c>
      <c r="K162" s="72">
        <v>366.86</v>
      </c>
      <c r="L162" s="71">
        <v>372.62</v>
      </c>
      <c r="M162" s="71">
        <v>378.37</v>
      </c>
      <c r="N162" s="71">
        <v>384.12</v>
      </c>
      <c r="O162" s="73">
        <v>389.87</v>
      </c>
      <c r="P162" s="64">
        <v>395.62</v>
      </c>
      <c r="Q162" s="64">
        <v>401.37</v>
      </c>
      <c r="R162" s="64">
        <v>407.12</v>
      </c>
      <c r="S162" s="64">
        <v>412.87</v>
      </c>
      <c r="T162" s="64">
        <v>418.62</v>
      </c>
      <c r="U162" s="64">
        <v>424.38</v>
      </c>
      <c r="V162" s="64">
        <v>430.13</v>
      </c>
      <c r="W162" s="64">
        <v>435.88</v>
      </c>
      <c r="X162" s="64">
        <v>441.63</v>
      </c>
      <c r="Y162" s="64">
        <v>447.38</v>
      </c>
      <c r="Z162" s="65">
        <v>158</v>
      </c>
      <c r="AA162" s="70">
        <v>185.43</v>
      </c>
      <c r="AB162" s="70">
        <v>189.49</v>
      </c>
      <c r="AC162" s="70">
        <v>193.55</v>
      </c>
      <c r="AD162" s="70">
        <v>197.61</v>
      </c>
      <c r="AE162" s="70">
        <v>201.67</v>
      </c>
      <c r="AF162" s="70">
        <v>205.74</v>
      </c>
      <c r="AG162" s="70">
        <v>209.8</v>
      </c>
      <c r="AH162" s="70">
        <v>213.86</v>
      </c>
      <c r="AI162" s="71">
        <v>217.92</v>
      </c>
      <c r="AJ162" s="72">
        <v>221.98</v>
      </c>
      <c r="AK162" s="72">
        <v>226.04</v>
      </c>
      <c r="AL162" s="71">
        <v>230.1</v>
      </c>
      <c r="AM162" s="71">
        <v>234.16</v>
      </c>
      <c r="AN162" s="61">
        <v>238.22</v>
      </c>
      <c r="AO162" s="73">
        <v>242.28</v>
      </c>
      <c r="AP162" s="64">
        <v>246.34</v>
      </c>
      <c r="AQ162" s="64">
        <v>250.4</v>
      </c>
      <c r="AR162" s="64">
        <v>254.46</v>
      </c>
      <c r="AS162" s="64">
        <v>258.52</v>
      </c>
      <c r="AT162" s="64">
        <v>262.58</v>
      </c>
      <c r="AU162" s="64">
        <v>266.64</v>
      </c>
      <c r="AV162" s="64">
        <v>270.7</v>
      </c>
      <c r="AW162" s="64">
        <v>274.77</v>
      </c>
      <c r="AX162" s="64">
        <v>278.83</v>
      </c>
      <c r="AY162" s="64">
        <v>282.89</v>
      </c>
    </row>
    <row r="163" spans="1:51">
      <c r="A163" s="70">
        <v>311.27999999999997</v>
      </c>
      <c r="B163" s="70">
        <v>317.07</v>
      </c>
      <c r="C163" s="70">
        <v>322.86</v>
      </c>
      <c r="D163" s="70">
        <v>328.64</v>
      </c>
      <c r="E163" s="70">
        <v>334.43</v>
      </c>
      <c r="F163" s="70">
        <v>340.22</v>
      </c>
      <c r="G163" s="70">
        <v>346.01</v>
      </c>
      <c r="H163" s="70">
        <v>351.79</v>
      </c>
      <c r="I163" s="71">
        <v>357.58</v>
      </c>
      <c r="J163" s="72">
        <v>363.37</v>
      </c>
      <c r="K163" s="72">
        <v>369.16</v>
      </c>
      <c r="L163" s="71">
        <v>374.94</v>
      </c>
      <c r="M163" s="71">
        <v>380.73</v>
      </c>
      <c r="N163" s="71">
        <v>386.52</v>
      </c>
      <c r="O163" s="73">
        <v>392.31</v>
      </c>
      <c r="P163" s="64">
        <v>398.09</v>
      </c>
      <c r="Q163" s="64">
        <v>403.88</v>
      </c>
      <c r="R163" s="64">
        <v>409.67</v>
      </c>
      <c r="S163" s="64">
        <v>415.46</v>
      </c>
      <c r="T163" s="64">
        <v>421.24</v>
      </c>
      <c r="U163" s="64">
        <v>427.03</v>
      </c>
      <c r="V163" s="64">
        <v>432.82</v>
      </c>
      <c r="W163" s="64">
        <v>438.61</v>
      </c>
      <c r="X163" s="64">
        <v>444.4</v>
      </c>
      <c r="Y163" s="64">
        <v>450.18</v>
      </c>
      <c r="Z163" s="65">
        <v>159</v>
      </c>
      <c r="AA163" s="70">
        <v>186.6</v>
      </c>
      <c r="AB163" s="70">
        <v>190.69</v>
      </c>
      <c r="AC163" s="70">
        <v>194.77</v>
      </c>
      <c r="AD163" s="70">
        <v>198.86</v>
      </c>
      <c r="AE163" s="70">
        <v>202.94</v>
      </c>
      <c r="AF163" s="70">
        <v>207.03</v>
      </c>
      <c r="AG163" s="70">
        <v>211.12</v>
      </c>
      <c r="AH163" s="70">
        <v>215.2</v>
      </c>
      <c r="AI163" s="71">
        <v>219.29</v>
      </c>
      <c r="AJ163" s="72">
        <v>223.38</v>
      </c>
      <c r="AK163" s="72">
        <v>227.46</v>
      </c>
      <c r="AL163" s="71">
        <v>231.55</v>
      </c>
      <c r="AM163" s="71">
        <v>235.63</v>
      </c>
      <c r="AN163" s="61">
        <v>239.72</v>
      </c>
      <c r="AO163" s="73">
        <v>243.81</v>
      </c>
      <c r="AP163" s="64">
        <v>247.89</v>
      </c>
      <c r="AQ163" s="64">
        <v>251.98</v>
      </c>
      <c r="AR163" s="64">
        <v>256.07</v>
      </c>
      <c r="AS163" s="64">
        <v>260.14999999999998</v>
      </c>
      <c r="AT163" s="64">
        <v>264.24</v>
      </c>
      <c r="AU163" s="64">
        <v>268.33</v>
      </c>
      <c r="AV163" s="64">
        <v>272.41000000000003</v>
      </c>
      <c r="AW163" s="64">
        <v>276.5</v>
      </c>
      <c r="AX163" s="64">
        <v>280.58</v>
      </c>
      <c r="AY163" s="64">
        <v>284.67</v>
      </c>
    </row>
    <row r="164" spans="1:51">
      <c r="A164" s="70">
        <v>313.20999999999998</v>
      </c>
      <c r="B164" s="70">
        <v>319.04000000000002</v>
      </c>
      <c r="C164" s="70">
        <v>324.86</v>
      </c>
      <c r="D164" s="70">
        <v>330.69</v>
      </c>
      <c r="E164" s="70">
        <v>336.51</v>
      </c>
      <c r="F164" s="70">
        <v>342.33</v>
      </c>
      <c r="G164" s="70">
        <v>348.16</v>
      </c>
      <c r="H164" s="70">
        <v>353.98</v>
      </c>
      <c r="I164" s="71">
        <v>359.81</v>
      </c>
      <c r="J164" s="72">
        <v>365.63</v>
      </c>
      <c r="K164" s="72">
        <v>371.45</v>
      </c>
      <c r="L164" s="71">
        <v>377.28</v>
      </c>
      <c r="M164" s="71">
        <v>383.1</v>
      </c>
      <c r="N164" s="71">
        <v>388.93</v>
      </c>
      <c r="O164" s="73">
        <v>394.75</v>
      </c>
      <c r="P164" s="64">
        <v>400.57</v>
      </c>
      <c r="Q164" s="64">
        <v>406.4</v>
      </c>
      <c r="R164" s="64">
        <v>412.22</v>
      </c>
      <c r="S164" s="64">
        <v>418.05</v>
      </c>
      <c r="T164" s="64">
        <v>423.87</v>
      </c>
      <c r="U164" s="64">
        <v>429.69</v>
      </c>
      <c r="V164" s="64">
        <v>435.52</v>
      </c>
      <c r="W164" s="64">
        <v>441.34</v>
      </c>
      <c r="X164" s="64">
        <v>447.17</v>
      </c>
      <c r="Y164" s="64">
        <v>452.99</v>
      </c>
      <c r="Z164" s="65">
        <v>160</v>
      </c>
      <c r="AA164" s="70">
        <v>187.77</v>
      </c>
      <c r="AB164" s="70">
        <v>191.88</v>
      </c>
      <c r="AC164" s="70">
        <v>195.99</v>
      </c>
      <c r="AD164" s="70">
        <v>200.1</v>
      </c>
      <c r="AE164" s="70">
        <v>204.22</v>
      </c>
      <c r="AF164" s="70">
        <v>208.33</v>
      </c>
      <c r="AG164" s="70">
        <v>212.44</v>
      </c>
      <c r="AH164" s="70">
        <v>216.55</v>
      </c>
      <c r="AI164" s="71">
        <v>220.66</v>
      </c>
      <c r="AJ164" s="72">
        <v>224.78</v>
      </c>
      <c r="AK164" s="72">
        <v>228.89</v>
      </c>
      <c r="AL164" s="71">
        <v>233</v>
      </c>
      <c r="AM164" s="71">
        <v>237.11</v>
      </c>
      <c r="AN164" s="61">
        <v>241.22</v>
      </c>
      <c r="AO164" s="73">
        <v>245.34</v>
      </c>
      <c r="AP164" s="64">
        <v>249.45</v>
      </c>
      <c r="AQ164" s="64">
        <v>253.56</v>
      </c>
      <c r="AR164" s="64">
        <v>257.67</v>
      </c>
      <c r="AS164" s="64">
        <v>261.77999999999997</v>
      </c>
      <c r="AT164" s="64">
        <v>265.89999999999998</v>
      </c>
      <c r="AU164" s="64">
        <v>270.01</v>
      </c>
      <c r="AV164" s="64">
        <v>274.12</v>
      </c>
      <c r="AW164" s="64">
        <v>278.23</v>
      </c>
      <c r="AX164" s="64">
        <v>282.33999999999997</v>
      </c>
      <c r="AY164" s="64">
        <v>286.45999999999998</v>
      </c>
    </row>
    <row r="165" spans="1:51">
      <c r="A165" s="70">
        <v>315.14999999999998</v>
      </c>
      <c r="B165" s="70">
        <v>321.01</v>
      </c>
      <c r="C165" s="70">
        <v>326.87</v>
      </c>
      <c r="D165" s="70">
        <v>332.73</v>
      </c>
      <c r="E165" s="70">
        <v>338.59</v>
      </c>
      <c r="F165" s="70">
        <v>344.45</v>
      </c>
      <c r="G165" s="70">
        <v>350.32</v>
      </c>
      <c r="H165" s="70">
        <v>356.18</v>
      </c>
      <c r="I165" s="71">
        <v>362.04</v>
      </c>
      <c r="J165" s="72">
        <v>367.9</v>
      </c>
      <c r="K165" s="72">
        <v>373.76</v>
      </c>
      <c r="L165" s="71">
        <v>379.62</v>
      </c>
      <c r="M165" s="71">
        <v>385.48</v>
      </c>
      <c r="N165" s="71">
        <v>391.34</v>
      </c>
      <c r="O165" s="73">
        <v>397.2</v>
      </c>
      <c r="P165" s="64">
        <v>403.06</v>
      </c>
      <c r="Q165" s="64">
        <v>408.92</v>
      </c>
      <c r="R165" s="64">
        <v>414.78</v>
      </c>
      <c r="S165" s="64">
        <v>420.64</v>
      </c>
      <c r="T165" s="64">
        <v>426.5</v>
      </c>
      <c r="U165" s="64">
        <v>432.36</v>
      </c>
      <c r="V165" s="64">
        <v>438.22</v>
      </c>
      <c r="W165" s="64">
        <v>444.08</v>
      </c>
      <c r="X165" s="64">
        <v>449.94</v>
      </c>
      <c r="Y165" s="64">
        <v>455.8</v>
      </c>
      <c r="Z165" s="65">
        <v>161</v>
      </c>
      <c r="AA165" s="70">
        <v>188.94</v>
      </c>
      <c r="AB165" s="70">
        <v>193.08</v>
      </c>
      <c r="AC165" s="70">
        <v>197.21</v>
      </c>
      <c r="AD165" s="70">
        <v>201.35</v>
      </c>
      <c r="AE165" s="70">
        <v>205.49</v>
      </c>
      <c r="AF165" s="70">
        <v>209.63</v>
      </c>
      <c r="AG165" s="70">
        <v>213.76</v>
      </c>
      <c r="AH165" s="70">
        <v>217.9</v>
      </c>
      <c r="AI165" s="71">
        <v>222.04</v>
      </c>
      <c r="AJ165" s="72">
        <v>226.18</v>
      </c>
      <c r="AK165" s="72">
        <v>230.31</v>
      </c>
      <c r="AL165" s="71">
        <v>234.45</v>
      </c>
      <c r="AM165" s="71">
        <v>238.59</v>
      </c>
      <c r="AN165" s="61">
        <v>242.73</v>
      </c>
      <c r="AO165" s="73">
        <v>246.87</v>
      </c>
      <c r="AP165" s="64">
        <v>251</v>
      </c>
      <c r="AQ165" s="64">
        <v>255.14</v>
      </c>
      <c r="AR165" s="64">
        <v>259.27999999999997</v>
      </c>
      <c r="AS165" s="64">
        <v>263.42</v>
      </c>
      <c r="AT165" s="64">
        <v>267.55</v>
      </c>
      <c r="AU165" s="64">
        <v>271.69</v>
      </c>
      <c r="AV165" s="64">
        <v>275.83</v>
      </c>
      <c r="AW165" s="64">
        <v>279.97000000000003</v>
      </c>
      <c r="AX165" s="64">
        <v>284.11</v>
      </c>
      <c r="AY165" s="64">
        <v>288.24</v>
      </c>
    </row>
    <row r="166" spans="1:51">
      <c r="A166" s="70">
        <v>317.10000000000002</v>
      </c>
      <c r="B166" s="70">
        <v>322.99</v>
      </c>
      <c r="C166" s="70">
        <v>328.89</v>
      </c>
      <c r="D166" s="70">
        <v>334.79</v>
      </c>
      <c r="E166" s="70">
        <v>340.68</v>
      </c>
      <c r="F166" s="70">
        <v>346.58</v>
      </c>
      <c r="G166" s="70">
        <v>352.48</v>
      </c>
      <c r="H166" s="70">
        <v>358.37</v>
      </c>
      <c r="I166" s="71">
        <v>364.27</v>
      </c>
      <c r="J166" s="72">
        <v>370.17</v>
      </c>
      <c r="K166" s="72">
        <v>376.06</v>
      </c>
      <c r="L166" s="71">
        <v>381.96</v>
      </c>
      <c r="M166" s="71">
        <v>387.86</v>
      </c>
      <c r="N166" s="71">
        <v>393.76</v>
      </c>
      <c r="O166" s="73">
        <v>399.65</v>
      </c>
      <c r="P166" s="64">
        <v>405.55</v>
      </c>
      <c r="Q166" s="64">
        <v>411.45</v>
      </c>
      <c r="R166" s="64">
        <v>417.34</v>
      </c>
      <c r="S166" s="64">
        <v>423.24</v>
      </c>
      <c r="T166" s="64">
        <v>429.14</v>
      </c>
      <c r="U166" s="64">
        <v>435.03</v>
      </c>
      <c r="V166" s="64">
        <v>440.93</v>
      </c>
      <c r="W166" s="64">
        <v>446.83</v>
      </c>
      <c r="X166" s="64">
        <v>452.72</v>
      </c>
      <c r="Y166" s="64">
        <v>458.62</v>
      </c>
      <c r="Z166" s="65">
        <v>162</v>
      </c>
      <c r="AA166" s="70">
        <v>190.11</v>
      </c>
      <c r="AB166" s="70">
        <v>194.27</v>
      </c>
      <c r="AC166" s="70">
        <v>198.44</v>
      </c>
      <c r="AD166" s="70">
        <v>202.6</v>
      </c>
      <c r="AE166" s="70">
        <v>206.76</v>
      </c>
      <c r="AF166" s="70">
        <v>210.93</v>
      </c>
      <c r="AG166" s="70">
        <v>215.09</v>
      </c>
      <c r="AH166" s="70">
        <v>219.25</v>
      </c>
      <c r="AI166" s="71">
        <v>223.42</v>
      </c>
      <c r="AJ166" s="72">
        <v>227.58</v>
      </c>
      <c r="AK166" s="72">
        <v>231.74</v>
      </c>
      <c r="AL166" s="71">
        <v>235.91</v>
      </c>
      <c r="AM166" s="71">
        <v>240.07</v>
      </c>
      <c r="AN166" s="61">
        <v>244.23</v>
      </c>
      <c r="AO166" s="73">
        <v>248.4</v>
      </c>
      <c r="AP166" s="64">
        <v>252.56</v>
      </c>
      <c r="AQ166" s="64">
        <v>256.72000000000003</v>
      </c>
      <c r="AR166" s="64">
        <v>260.89</v>
      </c>
      <c r="AS166" s="64">
        <v>265.05</v>
      </c>
      <c r="AT166" s="64">
        <v>269.20999999999998</v>
      </c>
      <c r="AU166" s="64">
        <v>273.38</v>
      </c>
      <c r="AV166" s="64">
        <v>277.54000000000002</v>
      </c>
      <c r="AW166" s="64">
        <v>281.7</v>
      </c>
      <c r="AX166" s="64">
        <v>285.87</v>
      </c>
      <c r="AY166" s="64">
        <v>290.02999999999997</v>
      </c>
    </row>
    <row r="167" spans="1:51">
      <c r="A167" s="70">
        <v>319.05</v>
      </c>
      <c r="B167" s="70">
        <v>324.98</v>
      </c>
      <c r="C167" s="70">
        <v>330.91</v>
      </c>
      <c r="D167" s="70">
        <v>336.85</v>
      </c>
      <c r="E167" s="70">
        <v>342.78</v>
      </c>
      <c r="F167" s="70">
        <v>348.71</v>
      </c>
      <c r="G167" s="70">
        <v>354.65</v>
      </c>
      <c r="H167" s="70">
        <v>360.58</v>
      </c>
      <c r="I167" s="71">
        <v>366.51</v>
      </c>
      <c r="J167" s="72">
        <v>372.44</v>
      </c>
      <c r="K167" s="72">
        <v>378.38</v>
      </c>
      <c r="L167" s="71">
        <v>384.31</v>
      </c>
      <c r="M167" s="71">
        <v>390.24</v>
      </c>
      <c r="N167" s="71">
        <v>396.18</v>
      </c>
      <c r="O167" s="73">
        <v>402.11</v>
      </c>
      <c r="P167" s="64">
        <v>408.04</v>
      </c>
      <c r="Q167" s="64">
        <v>413.98</v>
      </c>
      <c r="R167" s="64">
        <v>419.91</v>
      </c>
      <c r="S167" s="64">
        <v>425.84</v>
      </c>
      <c r="T167" s="64">
        <v>431.78</v>
      </c>
      <c r="U167" s="64">
        <v>437.71</v>
      </c>
      <c r="V167" s="64">
        <v>443.64</v>
      </c>
      <c r="W167" s="64">
        <v>449.58</v>
      </c>
      <c r="X167" s="64">
        <v>455.51</v>
      </c>
      <c r="Y167" s="64">
        <v>461.44</v>
      </c>
      <c r="Z167" s="65">
        <v>163</v>
      </c>
      <c r="AA167" s="70">
        <v>191.28</v>
      </c>
      <c r="AB167" s="70">
        <v>195.47</v>
      </c>
      <c r="AC167" s="70">
        <v>199.66</v>
      </c>
      <c r="AD167" s="70">
        <v>203.85</v>
      </c>
      <c r="AE167" s="70">
        <v>208.04</v>
      </c>
      <c r="AF167" s="70">
        <v>212.23</v>
      </c>
      <c r="AG167" s="70">
        <v>216.42</v>
      </c>
      <c r="AH167" s="70">
        <v>220.61</v>
      </c>
      <c r="AI167" s="71">
        <v>224.79</v>
      </c>
      <c r="AJ167" s="72">
        <v>228.98</v>
      </c>
      <c r="AK167" s="72">
        <v>233.17</v>
      </c>
      <c r="AL167" s="71">
        <v>237.36</v>
      </c>
      <c r="AM167" s="71">
        <v>241.55</v>
      </c>
      <c r="AN167" s="61">
        <v>245.74</v>
      </c>
      <c r="AO167" s="73">
        <v>249.93</v>
      </c>
      <c r="AP167" s="64">
        <v>254.12</v>
      </c>
      <c r="AQ167" s="64">
        <v>258.31</v>
      </c>
      <c r="AR167" s="64">
        <v>262.5</v>
      </c>
      <c r="AS167" s="64">
        <v>266.69</v>
      </c>
      <c r="AT167" s="64">
        <v>270.88</v>
      </c>
      <c r="AU167" s="64">
        <v>275.06</v>
      </c>
      <c r="AV167" s="64">
        <v>297.25</v>
      </c>
      <c r="AW167" s="64">
        <v>283.44</v>
      </c>
      <c r="AX167" s="64">
        <v>287.63</v>
      </c>
      <c r="AY167" s="64">
        <v>291.82</v>
      </c>
    </row>
    <row r="168" spans="1:51">
      <c r="A168" s="70">
        <v>321</v>
      </c>
      <c r="B168" s="70">
        <v>326.97000000000003</v>
      </c>
      <c r="C168" s="70">
        <v>332.94</v>
      </c>
      <c r="D168" s="70">
        <v>338.91</v>
      </c>
      <c r="E168" s="70">
        <v>344.88</v>
      </c>
      <c r="F168" s="70">
        <v>350.85</v>
      </c>
      <c r="G168" s="70">
        <v>356.82</v>
      </c>
      <c r="H168" s="70">
        <v>362.79</v>
      </c>
      <c r="I168" s="71">
        <v>368.76</v>
      </c>
      <c r="J168" s="72">
        <v>374.73</v>
      </c>
      <c r="K168" s="72">
        <v>380.7</v>
      </c>
      <c r="L168" s="71">
        <v>386.67</v>
      </c>
      <c r="M168" s="71">
        <v>392.64</v>
      </c>
      <c r="N168" s="71">
        <v>398.61</v>
      </c>
      <c r="O168" s="73">
        <v>404.57</v>
      </c>
      <c r="P168" s="64">
        <v>410.54</v>
      </c>
      <c r="Q168" s="64">
        <v>416.51</v>
      </c>
      <c r="R168" s="64">
        <v>422.48</v>
      </c>
      <c r="S168" s="64">
        <v>428.45</v>
      </c>
      <c r="T168" s="64">
        <v>434.42</v>
      </c>
      <c r="U168" s="64">
        <v>440.39</v>
      </c>
      <c r="V168" s="64">
        <v>446.36</v>
      </c>
      <c r="W168" s="64">
        <v>452.33</v>
      </c>
      <c r="X168" s="64">
        <v>458.3</v>
      </c>
      <c r="Y168" s="64">
        <v>464.27</v>
      </c>
      <c r="Z168" s="65">
        <v>164</v>
      </c>
      <c r="AA168" s="70">
        <v>192.46</v>
      </c>
      <c r="AB168" s="70">
        <v>196.67</v>
      </c>
      <c r="AC168" s="70">
        <v>200.89</v>
      </c>
      <c r="AD168" s="70">
        <v>205.1</v>
      </c>
      <c r="AE168" s="70">
        <v>209.32</v>
      </c>
      <c r="AF168" s="70">
        <v>213.53</v>
      </c>
      <c r="AG168" s="70">
        <v>217.75</v>
      </c>
      <c r="AH168" s="70">
        <v>221.96</v>
      </c>
      <c r="AI168" s="71">
        <v>226.17</v>
      </c>
      <c r="AJ168" s="72">
        <v>230.39</v>
      </c>
      <c r="AK168" s="72">
        <v>234.6</v>
      </c>
      <c r="AL168" s="71">
        <v>238.82</v>
      </c>
      <c r="AM168" s="71">
        <v>243.03</v>
      </c>
      <c r="AN168" s="61">
        <v>247.25</v>
      </c>
      <c r="AO168" s="73">
        <v>251.46</v>
      </c>
      <c r="AP168" s="64">
        <v>255.68</v>
      </c>
      <c r="AQ168" s="64">
        <v>259.89</v>
      </c>
      <c r="AR168" s="64">
        <v>264.11</v>
      </c>
      <c r="AS168" s="64">
        <v>268.32</v>
      </c>
      <c r="AT168" s="64">
        <v>272.54000000000002</v>
      </c>
      <c r="AU168" s="64">
        <v>276.75</v>
      </c>
      <c r="AV168" s="64">
        <v>280.97000000000003</v>
      </c>
      <c r="AW168" s="64">
        <v>285.18</v>
      </c>
      <c r="AX168" s="64">
        <v>289.39999999999998</v>
      </c>
      <c r="AY168" s="64">
        <v>293.61</v>
      </c>
    </row>
    <row r="169" spans="1:51">
      <c r="A169" s="70">
        <v>322.95999999999998</v>
      </c>
      <c r="B169" s="70">
        <v>328.97</v>
      </c>
      <c r="C169" s="70">
        <v>334.97</v>
      </c>
      <c r="D169" s="70">
        <v>340.98</v>
      </c>
      <c r="E169" s="70">
        <v>346.98</v>
      </c>
      <c r="F169" s="70">
        <v>352.99</v>
      </c>
      <c r="G169" s="70">
        <v>359</v>
      </c>
      <c r="H169" s="70">
        <v>365</v>
      </c>
      <c r="I169" s="71">
        <v>371.01</v>
      </c>
      <c r="J169" s="72">
        <v>377.01</v>
      </c>
      <c r="K169" s="72">
        <v>383.02</v>
      </c>
      <c r="L169" s="71">
        <v>389.03</v>
      </c>
      <c r="M169" s="71">
        <v>395.03</v>
      </c>
      <c r="N169" s="71">
        <v>401.04</v>
      </c>
      <c r="O169" s="73">
        <v>407.04</v>
      </c>
      <c r="P169" s="64">
        <v>413.05</v>
      </c>
      <c r="Q169" s="64">
        <v>419.06</v>
      </c>
      <c r="R169" s="64">
        <v>425.06</v>
      </c>
      <c r="S169" s="64">
        <v>431.07</v>
      </c>
      <c r="T169" s="64">
        <v>437.07</v>
      </c>
      <c r="U169" s="64">
        <v>443.08</v>
      </c>
      <c r="V169" s="64">
        <v>449.09</v>
      </c>
      <c r="W169" s="64">
        <v>455.09</v>
      </c>
      <c r="X169" s="64">
        <v>461.1</v>
      </c>
      <c r="Y169" s="64">
        <v>467.1</v>
      </c>
      <c r="Z169" s="65">
        <v>165</v>
      </c>
      <c r="AA169" s="70">
        <v>193.63</v>
      </c>
      <c r="AB169" s="70">
        <v>197.87</v>
      </c>
      <c r="AC169" s="70">
        <v>202.11</v>
      </c>
      <c r="AD169" s="70">
        <v>206.35</v>
      </c>
      <c r="AE169" s="70">
        <v>210.59</v>
      </c>
      <c r="AF169" s="70">
        <v>214.83</v>
      </c>
      <c r="AG169" s="70">
        <v>219.08</v>
      </c>
      <c r="AH169" s="70">
        <v>223.32</v>
      </c>
      <c r="AI169" s="71">
        <v>227.56</v>
      </c>
      <c r="AJ169" s="72">
        <v>231.8</v>
      </c>
      <c r="AK169" s="72">
        <v>236.04</v>
      </c>
      <c r="AL169" s="71">
        <v>240.28</v>
      </c>
      <c r="AM169" s="71">
        <v>244.52</v>
      </c>
      <c r="AN169" s="61">
        <v>248.76</v>
      </c>
      <c r="AO169" s="73">
        <v>253</v>
      </c>
      <c r="AP169" s="64">
        <v>257.24</v>
      </c>
      <c r="AQ169" s="64">
        <v>261.48</v>
      </c>
      <c r="AR169" s="64">
        <v>265.72000000000003</v>
      </c>
      <c r="AS169" s="64">
        <v>269.95999999999998</v>
      </c>
      <c r="AT169" s="64">
        <v>274.2</v>
      </c>
      <c r="AU169" s="64">
        <v>278.44</v>
      </c>
      <c r="AV169" s="64">
        <v>282.68</v>
      </c>
      <c r="AW169" s="64">
        <v>286.92</v>
      </c>
      <c r="AX169" s="64">
        <v>291.16000000000003</v>
      </c>
      <c r="AY169" s="64">
        <v>295.39999999999998</v>
      </c>
    </row>
    <row r="170" spans="1:51">
      <c r="A170" s="70">
        <v>324.93</v>
      </c>
      <c r="B170" s="70">
        <v>330.97</v>
      </c>
      <c r="C170" s="70">
        <v>337.01</v>
      </c>
      <c r="D170" s="70">
        <v>343.05</v>
      </c>
      <c r="E170" s="70">
        <v>349.1</v>
      </c>
      <c r="F170" s="70">
        <v>355.14</v>
      </c>
      <c r="G170" s="70">
        <v>361.18</v>
      </c>
      <c r="H170" s="70">
        <v>367.22</v>
      </c>
      <c r="I170" s="71">
        <v>373.27</v>
      </c>
      <c r="J170" s="72">
        <v>379.31</v>
      </c>
      <c r="K170" s="72">
        <v>385.35</v>
      </c>
      <c r="L170" s="71">
        <v>391.39</v>
      </c>
      <c r="M170" s="71">
        <v>397.44</v>
      </c>
      <c r="N170" s="71">
        <v>403.48</v>
      </c>
      <c r="O170" s="73">
        <v>409.52</v>
      </c>
      <c r="P170" s="64">
        <v>415.56</v>
      </c>
      <c r="Q170" s="64">
        <v>421.6</v>
      </c>
      <c r="R170" s="64">
        <v>427.65</v>
      </c>
      <c r="S170" s="64">
        <v>433.69</v>
      </c>
      <c r="T170" s="64">
        <v>439.73</v>
      </c>
      <c r="U170" s="64">
        <v>445.77</v>
      </c>
      <c r="V170" s="64">
        <v>451.82</v>
      </c>
      <c r="W170" s="64">
        <v>457.86</v>
      </c>
      <c r="X170" s="64">
        <v>463.9</v>
      </c>
      <c r="Y170" s="64">
        <v>469.94</v>
      </c>
      <c r="Z170" s="65">
        <v>166</v>
      </c>
      <c r="AA170" s="70">
        <v>194.81</v>
      </c>
      <c r="AB170" s="70">
        <v>199.08</v>
      </c>
      <c r="AC170" s="70">
        <v>203.34</v>
      </c>
      <c r="AD170" s="70">
        <v>207.61</v>
      </c>
      <c r="AE170" s="70">
        <v>211.87</v>
      </c>
      <c r="AF170" s="70">
        <v>216.14</v>
      </c>
      <c r="AG170" s="70">
        <v>220.41</v>
      </c>
      <c r="AH170" s="70">
        <v>224.67</v>
      </c>
      <c r="AI170" s="71">
        <v>228.94</v>
      </c>
      <c r="AJ170" s="72">
        <v>233.21</v>
      </c>
      <c r="AK170" s="72">
        <v>237.47</v>
      </c>
      <c r="AL170" s="71">
        <v>241.74</v>
      </c>
      <c r="AM170" s="71">
        <v>246</v>
      </c>
      <c r="AN170" s="61">
        <v>250.27</v>
      </c>
      <c r="AO170" s="73">
        <v>254.54</v>
      </c>
      <c r="AP170" s="64">
        <v>258.8</v>
      </c>
      <c r="AQ170" s="64">
        <v>263.07</v>
      </c>
      <c r="AR170" s="64">
        <v>267.33</v>
      </c>
      <c r="AS170" s="64">
        <v>271.60000000000002</v>
      </c>
      <c r="AT170" s="64">
        <v>275.87</v>
      </c>
      <c r="AU170" s="64">
        <v>280.13</v>
      </c>
      <c r="AV170" s="64">
        <v>284.39999999999998</v>
      </c>
      <c r="AW170" s="64">
        <v>288.67</v>
      </c>
      <c r="AX170" s="64">
        <v>292.93</v>
      </c>
      <c r="AY170" s="64">
        <v>297.2</v>
      </c>
    </row>
    <row r="171" spans="1:51">
      <c r="A171" s="70">
        <v>326.89999999999998</v>
      </c>
      <c r="B171" s="70">
        <v>332.98</v>
      </c>
      <c r="C171" s="70">
        <v>339.06</v>
      </c>
      <c r="D171" s="70">
        <v>345.13</v>
      </c>
      <c r="E171" s="70">
        <v>351.21</v>
      </c>
      <c r="F171" s="70">
        <v>357.29</v>
      </c>
      <c r="G171" s="70">
        <v>363.37</v>
      </c>
      <c r="H171" s="70">
        <v>369.45</v>
      </c>
      <c r="I171" s="71">
        <v>375.53</v>
      </c>
      <c r="J171" s="72">
        <v>381.61</v>
      </c>
      <c r="K171" s="72">
        <v>387.69</v>
      </c>
      <c r="L171" s="71">
        <v>393.76</v>
      </c>
      <c r="M171" s="71">
        <v>399.84</v>
      </c>
      <c r="N171" s="71">
        <v>405.92</v>
      </c>
      <c r="O171" s="73">
        <v>412</v>
      </c>
      <c r="P171" s="64">
        <v>418.08</v>
      </c>
      <c r="Q171" s="64">
        <v>424.16</v>
      </c>
      <c r="R171" s="64">
        <v>430.24</v>
      </c>
      <c r="S171" s="64">
        <v>436.32</v>
      </c>
      <c r="T171" s="64">
        <v>442.39</v>
      </c>
      <c r="U171" s="64">
        <v>448.47</v>
      </c>
      <c r="V171" s="64">
        <v>454.55</v>
      </c>
      <c r="W171" s="64">
        <v>460.63</v>
      </c>
      <c r="X171" s="64">
        <v>466.71</v>
      </c>
      <c r="Y171" s="64">
        <v>472.79</v>
      </c>
      <c r="Z171" s="65">
        <v>167</v>
      </c>
      <c r="AA171" s="70">
        <v>195.99</v>
      </c>
      <c r="AB171" s="70">
        <v>200.28</v>
      </c>
      <c r="AC171" s="70">
        <v>204.57</v>
      </c>
      <c r="AD171" s="70">
        <v>208.86</v>
      </c>
      <c r="AE171" s="70">
        <v>213.16</v>
      </c>
      <c r="AF171" s="70">
        <v>217.45</v>
      </c>
      <c r="AG171" s="70">
        <v>221.74</v>
      </c>
      <c r="AH171" s="70">
        <v>226.03</v>
      </c>
      <c r="AI171" s="71">
        <v>230.32</v>
      </c>
      <c r="AJ171" s="72">
        <v>234.62</v>
      </c>
      <c r="AK171" s="72">
        <v>238.91</v>
      </c>
      <c r="AL171" s="71">
        <v>243.2</v>
      </c>
      <c r="AM171" s="71">
        <v>247.49</v>
      </c>
      <c r="AN171" s="61">
        <v>251.78</v>
      </c>
      <c r="AO171" s="73">
        <v>256.07</v>
      </c>
      <c r="AP171" s="64">
        <v>260.37</v>
      </c>
      <c r="AQ171" s="64">
        <v>264.66000000000003</v>
      </c>
      <c r="AR171" s="64">
        <v>268.95</v>
      </c>
      <c r="AS171" s="64">
        <v>273.24</v>
      </c>
      <c r="AT171" s="64">
        <v>277.52999999999997</v>
      </c>
      <c r="AU171" s="64">
        <v>281.83</v>
      </c>
      <c r="AV171" s="64">
        <v>286.12</v>
      </c>
      <c r="AW171" s="64">
        <v>290.41000000000003</v>
      </c>
      <c r="AX171" s="64">
        <v>294.7</v>
      </c>
      <c r="AY171" s="64">
        <v>298.99</v>
      </c>
    </row>
    <row r="172" spans="1:51">
      <c r="A172" s="70">
        <v>328.87</v>
      </c>
      <c r="B172" s="70">
        <v>334.99</v>
      </c>
      <c r="C172" s="70">
        <v>341.11</v>
      </c>
      <c r="D172" s="70">
        <v>347.22</v>
      </c>
      <c r="E172" s="70">
        <v>353.34</v>
      </c>
      <c r="F172" s="70">
        <v>359.45</v>
      </c>
      <c r="G172" s="70">
        <v>365.57</v>
      </c>
      <c r="H172" s="70">
        <v>371.68</v>
      </c>
      <c r="I172" s="71">
        <v>377.8</v>
      </c>
      <c r="J172" s="72">
        <v>383.91</v>
      </c>
      <c r="K172" s="72">
        <v>390.03</v>
      </c>
      <c r="L172" s="71">
        <v>396.14</v>
      </c>
      <c r="M172" s="71">
        <v>402.26</v>
      </c>
      <c r="N172" s="71">
        <v>408.37</v>
      </c>
      <c r="O172" s="73">
        <v>414.49</v>
      </c>
      <c r="P172" s="64">
        <v>420.6</v>
      </c>
      <c r="Q172" s="64">
        <v>426.72</v>
      </c>
      <c r="R172" s="64">
        <v>432.83</v>
      </c>
      <c r="S172" s="64">
        <v>438.95</v>
      </c>
      <c r="T172" s="64">
        <v>445.06</v>
      </c>
      <c r="U172" s="64">
        <v>451.18</v>
      </c>
      <c r="V172" s="64">
        <v>457.29</v>
      </c>
      <c r="W172" s="64">
        <v>463.41</v>
      </c>
      <c r="X172" s="64">
        <v>469.52</v>
      </c>
      <c r="Y172" s="64">
        <v>475.64</v>
      </c>
      <c r="Z172" s="65">
        <v>168</v>
      </c>
      <c r="AA172" s="70">
        <v>197.17</v>
      </c>
      <c r="AB172" s="70">
        <v>201.49</v>
      </c>
      <c r="AC172" s="70">
        <v>205.8</v>
      </c>
      <c r="AD172" s="70">
        <v>210.12</v>
      </c>
      <c r="AE172" s="70">
        <v>214.44</v>
      </c>
      <c r="AF172" s="70">
        <v>218.76</v>
      </c>
      <c r="AG172" s="70">
        <v>223.07</v>
      </c>
      <c r="AH172" s="70">
        <v>227.39</v>
      </c>
      <c r="AI172" s="71">
        <v>231.71</v>
      </c>
      <c r="AJ172" s="72">
        <v>236.03</v>
      </c>
      <c r="AK172" s="72">
        <v>240.34</v>
      </c>
      <c r="AL172" s="71">
        <v>244.66</v>
      </c>
      <c r="AM172" s="71">
        <v>248.98</v>
      </c>
      <c r="AN172" s="61">
        <v>253.3</v>
      </c>
      <c r="AO172" s="73">
        <v>257.61</v>
      </c>
      <c r="AP172" s="64">
        <v>261.93</v>
      </c>
      <c r="AQ172" s="64">
        <v>266.25</v>
      </c>
      <c r="AR172" s="64">
        <v>270.57</v>
      </c>
      <c r="AS172" s="64">
        <v>274.89</v>
      </c>
      <c r="AT172" s="64">
        <v>279.2</v>
      </c>
      <c r="AU172" s="64">
        <v>283.52</v>
      </c>
      <c r="AV172" s="64">
        <v>287.83999999999997</v>
      </c>
      <c r="AW172" s="64">
        <v>292.16000000000003</v>
      </c>
      <c r="AX172" s="64">
        <v>296.47000000000003</v>
      </c>
      <c r="AY172" s="64">
        <v>300.79000000000002</v>
      </c>
    </row>
    <row r="173" spans="1:51">
      <c r="A173" s="70">
        <v>330.38</v>
      </c>
      <c r="B173" s="70">
        <v>336.53</v>
      </c>
      <c r="C173" s="70">
        <v>642.69000000000005</v>
      </c>
      <c r="D173" s="70">
        <v>348.84</v>
      </c>
      <c r="E173" s="70">
        <v>354.99</v>
      </c>
      <c r="F173" s="70">
        <v>361.14</v>
      </c>
      <c r="G173" s="70">
        <v>367.29</v>
      </c>
      <c r="H173" s="70">
        <v>373.44</v>
      </c>
      <c r="I173" s="71">
        <v>379.59</v>
      </c>
      <c r="J173" s="72">
        <v>385.75</v>
      </c>
      <c r="K173" s="72">
        <v>391.9</v>
      </c>
      <c r="L173" s="71">
        <v>398.05</v>
      </c>
      <c r="M173" s="71">
        <v>404.2</v>
      </c>
      <c r="N173" s="71">
        <v>410.35</v>
      </c>
      <c r="O173" s="73">
        <v>416.5</v>
      </c>
      <c r="P173" s="64">
        <v>422.66</v>
      </c>
      <c r="Q173" s="64">
        <v>428.81</v>
      </c>
      <c r="R173" s="64">
        <v>434.96</v>
      </c>
      <c r="S173" s="64">
        <v>441.11</v>
      </c>
      <c r="T173" s="64">
        <v>447.26</v>
      </c>
      <c r="U173" s="64">
        <v>453.41</v>
      </c>
      <c r="V173" s="64">
        <v>459.57</v>
      </c>
      <c r="W173" s="64">
        <v>465.72</v>
      </c>
      <c r="X173" s="64">
        <v>471.87</v>
      </c>
      <c r="Y173" s="64">
        <v>478.02</v>
      </c>
      <c r="Z173" s="65">
        <v>169</v>
      </c>
      <c r="AA173" s="70">
        <v>198.35</v>
      </c>
      <c r="AB173" s="70">
        <v>202.69</v>
      </c>
      <c r="AC173" s="70">
        <v>207.04</v>
      </c>
      <c r="AD173" s="70">
        <v>211.38</v>
      </c>
      <c r="AE173" s="70">
        <v>215.72</v>
      </c>
      <c r="AF173" s="70">
        <v>220.07</v>
      </c>
      <c r="AG173" s="70">
        <v>224.41</v>
      </c>
      <c r="AH173" s="70">
        <v>228.75</v>
      </c>
      <c r="AI173" s="71">
        <v>233.1</v>
      </c>
      <c r="AJ173" s="72">
        <v>237.44</v>
      </c>
      <c r="AK173" s="72">
        <v>241.78</v>
      </c>
      <c r="AL173" s="71">
        <v>246.13</v>
      </c>
      <c r="AM173" s="71">
        <v>250.47</v>
      </c>
      <c r="AN173" s="61">
        <v>254.81</v>
      </c>
      <c r="AO173" s="73">
        <v>259.16000000000003</v>
      </c>
      <c r="AP173" s="64">
        <v>263.5</v>
      </c>
      <c r="AQ173" s="64">
        <v>267.83999999999997</v>
      </c>
      <c r="AR173" s="64">
        <v>272.19</v>
      </c>
      <c r="AS173" s="64">
        <v>276.52999999999997</v>
      </c>
      <c r="AT173" s="64">
        <v>280.87</v>
      </c>
      <c r="AU173" s="64">
        <v>285.22000000000003</v>
      </c>
      <c r="AV173" s="64">
        <v>289.56</v>
      </c>
      <c r="AW173" s="64">
        <v>293.89999999999998</v>
      </c>
      <c r="AX173" s="64">
        <v>298.25</v>
      </c>
      <c r="AY173" s="64">
        <v>302.58999999999997</v>
      </c>
    </row>
    <row r="174" spans="1:51">
      <c r="A174" s="70">
        <v>332.37</v>
      </c>
      <c r="B174" s="70">
        <v>338.55</v>
      </c>
      <c r="C174" s="70">
        <v>344.74</v>
      </c>
      <c r="D174" s="70">
        <v>350.9</v>
      </c>
      <c r="E174" s="70">
        <v>357.12</v>
      </c>
      <c r="F174" s="70">
        <v>363.31</v>
      </c>
      <c r="G174" s="70">
        <v>369.49</v>
      </c>
      <c r="H174" s="70">
        <v>375.68</v>
      </c>
      <c r="I174" s="71">
        <v>381.87</v>
      </c>
      <c r="J174" s="72">
        <v>388.06</v>
      </c>
      <c r="K174" s="72">
        <v>394.25</v>
      </c>
      <c r="L174" s="71">
        <v>400.43</v>
      </c>
      <c r="M174" s="71">
        <v>406.62</v>
      </c>
      <c r="N174" s="71">
        <v>412.81</v>
      </c>
      <c r="O174" s="73">
        <v>419</v>
      </c>
      <c r="P174" s="64">
        <v>425.19</v>
      </c>
      <c r="Q174" s="64">
        <v>431.37</v>
      </c>
      <c r="R174" s="64">
        <v>437.56</v>
      </c>
      <c r="S174" s="64">
        <v>443.75</v>
      </c>
      <c r="T174" s="64">
        <v>449.94</v>
      </c>
      <c r="U174" s="64">
        <v>456.13</v>
      </c>
      <c r="V174" s="64">
        <v>462.31</v>
      </c>
      <c r="W174" s="64">
        <v>468.5</v>
      </c>
      <c r="X174" s="64">
        <v>474.69</v>
      </c>
      <c r="Y174" s="64">
        <v>480.88</v>
      </c>
      <c r="Z174" s="65">
        <v>170</v>
      </c>
      <c r="AA174" s="70">
        <v>199.53</v>
      </c>
      <c r="AB174" s="70">
        <v>203.9</v>
      </c>
      <c r="AC174" s="70">
        <v>208.27</v>
      </c>
      <c r="AD174" s="70">
        <v>212.64</v>
      </c>
      <c r="AE174" s="70">
        <v>217.01</v>
      </c>
      <c r="AF174" s="70">
        <v>221.38</v>
      </c>
      <c r="AG174" s="70">
        <v>225.75</v>
      </c>
      <c r="AH174" s="70">
        <v>230.12</v>
      </c>
      <c r="AI174" s="71">
        <v>234.49</v>
      </c>
      <c r="AJ174" s="72">
        <v>238.85</v>
      </c>
      <c r="AK174" s="72">
        <v>243.22</v>
      </c>
      <c r="AL174" s="71">
        <v>247.59</v>
      </c>
      <c r="AM174" s="71">
        <v>251.96</v>
      </c>
      <c r="AN174" s="61">
        <v>256.33</v>
      </c>
      <c r="AO174" s="73">
        <v>260.7</v>
      </c>
      <c r="AP174" s="64">
        <v>265.07</v>
      </c>
      <c r="AQ174" s="64">
        <v>269.44</v>
      </c>
      <c r="AR174" s="64">
        <v>273.81</v>
      </c>
      <c r="AS174" s="64">
        <v>278.18</v>
      </c>
      <c r="AT174" s="64">
        <v>282.54000000000002</v>
      </c>
      <c r="AU174" s="64">
        <v>286.91000000000003</v>
      </c>
      <c r="AV174" s="64">
        <v>291.27999999999997</v>
      </c>
      <c r="AW174" s="64">
        <v>295.64999999999998</v>
      </c>
      <c r="AX174" s="64">
        <v>300.02</v>
      </c>
      <c r="AY174" s="64">
        <v>304.39</v>
      </c>
    </row>
    <row r="175" spans="1:51">
      <c r="A175" s="70">
        <v>334.35</v>
      </c>
      <c r="B175" s="70">
        <v>340.58</v>
      </c>
      <c r="C175" s="70">
        <v>346.8</v>
      </c>
      <c r="D175" s="70">
        <v>353.03</v>
      </c>
      <c r="E175" s="70">
        <v>359.25</v>
      </c>
      <c r="F175" s="70">
        <v>365.48</v>
      </c>
      <c r="G175" s="70">
        <v>371.7</v>
      </c>
      <c r="H175" s="70">
        <v>377.93</v>
      </c>
      <c r="I175" s="71">
        <v>384.15</v>
      </c>
      <c r="J175" s="72">
        <v>390.37</v>
      </c>
      <c r="K175" s="72">
        <v>396.6</v>
      </c>
      <c r="L175" s="71">
        <v>402.82</v>
      </c>
      <c r="M175" s="71">
        <v>409.05</v>
      </c>
      <c r="N175" s="71">
        <v>415.27</v>
      </c>
      <c r="O175" s="73">
        <v>421.5</v>
      </c>
      <c r="P175" s="64">
        <v>427.72</v>
      </c>
      <c r="Q175" s="64">
        <v>433.94</v>
      </c>
      <c r="R175" s="64">
        <v>440.17</v>
      </c>
      <c r="S175" s="64">
        <v>446.39</v>
      </c>
      <c r="T175" s="64">
        <v>452.62</v>
      </c>
      <c r="U175" s="64">
        <v>458.84</v>
      </c>
      <c r="V175" s="64">
        <v>465.07</v>
      </c>
      <c r="W175" s="64">
        <v>471.29</v>
      </c>
      <c r="X175" s="64">
        <v>477.52</v>
      </c>
      <c r="Y175" s="64">
        <v>483.74</v>
      </c>
      <c r="Z175" s="65">
        <v>171</v>
      </c>
      <c r="AA175" s="70">
        <v>200.72</v>
      </c>
      <c r="AB175" s="70">
        <v>250.11</v>
      </c>
      <c r="AC175" s="70">
        <v>209.51</v>
      </c>
      <c r="AD175" s="70">
        <v>213.9</v>
      </c>
      <c r="AE175" s="70">
        <v>218.3</v>
      </c>
      <c r="AF175" s="70">
        <v>222.69</v>
      </c>
      <c r="AG175" s="70">
        <v>227.09</v>
      </c>
      <c r="AH175" s="70">
        <v>231.48</v>
      </c>
      <c r="AI175" s="71">
        <v>235.88</v>
      </c>
      <c r="AJ175" s="72">
        <v>240.27</v>
      </c>
      <c r="AK175" s="72">
        <v>244.67</v>
      </c>
      <c r="AL175" s="71">
        <v>249.06</v>
      </c>
      <c r="AM175" s="71">
        <v>253.46</v>
      </c>
      <c r="AN175" s="61">
        <v>257.85000000000002</v>
      </c>
      <c r="AO175" s="73">
        <v>262.24</v>
      </c>
      <c r="AP175" s="64">
        <v>266.64</v>
      </c>
      <c r="AQ175" s="64">
        <v>271.02999999999997</v>
      </c>
      <c r="AR175" s="64">
        <v>275.43</v>
      </c>
      <c r="AS175" s="64">
        <v>279.82</v>
      </c>
      <c r="AT175" s="64">
        <v>284.22000000000003</v>
      </c>
      <c r="AU175" s="64">
        <v>288.61</v>
      </c>
      <c r="AV175" s="64">
        <v>293.01</v>
      </c>
      <c r="AW175" s="64">
        <v>297.39999999999998</v>
      </c>
      <c r="AX175" s="64">
        <v>301.8</v>
      </c>
      <c r="AY175" s="64">
        <v>306.19</v>
      </c>
    </row>
    <row r="176" spans="1:51">
      <c r="A176" s="70">
        <v>336.35</v>
      </c>
      <c r="B176" s="70">
        <v>342.61</v>
      </c>
      <c r="C176" s="70">
        <v>348.87</v>
      </c>
      <c r="D176" s="70">
        <v>355.13</v>
      </c>
      <c r="E176" s="70">
        <v>361.39</v>
      </c>
      <c r="F176" s="70">
        <v>367.65</v>
      </c>
      <c r="G176" s="70">
        <v>373.91</v>
      </c>
      <c r="H176" s="70">
        <v>380.18</v>
      </c>
      <c r="I176" s="71">
        <v>386.44</v>
      </c>
      <c r="J176" s="72">
        <v>392.7</v>
      </c>
      <c r="K176" s="72">
        <v>398.96</v>
      </c>
      <c r="L176" s="71">
        <v>405.22</v>
      </c>
      <c r="M176" s="71">
        <v>411.48</v>
      </c>
      <c r="N176" s="71">
        <v>417.74</v>
      </c>
      <c r="O176" s="73" t="s">
        <v>97</v>
      </c>
      <c r="P176" s="64">
        <v>430.26</v>
      </c>
      <c r="Q176" s="64">
        <v>436.52</v>
      </c>
      <c r="R176" s="64">
        <v>442.78</v>
      </c>
      <c r="S176" s="64">
        <v>449.04</v>
      </c>
      <c r="T176" s="64">
        <v>455.3</v>
      </c>
      <c r="U176" s="64">
        <v>461.57</v>
      </c>
      <c r="V176" s="64">
        <v>467.83</v>
      </c>
      <c r="W176" s="64">
        <v>474.09</v>
      </c>
      <c r="X176" s="64">
        <v>480.35</v>
      </c>
      <c r="Y176" s="64">
        <v>486.61</v>
      </c>
      <c r="Z176" s="65">
        <v>172</v>
      </c>
      <c r="AA176" s="70">
        <v>201.91</v>
      </c>
      <c r="AB176" s="70">
        <v>206.33</v>
      </c>
      <c r="AC176" s="70">
        <v>210.75</v>
      </c>
      <c r="AD176" s="70">
        <v>215.17</v>
      </c>
      <c r="AE176" s="70">
        <v>219.59</v>
      </c>
      <c r="AF176" s="70">
        <v>224.01</v>
      </c>
      <c r="AG176" s="70">
        <v>228.43</v>
      </c>
      <c r="AH176" s="70">
        <v>232.85</v>
      </c>
      <c r="AI176" s="71">
        <v>237.27</v>
      </c>
      <c r="AJ176" s="72">
        <v>241.69</v>
      </c>
      <c r="AK176" s="72">
        <v>246.11</v>
      </c>
      <c r="AL176" s="71">
        <v>250.53</v>
      </c>
      <c r="AM176" s="71">
        <v>254.95</v>
      </c>
      <c r="AN176" s="61">
        <v>259.37</v>
      </c>
      <c r="AO176" s="73">
        <v>263.79000000000002</v>
      </c>
      <c r="AP176" s="64">
        <v>268.20999999999998</v>
      </c>
      <c r="AQ176" s="64">
        <v>272.63</v>
      </c>
      <c r="AR176" s="64">
        <v>277.05</v>
      </c>
      <c r="AS176" s="64">
        <v>281.47000000000003</v>
      </c>
      <c r="AT176" s="64">
        <v>285.89</v>
      </c>
      <c r="AU176" s="64">
        <v>290.31</v>
      </c>
      <c r="AV176" s="64">
        <v>294.73</v>
      </c>
      <c r="AW176" s="64">
        <v>299.14999999999998</v>
      </c>
      <c r="AX176" s="64">
        <v>303.57</v>
      </c>
      <c r="AY176" s="64">
        <v>307.99</v>
      </c>
    </row>
    <row r="177" spans="1:51">
      <c r="A177" s="70">
        <v>338.35</v>
      </c>
      <c r="B177" s="70">
        <v>344.65</v>
      </c>
      <c r="C177" s="70">
        <v>350.95</v>
      </c>
      <c r="D177" s="70">
        <v>357.24</v>
      </c>
      <c r="E177" s="70">
        <v>363.54</v>
      </c>
      <c r="F177" s="70">
        <v>369.84</v>
      </c>
      <c r="G177" s="70">
        <v>376.13</v>
      </c>
      <c r="H177" s="70">
        <v>382.43</v>
      </c>
      <c r="I177" s="71">
        <v>388.73</v>
      </c>
      <c r="J177" s="72">
        <v>395.03</v>
      </c>
      <c r="K177" s="72">
        <v>401.32</v>
      </c>
      <c r="L177" s="71">
        <v>407.62</v>
      </c>
      <c r="M177" s="71">
        <v>413.92</v>
      </c>
      <c r="N177" s="71">
        <v>420.21</v>
      </c>
      <c r="O177" s="73">
        <v>426.51</v>
      </c>
      <c r="P177" s="64">
        <v>432.81</v>
      </c>
      <c r="Q177" s="64">
        <v>439.11</v>
      </c>
      <c r="R177" s="64">
        <v>445.4</v>
      </c>
      <c r="S177" s="64">
        <v>451.7</v>
      </c>
      <c r="T177" s="64">
        <v>458</v>
      </c>
      <c r="U177" s="64">
        <v>464.29</v>
      </c>
      <c r="V177" s="64">
        <v>470.59</v>
      </c>
      <c r="W177" s="64">
        <v>476.89</v>
      </c>
      <c r="X177" s="64">
        <v>483.19</v>
      </c>
      <c r="Y177" s="64">
        <v>489.48</v>
      </c>
      <c r="Z177" s="65">
        <v>173</v>
      </c>
      <c r="AA177" s="70">
        <v>202.96</v>
      </c>
      <c r="AB177" s="70">
        <v>207.41</v>
      </c>
      <c r="AC177" s="70">
        <v>211.85</v>
      </c>
      <c r="AD177" s="70">
        <v>216.3</v>
      </c>
      <c r="AE177" s="70">
        <v>220.74</v>
      </c>
      <c r="AF177" s="70">
        <v>225.19</v>
      </c>
      <c r="AG177" s="70">
        <v>229.64</v>
      </c>
      <c r="AH177" s="70">
        <v>234.08</v>
      </c>
      <c r="AI177" s="71">
        <v>238.53</v>
      </c>
      <c r="AJ177" s="72">
        <v>242.98</v>
      </c>
      <c r="AK177" s="72">
        <v>247.42</v>
      </c>
      <c r="AL177" s="71">
        <v>251.87</v>
      </c>
      <c r="AM177" s="71">
        <v>256.31</v>
      </c>
      <c r="AN177" s="61">
        <v>260.76</v>
      </c>
      <c r="AO177" s="73">
        <v>265.20999999999998</v>
      </c>
      <c r="AP177" s="64">
        <v>269.64999999999998</v>
      </c>
      <c r="AQ177" s="64">
        <v>274.10000000000002</v>
      </c>
      <c r="AR177" s="64">
        <v>278.55</v>
      </c>
      <c r="AS177" s="64">
        <v>282.99</v>
      </c>
      <c r="AT177" s="64">
        <v>287.44</v>
      </c>
      <c r="AU177" s="64">
        <v>291.88</v>
      </c>
      <c r="AV177" s="64">
        <v>296.33</v>
      </c>
      <c r="AW177" s="64">
        <v>300.77999999999997</v>
      </c>
      <c r="AX177" s="64">
        <v>305.22000000000003</v>
      </c>
      <c r="AY177" s="64">
        <v>309.67</v>
      </c>
    </row>
    <row r="178" spans="1:51">
      <c r="A178" s="70">
        <v>340.36</v>
      </c>
      <c r="B178" s="70">
        <v>346.69</v>
      </c>
      <c r="C178" s="70">
        <v>353.03</v>
      </c>
      <c r="D178" s="70">
        <v>259.36</v>
      </c>
      <c r="E178" s="70">
        <v>365.69</v>
      </c>
      <c r="F178" s="70">
        <v>372.03</v>
      </c>
      <c r="G178" s="70">
        <v>378.36</v>
      </c>
      <c r="H178" s="70">
        <v>384.69</v>
      </c>
      <c r="I178" s="71">
        <v>391.03</v>
      </c>
      <c r="J178" s="72">
        <v>397.36</v>
      </c>
      <c r="K178" s="72">
        <v>403.69</v>
      </c>
      <c r="L178" s="71">
        <v>410.03</v>
      </c>
      <c r="M178" s="71">
        <v>416.36</v>
      </c>
      <c r="N178" s="71">
        <v>422.7</v>
      </c>
      <c r="O178" s="73">
        <v>429.03</v>
      </c>
      <c r="P178" s="64">
        <v>435.36</v>
      </c>
      <c r="Q178" s="64">
        <v>441.7</v>
      </c>
      <c r="R178" s="64">
        <v>448.03</v>
      </c>
      <c r="S178" s="64">
        <v>454.36</v>
      </c>
      <c r="T178" s="64">
        <v>460.7</v>
      </c>
      <c r="U178" s="64">
        <v>467.03</v>
      </c>
      <c r="V178" s="64">
        <v>473.36</v>
      </c>
      <c r="W178" s="64">
        <v>479.7</v>
      </c>
      <c r="X178" s="64">
        <v>486.03</v>
      </c>
      <c r="Y178" s="64">
        <v>492.37</v>
      </c>
      <c r="Z178" s="65">
        <v>174</v>
      </c>
      <c r="AA178" s="70">
        <v>204.15</v>
      </c>
      <c r="AB178" s="70">
        <v>208.62</v>
      </c>
      <c r="AC178" s="70">
        <v>213.09</v>
      </c>
      <c r="AD178" s="70">
        <v>217.57</v>
      </c>
      <c r="AE178" s="70">
        <v>222.04</v>
      </c>
      <c r="AF178" s="70">
        <v>226.51</v>
      </c>
      <c r="AG178" s="70">
        <v>230.98</v>
      </c>
      <c r="AH178" s="70">
        <v>235.45</v>
      </c>
      <c r="AI178" s="71">
        <v>239.92</v>
      </c>
      <c r="AJ178" s="72">
        <v>244.4</v>
      </c>
      <c r="AK178" s="72">
        <v>248.87</v>
      </c>
      <c r="AL178" s="71">
        <v>253.34</v>
      </c>
      <c r="AM178" s="71">
        <v>257.81</v>
      </c>
      <c r="AN178" s="61">
        <v>262.27999999999997</v>
      </c>
      <c r="AO178" s="73">
        <v>266.76</v>
      </c>
      <c r="AP178" s="64">
        <v>271.23</v>
      </c>
      <c r="AQ178" s="64">
        <v>275.7</v>
      </c>
      <c r="AR178" s="64">
        <v>280.17</v>
      </c>
      <c r="AS178" s="64">
        <v>284.64</v>
      </c>
      <c r="AT178" s="64">
        <v>289.11</v>
      </c>
      <c r="AU178" s="64">
        <v>293.58999999999997</v>
      </c>
      <c r="AV178" s="64">
        <v>298.06</v>
      </c>
      <c r="AW178" s="64">
        <v>302.52999999999997</v>
      </c>
      <c r="AX178" s="64">
        <v>307</v>
      </c>
      <c r="AY178" s="64">
        <v>311.47000000000003</v>
      </c>
    </row>
    <row r="179" spans="1:51">
      <c r="A179" s="70">
        <v>342.37</v>
      </c>
      <c r="B179" s="70">
        <v>348.74</v>
      </c>
      <c r="C179" s="70">
        <v>355.11</v>
      </c>
      <c r="D179" s="70">
        <v>361.48</v>
      </c>
      <c r="E179" s="70">
        <v>367.85</v>
      </c>
      <c r="F179" s="70">
        <v>374.22</v>
      </c>
      <c r="G179" s="70">
        <v>380.59</v>
      </c>
      <c r="H179" s="70">
        <v>386.96</v>
      </c>
      <c r="I179" s="71">
        <v>393.33</v>
      </c>
      <c r="J179" s="72">
        <v>399.7</v>
      </c>
      <c r="K179" s="72">
        <v>406.07</v>
      </c>
      <c r="L179" s="71">
        <v>412.44</v>
      </c>
      <c r="M179" s="71">
        <v>418.81</v>
      </c>
      <c r="N179" s="71">
        <v>425.18</v>
      </c>
      <c r="O179" s="73">
        <v>431.55</v>
      </c>
      <c r="P179" s="64">
        <v>437.92</v>
      </c>
      <c r="Q179" s="64">
        <v>444.29</v>
      </c>
      <c r="R179" s="64">
        <v>450.66</v>
      </c>
      <c r="S179" s="64">
        <v>457.03</v>
      </c>
      <c r="T179" s="64">
        <v>463.4</v>
      </c>
      <c r="U179" s="64">
        <v>469.77</v>
      </c>
      <c r="V179" s="64">
        <v>476.14</v>
      </c>
      <c r="W179" s="64">
        <v>482.51</v>
      </c>
      <c r="X179" s="64">
        <v>488.88</v>
      </c>
      <c r="Y179" s="64">
        <v>495.25</v>
      </c>
      <c r="Z179" s="65">
        <v>175</v>
      </c>
      <c r="AA179" s="70">
        <v>205.34</v>
      </c>
      <c r="AB179" s="70">
        <v>209.84</v>
      </c>
      <c r="AC179" s="70">
        <v>214.34</v>
      </c>
      <c r="AD179" s="70">
        <v>218.83</v>
      </c>
      <c r="AE179" s="70">
        <v>223.33</v>
      </c>
      <c r="AF179" s="70">
        <v>227.83</v>
      </c>
      <c r="AG179" s="70">
        <v>232.33</v>
      </c>
      <c r="AH179" s="70">
        <v>236.82</v>
      </c>
      <c r="AI179" s="71">
        <v>241.32</v>
      </c>
      <c r="AJ179" s="72">
        <v>245.82</v>
      </c>
      <c r="AK179" s="72">
        <v>250.32</v>
      </c>
      <c r="AL179" s="71">
        <v>254.81</v>
      </c>
      <c r="AM179" s="71">
        <v>259.31</v>
      </c>
      <c r="AN179" s="61">
        <v>263.81</v>
      </c>
      <c r="AO179" s="73">
        <v>268.31</v>
      </c>
      <c r="AP179" s="64">
        <v>272.8</v>
      </c>
      <c r="AQ179" s="64">
        <v>277.3</v>
      </c>
      <c r="AR179" s="64">
        <v>281.8</v>
      </c>
      <c r="AS179" s="64">
        <v>286.3</v>
      </c>
      <c r="AT179" s="64">
        <v>290.79000000000002</v>
      </c>
      <c r="AU179" s="64">
        <v>295.29000000000002</v>
      </c>
      <c r="AV179" s="64">
        <v>299.79000000000002</v>
      </c>
      <c r="AW179" s="64">
        <v>304.29000000000002</v>
      </c>
      <c r="AX179" s="64">
        <v>308.77999999999997</v>
      </c>
      <c r="AY179" s="64">
        <v>313.27999999999997</v>
      </c>
    </row>
    <row r="180" spans="1:51">
      <c r="A180" s="70">
        <v>344.39</v>
      </c>
      <c r="B180" s="70">
        <v>350.8</v>
      </c>
      <c r="C180" s="70">
        <v>357.21</v>
      </c>
      <c r="D180" s="70">
        <v>363.61</v>
      </c>
      <c r="E180" s="70">
        <v>370.02</v>
      </c>
      <c r="F180" s="70">
        <v>376.43</v>
      </c>
      <c r="G180" s="70">
        <v>382.83</v>
      </c>
      <c r="H180" s="70">
        <v>389.24</v>
      </c>
      <c r="I180" s="71">
        <v>395.65</v>
      </c>
      <c r="J180" s="72">
        <v>402.05</v>
      </c>
      <c r="K180" s="72">
        <v>408.46</v>
      </c>
      <c r="L180" s="71">
        <v>414.86</v>
      </c>
      <c r="M180" s="71">
        <v>421.27</v>
      </c>
      <c r="N180" s="71">
        <v>427.68</v>
      </c>
      <c r="O180" s="73">
        <v>434.08</v>
      </c>
      <c r="P180" s="64">
        <v>440.49</v>
      </c>
      <c r="Q180" s="64">
        <v>446.9</v>
      </c>
      <c r="R180" s="64">
        <v>453.3</v>
      </c>
      <c r="S180" s="64">
        <v>459.71</v>
      </c>
      <c r="T180" s="64">
        <v>466.12</v>
      </c>
      <c r="U180" s="64">
        <v>472.52</v>
      </c>
      <c r="V180" s="64">
        <v>478.93</v>
      </c>
      <c r="W180" s="64">
        <v>485.34</v>
      </c>
      <c r="X180" s="64">
        <v>491.74</v>
      </c>
      <c r="Y180" s="64">
        <v>498.15</v>
      </c>
      <c r="Z180" s="65">
        <v>176</v>
      </c>
      <c r="AA180" s="70">
        <v>206.53</v>
      </c>
      <c r="AB180" s="70">
        <v>211.06</v>
      </c>
      <c r="AC180" s="70">
        <v>215.58</v>
      </c>
      <c r="AD180" s="70">
        <v>220.1</v>
      </c>
      <c r="AE180" s="70">
        <v>224.63</v>
      </c>
      <c r="AF180" s="70">
        <v>229.15</v>
      </c>
      <c r="AG180" s="70">
        <v>233.67</v>
      </c>
      <c r="AH180" s="70">
        <v>238.19</v>
      </c>
      <c r="AI180" s="71">
        <v>242.72</v>
      </c>
      <c r="AJ180" s="72">
        <v>247.24</v>
      </c>
      <c r="AK180" s="72">
        <v>251.76</v>
      </c>
      <c r="AL180" s="71">
        <v>256.29000000000002</v>
      </c>
      <c r="AM180" s="71">
        <v>260.81</v>
      </c>
      <c r="AN180" s="61">
        <v>265.33</v>
      </c>
      <c r="AO180" s="73">
        <v>269.86</v>
      </c>
      <c r="AP180" s="64">
        <v>274.38</v>
      </c>
      <c r="AQ180" s="64">
        <v>278.89999999999998</v>
      </c>
      <c r="AR180" s="64">
        <v>283.43</v>
      </c>
      <c r="AS180" s="64">
        <v>287.95</v>
      </c>
      <c r="AT180" s="64">
        <v>292.47000000000003</v>
      </c>
      <c r="AU180" s="64">
        <v>297</v>
      </c>
      <c r="AV180" s="64">
        <v>301.52</v>
      </c>
      <c r="AW180" s="64">
        <v>306.04000000000002</v>
      </c>
      <c r="AX180" s="64">
        <v>310.57</v>
      </c>
      <c r="AY180" s="64">
        <v>315.08999999999997</v>
      </c>
    </row>
    <row r="181" spans="1:51">
      <c r="A181" s="70">
        <v>346.42</v>
      </c>
      <c r="B181" s="70">
        <v>352.86</v>
      </c>
      <c r="C181" s="70">
        <v>359.31</v>
      </c>
      <c r="D181" s="70">
        <v>365.75</v>
      </c>
      <c r="E181" s="70">
        <v>372.19</v>
      </c>
      <c r="F181" s="70">
        <v>378.64</v>
      </c>
      <c r="G181" s="70">
        <v>385.08</v>
      </c>
      <c r="H181" s="70">
        <v>391.52</v>
      </c>
      <c r="I181" s="71">
        <v>397.96</v>
      </c>
      <c r="J181" s="72">
        <v>404.41</v>
      </c>
      <c r="K181" s="72">
        <v>410.85</v>
      </c>
      <c r="L181" s="71">
        <v>417.29</v>
      </c>
      <c r="M181" s="71">
        <v>423.74</v>
      </c>
      <c r="N181" s="71">
        <v>430.18</v>
      </c>
      <c r="O181" s="73">
        <v>436.62</v>
      </c>
      <c r="P181" s="64">
        <v>443.06</v>
      </c>
      <c r="Q181" s="64">
        <v>449.51</v>
      </c>
      <c r="R181" s="64">
        <v>455.95</v>
      </c>
      <c r="S181" s="64">
        <v>462.39</v>
      </c>
      <c r="T181" s="64">
        <v>468.84</v>
      </c>
      <c r="U181" s="64">
        <v>475.28</v>
      </c>
      <c r="V181" s="64">
        <v>481.72</v>
      </c>
      <c r="W181" s="64">
        <v>488.16</v>
      </c>
      <c r="X181" s="64">
        <v>494.61</v>
      </c>
      <c r="Y181" s="64">
        <v>501.05</v>
      </c>
      <c r="Z181" s="65">
        <v>177</v>
      </c>
      <c r="AA181" s="70">
        <v>207.73</v>
      </c>
      <c r="AB181" s="70">
        <v>212.28</v>
      </c>
      <c r="AC181" s="70">
        <v>216.82</v>
      </c>
      <c r="AD181" s="70">
        <v>221.37</v>
      </c>
      <c r="AE181" s="70">
        <v>225.92</v>
      </c>
      <c r="AF181" s="70">
        <v>230.47</v>
      </c>
      <c r="AG181" s="70">
        <v>235.02</v>
      </c>
      <c r="AH181" s="70">
        <v>239.57</v>
      </c>
      <c r="AI181" s="71">
        <v>244.12</v>
      </c>
      <c r="AJ181" s="72">
        <v>248.67</v>
      </c>
      <c r="AK181" s="72">
        <v>253.22</v>
      </c>
      <c r="AL181" s="71">
        <v>257.76</v>
      </c>
      <c r="AM181" s="71">
        <v>262.31</v>
      </c>
      <c r="AN181" s="61">
        <v>266.86</v>
      </c>
      <c r="AO181" s="73">
        <v>271.41000000000003</v>
      </c>
      <c r="AP181" s="64">
        <v>275.95999999999998</v>
      </c>
      <c r="AQ181" s="64">
        <v>280.51</v>
      </c>
      <c r="AR181" s="64">
        <v>285.06</v>
      </c>
      <c r="AS181" s="64">
        <v>289.61</v>
      </c>
      <c r="AT181" s="64">
        <v>294.16000000000003</v>
      </c>
      <c r="AU181" s="64">
        <v>298.7</v>
      </c>
      <c r="AV181" s="64">
        <v>303.25</v>
      </c>
      <c r="AW181" s="64">
        <v>307.8</v>
      </c>
      <c r="AX181" s="64">
        <v>312.35000000000002</v>
      </c>
      <c r="AY181" s="64">
        <v>316.89999999999998</v>
      </c>
    </row>
    <row r="182" spans="1:51">
      <c r="A182" s="70">
        <v>347.93</v>
      </c>
      <c r="B182" s="70">
        <v>354.41</v>
      </c>
      <c r="C182" s="70">
        <v>360.87</v>
      </c>
      <c r="D182" s="70">
        <v>367.37</v>
      </c>
      <c r="E182" s="70">
        <v>373.85</v>
      </c>
      <c r="F182" s="70">
        <v>380.33</v>
      </c>
      <c r="G182" s="70">
        <v>386.8</v>
      </c>
      <c r="H182" s="70">
        <v>393.28</v>
      </c>
      <c r="I182" s="71">
        <v>399.76</v>
      </c>
      <c r="J182" s="72">
        <v>406.24</v>
      </c>
      <c r="K182" s="72">
        <v>412.72</v>
      </c>
      <c r="L182" s="71">
        <v>419.2</v>
      </c>
      <c r="M182" s="71">
        <v>425.68</v>
      </c>
      <c r="N182" s="71">
        <v>432.16</v>
      </c>
      <c r="O182" s="73">
        <v>438.64</v>
      </c>
      <c r="P182" s="64">
        <v>445.12</v>
      </c>
      <c r="Q182" s="64">
        <v>451.6</v>
      </c>
      <c r="R182" s="64">
        <v>458.08</v>
      </c>
      <c r="S182" s="64">
        <v>464.55</v>
      </c>
      <c r="T182" s="64">
        <v>471.03</v>
      </c>
      <c r="U182" s="64">
        <v>477.51</v>
      </c>
      <c r="V182" s="64">
        <v>483.99</v>
      </c>
      <c r="W182" s="64">
        <v>490.47</v>
      </c>
      <c r="X182" s="64">
        <v>496.95</v>
      </c>
      <c r="Y182" s="64">
        <v>503.43</v>
      </c>
      <c r="Z182" s="65">
        <v>178</v>
      </c>
      <c r="AA182" s="70">
        <v>208.92</v>
      </c>
      <c r="AB182" s="70">
        <v>213.5</v>
      </c>
      <c r="AC182" s="70">
        <v>218.07</v>
      </c>
      <c r="AD182" s="70">
        <v>222.65</v>
      </c>
      <c r="AE182" s="70">
        <v>227.22</v>
      </c>
      <c r="AF182" s="70">
        <v>231.79</v>
      </c>
      <c r="AG182" s="70">
        <v>236.37</v>
      </c>
      <c r="AH182" s="70">
        <v>240.94</v>
      </c>
      <c r="AI182" s="71">
        <v>245.52</v>
      </c>
      <c r="AJ182" s="72">
        <v>250.09</v>
      </c>
      <c r="AK182" s="72">
        <v>254.67</v>
      </c>
      <c r="AL182" s="71">
        <v>259.24</v>
      </c>
      <c r="AM182" s="71">
        <v>263.82</v>
      </c>
      <c r="AN182" s="61">
        <v>268.39</v>
      </c>
      <c r="AO182" s="73">
        <v>272.97000000000003</v>
      </c>
      <c r="AP182" s="64">
        <v>277.54000000000002</v>
      </c>
      <c r="AQ182" s="64">
        <v>282.12</v>
      </c>
      <c r="AR182" s="64">
        <v>286.69</v>
      </c>
      <c r="AS182" s="64">
        <v>291.26</v>
      </c>
      <c r="AT182" s="64">
        <v>295.83999999999997</v>
      </c>
      <c r="AU182" s="64">
        <v>300.41000000000003</v>
      </c>
      <c r="AV182" s="64">
        <v>304.99</v>
      </c>
      <c r="AW182" s="64">
        <v>309.56</v>
      </c>
      <c r="AX182" s="64">
        <v>314.14</v>
      </c>
      <c r="AY182" s="64">
        <v>318.70999999999998</v>
      </c>
    </row>
    <row r="183" spans="1:51">
      <c r="A183" s="70">
        <v>349.96</v>
      </c>
      <c r="B183" s="70">
        <v>256.48</v>
      </c>
      <c r="C183" s="70">
        <v>363</v>
      </c>
      <c r="D183" s="70">
        <v>369.51</v>
      </c>
      <c r="E183" s="70">
        <v>376.03</v>
      </c>
      <c r="F183" s="70">
        <v>382.54</v>
      </c>
      <c r="G183" s="70">
        <v>389.06</v>
      </c>
      <c r="H183" s="70">
        <v>395.57</v>
      </c>
      <c r="I183" s="71">
        <v>402.09</v>
      </c>
      <c r="J183" s="72">
        <v>408.6</v>
      </c>
      <c r="K183" s="72">
        <v>415.12</v>
      </c>
      <c r="L183" s="71">
        <v>421.64</v>
      </c>
      <c r="M183" s="71">
        <v>428.15</v>
      </c>
      <c r="N183" s="71">
        <v>434.67</v>
      </c>
      <c r="O183" s="73">
        <v>441.18</v>
      </c>
      <c r="P183" s="64">
        <v>447.7</v>
      </c>
      <c r="Q183" s="64">
        <v>454.21</v>
      </c>
      <c r="R183" s="64">
        <v>460.73</v>
      </c>
      <c r="S183" s="64">
        <v>467.24</v>
      </c>
      <c r="T183" s="64">
        <v>473.76</v>
      </c>
      <c r="U183" s="64">
        <v>480.28</v>
      </c>
      <c r="V183" s="64">
        <v>486.79</v>
      </c>
      <c r="W183" s="64">
        <v>493.31</v>
      </c>
      <c r="X183" s="64">
        <v>499.82</v>
      </c>
      <c r="Y183" s="64">
        <v>506.34</v>
      </c>
      <c r="Z183" s="65">
        <v>179</v>
      </c>
      <c r="AA183" s="70">
        <v>209.98</v>
      </c>
      <c r="AB183" s="70">
        <v>214.58</v>
      </c>
      <c r="AC183" s="70">
        <v>219.18</v>
      </c>
      <c r="AD183" s="70">
        <v>223.78</v>
      </c>
      <c r="AE183" s="70">
        <v>228.38</v>
      </c>
      <c r="AF183" s="70">
        <v>232.98</v>
      </c>
      <c r="AG183" s="70">
        <v>237.58</v>
      </c>
      <c r="AH183" s="70">
        <v>242.18</v>
      </c>
      <c r="AI183" s="71">
        <v>246.78</v>
      </c>
      <c r="AJ183" s="72">
        <v>251.38</v>
      </c>
      <c r="AK183" s="72">
        <v>255.98</v>
      </c>
      <c r="AL183" s="71">
        <v>260.58</v>
      </c>
      <c r="AM183" s="71">
        <v>265.18</v>
      </c>
      <c r="AN183" s="61">
        <v>269.77999999999997</v>
      </c>
      <c r="AO183" s="73">
        <v>274.38</v>
      </c>
      <c r="AP183" s="64">
        <v>278.98</v>
      </c>
      <c r="AQ183" s="64">
        <v>283.58</v>
      </c>
      <c r="AR183" s="64">
        <v>288.18</v>
      </c>
      <c r="AS183" s="64">
        <v>292.77999999999997</v>
      </c>
      <c r="AT183" s="64">
        <v>297.38</v>
      </c>
      <c r="AU183" s="64">
        <v>301.98</v>
      </c>
      <c r="AV183" s="64">
        <v>306.58</v>
      </c>
      <c r="AW183" s="64">
        <v>311.18</v>
      </c>
      <c r="AX183" s="64">
        <v>315.77999999999997</v>
      </c>
      <c r="AY183" s="64">
        <v>320.39</v>
      </c>
    </row>
    <row r="184" spans="1:51">
      <c r="A184" s="70">
        <v>352.01</v>
      </c>
      <c r="B184" s="70">
        <v>358.56</v>
      </c>
      <c r="C184" s="70">
        <v>365.11</v>
      </c>
      <c r="D184" s="70">
        <v>371.66</v>
      </c>
      <c r="E184" s="70">
        <v>378.21</v>
      </c>
      <c r="F184" s="70">
        <v>384.77</v>
      </c>
      <c r="G184" s="70">
        <v>391.32</v>
      </c>
      <c r="H184" s="70">
        <v>397.87</v>
      </c>
      <c r="I184" s="71">
        <v>404.42</v>
      </c>
      <c r="J184" s="72">
        <v>410.97</v>
      </c>
      <c r="K184" s="72">
        <v>417.53</v>
      </c>
      <c r="L184" s="71">
        <v>424.08</v>
      </c>
      <c r="M184" s="71">
        <v>430.63</v>
      </c>
      <c r="N184" s="71">
        <v>437.18</v>
      </c>
      <c r="O184" s="73">
        <v>443.73</v>
      </c>
      <c r="P184" s="64">
        <v>450.29</v>
      </c>
      <c r="Q184" s="64">
        <v>456.84</v>
      </c>
      <c r="R184" s="64">
        <v>463.39</v>
      </c>
      <c r="S184" s="64">
        <v>469.94</v>
      </c>
      <c r="T184" s="64">
        <v>476.49</v>
      </c>
      <c r="U184" s="64">
        <v>483.05</v>
      </c>
      <c r="V184" s="64">
        <v>489.6</v>
      </c>
      <c r="W184" s="64">
        <v>496.15</v>
      </c>
      <c r="X184" s="64">
        <v>502.7</v>
      </c>
      <c r="Y184" s="64">
        <v>509.25</v>
      </c>
      <c r="Z184" s="65">
        <v>180</v>
      </c>
      <c r="AA184" s="70">
        <v>211.18</v>
      </c>
      <c r="AB184" s="70">
        <v>215.8</v>
      </c>
      <c r="AC184" s="70">
        <v>220.43</v>
      </c>
      <c r="AD184" s="70">
        <v>225.05</v>
      </c>
      <c r="AE184" s="70">
        <v>229.68</v>
      </c>
      <c r="AF184" s="70">
        <v>234.31</v>
      </c>
      <c r="AG184" s="70">
        <v>238.93</v>
      </c>
      <c r="AH184" s="70">
        <v>243.56</v>
      </c>
      <c r="AI184" s="71">
        <v>248.18</v>
      </c>
      <c r="AJ184" s="72">
        <v>252.81</v>
      </c>
      <c r="AK184" s="72">
        <v>257.44</v>
      </c>
      <c r="AL184" s="71">
        <v>262.06</v>
      </c>
      <c r="AM184" s="71">
        <v>266.69</v>
      </c>
      <c r="AN184" s="61">
        <v>271.31</v>
      </c>
      <c r="AO184" s="73">
        <v>275.94</v>
      </c>
      <c r="AP184" s="64">
        <v>280.57</v>
      </c>
      <c r="AQ184" s="64">
        <v>285.19</v>
      </c>
      <c r="AR184" s="64">
        <v>289.82</v>
      </c>
      <c r="AS184" s="64">
        <v>294.44</v>
      </c>
      <c r="AT184" s="64">
        <v>299.07</v>
      </c>
      <c r="AU184" s="64">
        <v>303.7</v>
      </c>
      <c r="AV184" s="64">
        <v>308.32</v>
      </c>
      <c r="AW184" s="64">
        <v>312.95</v>
      </c>
      <c r="AX184" s="64">
        <v>317.57</v>
      </c>
      <c r="AY184" s="64">
        <v>322.2</v>
      </c>
    </row>
    <row r="185" spans="1:51">
      <c r="A185" s="70">
        <v>354.05</v>
      </c>
      <c r="B185" s="70">
        <v>360.64</v>
      </c>
      <c r="C185" s="70">
        <v>367.23</v>
      </c>
      <c r="D185" s="70">
        <v>373.82</v>
      </c>
      <c r="E185" s="70">
        <v>380.41</v>
      </c>
      <c r="F185" s="70">
        <v>387</v>
      </c>
      <c r="G185" s="70">
        <v>393.58</v>
      </c>
      <c r="H185" s="70">
        <v>400.17</v>
      </c>
      <c r="I185" s="71">
        <v>406.76</v>
      </c>
      <c r="J185" s="72">
        <v>413.35</v>
      </c>
      <c r="K185" s="72">
        <v>419.94</v>
      </c>
      <c r="L185" s="71">
        <v>426.53</v>
      </c>
      <c r="M185" s="71">
        <v>433.12</v>
      </c>
      <c r="N185" s="71">
        <v>439.7</v>
      </c>
      <c r="O185" s="73">
        <v>446.29</v>
      </c>
      <c r="P185" s="64">
        <v>452.88</v>
      </c>
      <c r="Q185" s="64">
        <v>459.47</v>
      </c>
      <c r="R185" s="64">
        <v>466.06</v>
      </c>
      <c r="S185" s="64">
        <v>472.65</v>
      </c>
      <c r="T185" s="64">
        <v>479.23</v>
      </c>
      <c r="U185" s="64">
        <v>485.82</v>
      </c>
      <c r="V185" s="64">
        <v>492.41</v>
      </c>
      <c r="W185" s="64">
        <v>499</v>
      </c>
      <c r="X185" s="64">
        <v>505.59</v>
      </c>
      <c r="Y185" s="64">
        <v>512.17999999999995</v>
      </c>
      <c r="Z185" s="65">
        <v>181</v>
      </c>
      <c r="AA185" s="70">
        <v>212.38</v>
      </c>
      <c r="AB185" s="70">
        <v>217.03</v>
      </c>
      <c r="AC185" s="70">
        <v>221.68</v>
      </c>
      <c r="AD185" s="70">
        <v>226.33</v>
      </c>
      <c r="AE185" s="70">
        <v>230.98</v>
      </c>
      <c r="AF185" s="70">
        <v>235.63</v>
      </c>
      <c r="AG185" s="70">
        <v>240.29</v>
      </c>
      <c r="AH185" s="70">
        <v>244.94</v>
      </c>
      <c r="AI185" s="71">
        <v>249.59</v>
      </c>
      <c r="AJ185" s="72">
        <v>254.24</v>
      </c>
      <c r="AK185" s="72">
        <v>258.89</v>
      </c>
      <c r="AL185" s="71">
        <v>263.54000000000002</v>
      </c>
      <c r="AM185" s="71">
        <v>268.2</v>
      </c>
      <c r="AN185" s="61">
        <v>272.85000000000002</v>
      </c>
      <c r="AO185" s="73">
        <v>277.5</v>
      </c>
      <c r="AP185" s="64">
        <v>282.14999999999998</v>
      </c>
      <c r="AQ185" s="64">
        <v>286.8</v>
      </c>
      <c r="AR185" s="64">
        <v>291.45</v>
      </c>
      <c r="AS185" s="64">
        <v>296.11</v>
      </c>
      <c r="AT185" s="64">
        <v>300.76</v>
      </c>
      <c r="AU185" s="64">
        <v>305.41000000000003</v>
      </c>
      <c r="AV185" s="64">
        <v>310.06</v>
      </c>
      <c r="AW185" s="64">
        <v>314.70999999999998</v>
      </c>
      <c r="AX185" s="64">
        <v>319.36</v>
      </c>
      <c r="AY185" s="64">
        <v>324.02</v>
      </c>
    </row>
    <row r="186" spans="1:51">
      <c r="A186" s="70">
        <v>356.11</v>
      </c>
      <c r="B186" s="70">
        <v>362.74</v>
      </c>
      <c r="C186" s="70">
        <v>369.36</v>
      </c>
      <c r="D186" s="70">
        <v>375.99</v>
      </c>
      <c r="E186" s="70">
        <v>382.61</v>
      </c>
      <c r="F186" s="70">
        <v>389.23</v>
      </c>
      <c r="G186" s="70">
        <v>395.86</v>
      </c>
      <c r="H186" s="70">
        <v>402.48</v>
      </c>
      <c r="I186" s="71">
        <v>409.11</v>
      </c>
      <c r="J186" s="72">
        <v>415.73</v>
      </c>
      <c r="K186" s="72">
        <v>422.36</v>
      </c>
      <c r="L186" s="71">
        <v>428.98</v>
      </c>
      <c r="M186" s="71">
        <v>435.61</v>
      </c>
      <c r="N186" s="71">
        <v>442.23</v>
      </c>
      <c r="O186" s="73">
        <v>448.86</v>
      </c>
      <c r="P186" s="64">
        <v>455.48</v>
      </c>
      <c r="Q186" s="64">
        <v>462.11</v>
      </c>
      <c r="R186" s="64">
        <v>468.73</v>
      </c>
      <c r="S186" s="64">
        <v>475.36</v>
      </c>
      <c r="T186" s="64">
        <v>481.98</v>
      </c>
      <c r="U186" s="64">
        <v>488.61</v>
      </c>
      <c r="V186" s="64">
        <v>495.23</v>
      </c>
      <c r="W186" s="64">
        <v>501.86</v>
      </c>
      <c r="X186" s="64">
        <v>508.48</v>
      </c>
      <c r="Y186" s="64">
        <v>515.11</v>
      </c>
      <c r="Z186" s="65">
        <v>182</v>
      </c>
      <c r="AA186" s="70">
        <v>213.58</v>
      </c>
      <c r="AB186" s="70">
        <v>218.25</v>
      </c>
      <c r="AC186" s="70">
        <v>222.923</v>
      </c>
      <c r="AD186" s="70">
        <v>227.61</v>
      </c>
      <c r="AE186" s="70">
        <v>232.29</v>
      </c>
      <c r="AF186" s="70">
        <v>236.96</v>
      </c>
      <c r="AG186" s="70">
        <v>241.64</v>
      </c>
      <c r="AH186" s="70">
        <v>246.32</v>
      </c>
      <c r="AI186" s="71">
        <v>251</v>
      </c>
      <c r="AJ186" s="72">
        <v>255.67</v>
      </c>
      <c r="AK186" s="72">
        <v>260.35000000000002</v>
      </c>
      <c r="AL186" s="71">
        <v>265.02999999999997</v>
      </c>
      <c r="AM186" s="71">
        <v>269.70999999999998</v>
      </c>
      <c r="AN186" s="61">
        <v>274.38</v>
      </c>
      <c r="AO186" s="73">
        <v>279.06</v>
      </c>
      <c r="AP186" s="64">
        <v>283.74</v>
      </c>
      <c r="AQ186" s="64">
        <v>288.41000000000003</v>
      </c>
      <c r="AR186" s="64">
        <v>293.08999999999997</v>
      </c>
      <c r="AS186" s="64">
        <v>297.77</v>
      </c>
      <c r="AT186" s="64">
        <v>302.45</v>
      </c>
      <c r="AU186" s="64">
        <v>307.12</v>
      </c>
      <c r="AV186" s="64">
        <v>311.8</v>
      </c>
      <c r="AW186" s="64">
        <v>316.48</v>
      </c>
      <c r="AX186" s="64">
        <v>321.16000000000003</v>
      </c>
      <c r="AY186" s="64">
        <v>325.83</v>
      </c>
    </row>
    <row r="187" spans="1:51">
      <c r="A187" s="70">
        <v>358.17</v>
      </c>
      <c r="B187" s="70">
        <v>364.84</v>
      </c>
      <c r="C187" s="70">
        <v>371.5</v>
      </c>
      <c r="D187" s="70">
        <v>378.16</v>
      </c>
      <c r="E187" s="70">
        <v>384.82</v>
      </c>
      <c r="F187" s="70">
        <v>391.48</v>
      </c>
      <c r="G187" s="70">
        <v>398.14</v>
      </c>
      <c r="H187" s="70">
        <v>404.8</v>
      </c>
      <c r="I187" s="71">
        <v>411.46</v>
      </c>
      <c r="J187" s="72">
        <v>418.13</v>
      </c>
      <c r="K187" s="72">
        <v>424.79</v>
      </c>
      <c r="L187" s="71">
        <v>431.45</v>
      </c>
      <c r="M187" s="71">
        <v>438.11</v>
      </c>
      <c r="N187" s="71">
        <v>444.77</v>
      </c>
      <c r="O187" s="73">
        <v>451.43</v>
      </c>
      <c r="P187" s="64">
        <v>458.09</v>
      </c>
      <c r="Q187" s="64">
        <v>464.75</v>
      </c>
      <c r="R187" s="64">
        <v>471.41</v>
      </c>
      <c r="S187" s="64">
        <v>478.08</v>
      </c>
      <c r="T187" s="64">
        <v>484.74</v>
      </c>
      <c r="U187" s="64">
        <v>491.4</v>
      </c>
      <c r="V187" s="64">
        <v>498.06</v>
      </c>
      <c r="W187" s="64">
        <v>504.72</v>
      </c>
      <c r="X187" s="64">
        <v>511.38</v>
      </c>
      <c r="Y187" s="64">
        <v>518.04</v>
      </c>
      <c r="Z187" s="65">
        <v>183</v>
      </c>
      <c r="AA187" s="70">
        <v>214.78</v>
      </c>
      <c r="AB187" s="70">
        <v>219.48</v>
      </c>
      <c r="AC187" s="70">
        <v>224.19</v>
      </c>
      <c r="AD187" s="70">
        <v>228.89</v>
      </c>
      <c r="AE187" s="70">
        <v>233.59</v>
      </c>
      <c r="AF187" s="70">
        <v>238.3</v>
      </c>
      <c r="AG187" s="70">
        <v>243</v>
      </c>
      <c r="AH187" s="70">
        <v>247.7</v>
      </c>
      <c r="AI187" s="71">
        <v>252.4</v>
      </c>
      <c r="AJ187" s="72">
        <v>257.11</v>
      </c>
      <c r="AK187" s="72">
        <v>261.81</v>
      </c>
      <c r="AL187" s="71">
        <v>266.51</v>
      </c>
      <c r="AM187" s="71">
        <v>271.22000000000003</v>
      </c>
      <c r="AN187" s="61">
        <v>275.92</v>
      </c>
      <c r="AO187" s="73">
        <v>280.62</v>
      </c>
      <c r="AP187" s="64">
        <v>285.33</v>
      </c>
      <c r="AQ187" s="64">
        <v>290.02999999999997</v>
      </c>
      <c r="AR187" s="64">
        <v>294.73</v>
      </c>
      <c r="AS187" s="64">
        <v>299.44</v>
      </c>
      <c r="AT187" s="64">
        <v>304.14</v>
      </c>
      <c r="AU187" s="64">
        <v>308.83999999999997</v>
      </c>
      <c r="AV187" s="64">
        <v>313.54000000000002</v>
      </c>
      <c r="AW187" s="64">
        <v>318.25</v>
      </c>
      <c r="AX187" s="64">
        <v>322.95</v>
      </c>
      <c r="AY187" s="64">
        <v>327.64999999999998</v>
      </c>
    </row>
    <row r="188" spans="1:51">
      <c r="A188" s="70">
        <v>359.68</v>
      </c>
      <c r="B188" s="70">
        <v>366.38</v>
      </c>
      <c r="C188" s="70">
        <v>373.08</v>
      </c>
      <c r="D188" s="70">
        <v>379.77</v>
      </c>
      <c r="E188" s="70">
        <v>386.47</v>
      </c>
      <c r="F188" s="70">
        <v>393.17</v>
      </c>
      <c r="G188" s="70">
        <v>399.87</v>
      </c>
      <c r="H188" s="70">
        <v>406.56</v>
      </c>
      <c r="I188" s="71">
        <v>413.26</v>
      </c>
      <c r="J188" s="72">
        <v>419.96</v>
      </c>
      <c r="K188" s="72">
        <v>426.66</v>
      </c>
      <c r="L188" s="71">
        <v>433.36</v>
      </c>
      <c r="M188" s="71">
        <v>440.05</v>
      </c>
      <c r="N188" s="71">
        <v>446.75</v>
      </c>
      <c r="O188" s="73">
        <v>453.45</v>
      </c>
      <c r="P188" s="64">
        <v>460.15</v>
      </c>
      <c r="Q188" s="64">
        <v>466.84</v>
      </c>
      <c r="R188" s="64">
        <v>473.54</v>
      </c>
      <c r="S188" s="64">
        <v>480.24</v>
      </c>
      <c r="T188" s="64">
        <v>486.94</v>
      </c>
      <c r="U188" s="64">
        <v>493.63</v>
      </c>
      <c r="V188" s="64">
        <v>500.33</v>
      </c>
      <c r="W188" s="64">
        <v>507.03</v>
      </c>
      <c r="X188" s="64">
        <v>513.73</v>
      </c>
      <c r="Y188" s="64">
        <v>520.41999999999996</v>
      </c>
      <c r="Z188" s="65">
        <v>184</v>
      </c>
      <c r="AA188" s="70">
        <v>215.84</v>
      </c>
      <c r="AB188" s="70">
        <v>220.56</v>
      </c>
      <c r="AC188" s="70">
        <v>225.29</v>
      </c>
      <c r="AD188" s="70">
        <v>230.02</v>
      </c>
      <c r="AE188" s="70">
        <v>234.75</v>
      </c>
      <c r="AF188" s="70">
        <v>239.48</v>
      </c>
      <c r="AG188" s="70">
        <v>244.21</v>
      </c>
      <c r="AH188" s="70">
        <v>248.94</v>
      </c>
      <c r="AI188" s="71">
        <v>253.67</v>
      </c>
      <c r="AJ188" s="72">
        <v>258.39999999999998</v>
      </c>
      <c r="AK188" s="72">
        <v>263.12</v>
      </c>
      <c r="AL188" s="71">
        <v>267.85000000000002</v>
      </c>
      <c r="AM188" s="71">
        <v>272.58</v>
      </c>
      <c r="AN188" s="61">
        <v>277.31</v>
      </c>
      <c r="AO188" s="73">
        <v>282.04000000000002</v>
      </c>
      <c r="AP188" s="64">
        <v>286.77</v>
      </c>
      <c r="AQ188" s="64">
        <v>291.5</v>
      </c>
      <c r="AR188" s="64">
        <v>296.23</v>
      </c>
      <c r="AS188" s="64">
        <v>300.95</v>
      </c>
      <c r="AT188" s="64">
        <v>305.68</v>
      </c>
      <c r="AU188" s="64">
        <v>310.41000000000003</v>
      </c>
      <c r="AV188" s="64">
        <v>315.14</v>
      </c>
      <c r="AW188" s="64">
        <v>319.87</v>
      </c>
      <c r="AX188" s="64">
        <v>324.60000000000002</v>
      </c>
      <c r="AY188" s="64">
        <v>329.33</v>
      </c>
    </row>
    <row r="189" spans="1:51">
      <c r="A189" s="70">
        <v>361.75</v>
      </c>
      <c r="B189" s="70">
        <v>368.49</v>
      </c>
      <c r="C189" s="70">
        <v>375.22</v>
      </c>
      <c r="D189" s="70">
        <v>381.95</v>
      </c>
      <c r="E189" s="70">
        <v>388.69</v>
      </c>
      <c r="F189" s="70">
        <v>395.42</v>
      </c>
      <c r="G189" s="70">
        <v>402.16</v>
      </c>
      <c r="H189" s="70">
        <v>408.89</v>
      </c>
      <c r="I189" s="71">
        <v>415.62</v>
      </c>
      <c r="J189" s="72">
        <v>422.36</v>
      </c>
      <c r="K189" s="72">
        <v>429.09</v>
      </c>
      <c r="L189" s="71">
        <v>435.83</v>
      </c>
      <c r="M189" s="71">
        <v>442.56</v>
      </c>
      <c r="N189" s="71">
        <v>449.29</v>
      </c>
      <c r="O189" s="73">
        <v>456.03</v>
      </c>
      <c r="P189" s="64">
        <v>462.76</v>
      </c>
      <c r="Q189" s="64">
        <v>469.5</v>
      </c>
      <c r="R189" s="64">
        <v>476.23</v>
      </c>
      <c r="S189" s="64">
        <v>482.96</v>
      </c>
      <c r="T189" s="64">
        <v>489.7</v>
      </c>
      <c r="U189" s="64">
        <v>496.43</v>
      </c>
      <c r="V189" s="64">
        <v>503.17</v>
      </c>
      <c r="W189" s="64">
        <v>509.9</v>
      </c>
      <c r="X189" s="64">
        <v>516.63</v>
      </c>
      <c r="Y189" s="64">
        <v>523.37</v>
      </c>
      <c r="Z189" s="65">
        <v>185</v>
      </c>
      <c r="AA189" s="70">
        <v>217.04</v>
      </c>
      <c r="AB189" s="70">
        <v>221.8</v>
      </c>
      <c r="AC189" s="70">
        <v>226.55</v>
      </c>
      <c r="AD189" s="70">
        <v>231.31</v>
      </c>
      <c r="AE189" s="70">
        <v>236.06</v>
      </c>
      <c r="AF189" s="70">
        <v>240.81</v>
      </c>
      <c r="AG189" s="70">
        <v>245.57</v>
      </c>
      <c r="AH189" s="70">
        <v>250.32</v>
      </c>
      <c r="AI189" s="71">
        <v>255.08</v>
      </c>
      <c r="AJ189" s="72">
        <v>259.83</v>
      </c>
      <c r="AK189" s="72">
        <v>264.58999999999997</v>
      </c>
      <c r="AL189" s="71">
        <v>269.33999999999997</v>
      </c>
      <c r="AM189" s="71">
        <v>274.10000000000002</v>
      </c>
      <c r="AN189" s="61">
        <v>278.85000000000002</v>
      </c>
      <c r="AO189" s="73">
        <v>283.60000000000002</v>
      </c>
      <c r="AP189" s="64">
        <v>288.36</v>
      </c>
      <c r="AQ189" s="64">
        <v>293.11</v>
      </c>
      <c r="AR189" s="64">
        <v>297.87</v>
      </c>
      <c r="AS189" s="64">
        <v>302.62</v>
      </c>
      <c r="AT189" s="64">
        <v>307.38</v>
      </c>
      <c r="AU189" s="64">
        <v>312.13</v>
      </c>
      <c r="AV189" s="64">
        <v>316.89</v>
      </c>
      <c r="AW189" s="64">
        <v>321.64</v>
      </c>
      <c r="AX189" s="64">
        <v>326.39999999999998</v>
      </c>
      <c r="AY189" s="64">
        <v>331.15</v>
      </c>
    </row>
    <row r="190" spans="1:51">
      <c r="A190" s="70">
        <v>363.83</v>
      </c>
      <c r="B190" s="70">
        <v>370.6</v>
      </c>
      <c r="C190" s="70">
        <v>377.37</v>
      </c>
      <c r="D190" s="70">
        <v>384.14</v>
      </c>
      <c r="E190" s="70">
        <v>390.91</v>
      </c>
      <c r="F190" s="70">
        <v>397.68</v>
      </c>
      <c r="G190" s="70">
        <v>404.45</v>
      </c>
      <c r="H190" s="70">
        <v>411.22</v>
      </c>
      <c r="I190" s="71">
        <v>418</v>
      </c>
      <c r="J190" s="72">
        <v>424.77</v>
      </c>
      <c r="K190" s="72">
        <v>431.54</v>
      </c>
      <c r="L190" s="71">
        <v>438.31</v>
      </c>
      <c r="M190" s="71">
        <v>445.08</v>
      </c>
      <c r="N190" s="71">
        <v>451.85</v>
      </c>
      <c r="O190" s="73">
        <v>458.62</v>
      </c>
      <c r="P190" s="64">
        <v>465.39</v>
      </c>
      <c r="Q190" s="64">
        <v>472.16</v>
      </c>
      <c r="R190" s="64">
        <v>478.93</v>
      </c>
      <c r="S190" s="64">
        <v>485.7</v>
      </c>
      <c r="T190" s="64">
        <v>492.47</v>
      </c>
      <c r="U190" s="64">
        <v>499.24</v>
      </c>
      <c r="V190" s="64">
        <v>506.01</v>
      </c>
      <c r="W190" s="64">
        <v>512.78</v>
      </c>
      <c r="X190" s="64">
        <v>519.54999999999995</v>
      </c>
      <c r="Y190" s="64">
        <v>526.32000000000005</v>
      </c>
      <c r="Z190" s="65">
        <v>186</v>
      </c>
      <c r="AA190" s="70">
        <v>218.25</v>
      </c>
      <c r="AB190" s="70">
        <v>223.03</v>
      </c>
      <c r="AC190" s="70">
        <v>227.81</v>
      </c>
      <c r="AD190" s="70">
        <v>232.59</v>
      </c>
      <c r="AE190" s="70">
        <v>237.37</v>
      </c>
      <c r="AF190" s="70">
        <v>242.15</v>
      </c>
      <c r="AG190" s="70">
        <v>246.93</v>
      </c>
      <c r="AH190" s="70">
        <v>251.71</v>
      </c>
      <c r="AI190" s="71">
        <v>256.49</v>
      </c>
      <c r="AJ190" s="72">
        <v>261.27</v>
      </c>
      <c r="AK190" s="72">
        <v>266.05</v>
      </c>
      <c r="AL190" s="71">
        <v>270.83</v>
      </c>
      <c r="AM190" s="71">
        <v>275.61</v>
      </c>
      <c r="AN190" s="61">
        <v>280.39</v>
      </c>
      <c r="AO190" s="73">
        <v>285.17</v>
      </c>
      <c r="AP190" s="64">
        <v>289.95</v>
      </c>
      <c r="AQ190" s="64">
        <v>294.73</v>
      </c>
      <c r="AR190" s="64">
        <v>299.51</v>
      </c>
      <c r="AS190" s="64">
        <v>304.29000000000002</v>
      </c>
      <c r="AT190" s="64">
        <v>309.07</v>
      </c>
      <c r="AU190" s="64">
        <v>313.85000000000002</v>
      </c>
      <c r="AV190" s="64">
        <v>318.63</v>
      </c>
      <c r="AW190" s="64">
        <v>323.41000000000003</v>
      </c>
      <c r="AX190" s="64">
        <v>328.19</v>
      </c>
      <c r="AY190" s="64">
        <v>332.97</v>
      </c>
    </row>
    <row r="191" spans="1:51">
      <c r="A191" s="70">
        <v>365.92</v>
      </c>
      <c r="B191" s="70">
        <v>372.73</v>
      </c>
      <c r="C191" s="70">
        <v>379.53</v>
      </c>
      <c r="D191" s="70">
        <v>386.34</v>
      </c>
      <c r="E191" s="70">
        <v>393.15</v>
      </c>
      <c r="F191" s="70">
        <v>399.95</v>
      </c>
      <c r="G191" s="70">
        <v>406.76</v>
      </c>
      <c r="H191" s="70">
        <v>413.57</v>
      </c>
      <c r="I191" s="71">
        <v>420.37</v>
      </c>
      <c r="J191" s="72">
        <v>427.18</v>
      </c>
      <c r="K191" s="72">
        <v>433.99</v>
      </c>
      <c r="L191" s="71">
        <v>440.79</v>
      </c>
      <c r="M191" s="71">
        <v>447.6</v>
      </c>
      <c r="N191" s="71">
        <v>454.41</v>
      </c>
      <c r="O191" s="73">
        <v>461.21</v>
      </c>
      <c r="P191" s="64">
        <v>468.02</v>
      </c>
      <c r="Q191" s="64">
        <v>474.83</v>
      </c>
      <c r="R191" s="64">
        <v>481.63</v>
      </c>
      <c r="S191" s="64">
        <v>488.44</v>
      </c>
      <c r="T191" s="64">
        <v>495.25</v>
      </c>
      <c r="U191" s="64">
        <v>502.05</v>
      </c>
      <c r="V191" s="64">
        <v>508.86</v>
      </c>
      <c r="W191" s="64">
        <v>515.66999999999996</v>
      </c>
      <c r="X191" s="64">
        <v>522.48</v>
      </c>
      <c r="Y191" s="64">
        <v>529.28</v>
      </c>
      <c r="Z191" s="65">
        <v>187</v>
      </c>
      <c r="AA191" s="70">
        <v>219.46</v>
      </c>
      <c r="AB191" s="70">
        <v>224.26</v>
      </c>
      <c r="AC191" s="70">
        <v>229.07</v>
      </c>
      <c r="AD191" s="70">
        <v>233.88</v>
      </c>
      <c r="AE191" s="70">
        <v>238.68</v>
      </c>
      <c r="AF191" s="70">
        <v>243.49</v>
      </c>
      <c r="AG191" s="70">
        <v>248.29</v>
      </c>
      <c r="AH191" s="70">
        <v>253.1</v>
      </c>
      <c r="AI191" s="71">
        <v>257.91000000000003</v>
      </c>
      <c r="AJ191" s="72">
        <v>262.70999999999998</v>
      </c>
      <c r="AK191" s="72">
        <v>267.52</v>
      </c>
      <c r="AL191" s="71">
        <v>272.32</v>
      </c>
      <c r="AM191" s="71">
        <v>277.13</v>
      </c>
      <c r="AN191" s="61">
        <v>281.94</v>
      </c>
      <c r="AO191" s="73">
        <v>286.74</v>
      </c>
      <c r="AP191" s="64">
        <v>291.55</v>
      </c>
      <c r="AQ191" s="64">
        <v>296.35000000000002</v>
      </c>
      <c r="AR191" s="64">
        <v>301.16000000000003</v>
      </c>
      <c r="AS191" s="64">
        <v>305.95999999999998</v>
      </c>
      <c r="AT191" s="64">
        <v>310.77</v>
      </c>
      <c r="AU191" s="64">
        <v>315.58</v>
      </c>
      <c r="AV191" s="64">
        <v>320.38</v>
      </c>
      <c r="AW191" s="64">
        <v>325.19</v>
      </c>
      <c r="AX191" s="64">
        <v>329.99</v>
      </c>
      <c r="AY191" s="64">
        <v>334.8</v>
      </c>
    </row>
    <row r="192" spans="1:51">
      <c r="A192" s="70">
        <v>367.43</v>
      </c>
      <c r="B192" s="70">
        <v>374.27</v>
      </c>
      <c r="C192" s="70">
        <v>381.11</v>
      </c>
      <c r="D192" s="70">
        <v>387.96</v>
      </c>
      <c r="E192" s="70">
        <v>394.8</v>
      </c>
      <c r="F192" s="70">
        <v>401.64</v>
      </c>
      <c r="G192" s="70">
        <v>408.49</v>
      </c>
      <c r="H192" s="70">
        <v>415.33</v>
      </c>
      <c r="I192" s="71">
        <v>422.17</v>
      </c>
      <c r="J192" s="72">
        <v>429.01</v>
      </c>
      <c r="K192" s="72">
        <v>435.86</v>
      </c>
      <c r="L192" s="71">
        <v>442.7</v>
      </c>
      <c r="M192" s="71">
        <v>449.54</v>
      </c>
      <c r="N192" s="71">
        <v>456.39</v>
      </c>
      <c r="O192" s="73">
        <v>463.23</v>
      </c>
      <c r="P192" s="64">
        <v>470.07</v>
      </c>
      <c r="Q192" s="64">
        <v>476.92</v>
      </c>
      <c r="R192" s="64">
        <v>483.76</v>
      </c>
      <c r="S192" s="64">
        <v>490.6</v>
      </c>
      <c r="T192" s="64">
        <v>497.45</v>
      </c>
      <c r="U192" s="64">
        <v>504.29</v>
      </c>
      <c r="V192" s="64">
        <v>511.13</v>
      </c>
      <c r="W192" s="64">
        <v>517.98</v>
      </c>
      <c r="X192" s="64">
        <v>524.82000000000005</v>
      </c>
      <c r="Y192" s="64">
        <v>531.66</v>
      </c>
      <c r="Z192" s="65">
        <v>188</v>
      </c>
      <c r="AA192" s="70">
        <v>220.52</v>
      </c>
      <c r="AB192" s="70">
        <v>225.35</v>
      </c>
      <c r="AC192" s="70">
        <v>230.18</v>
      </c>
      <c r="AD192" s="70">
        <v>235.01</v>
      </c>
      <c r="AE192" s="70">
        <v>239.84</v>
      </c>
      <c r="AF192" s="70">
        <v>244.67</v>
      </c>
      <c r="AG192" s="70">
        <v>249.5</v>
      </c>
      <c r="AH192" s="70">
        <v>254.34</v>
      </c>
      <c r="AI192" s="71">
        <v>259.17</v>
      </c>
      <c r="AJ192" s="72">
        <v>264</v>
      </c>
      <c r="AK192" s="72">
        <v>268.83</v>
      </c>
      <c r="AL192" s="71">
        <v>273.66000000000003</v>
      </c>
      <c r="AM192" s="71">
        <v>278.49</v>
      </c>
      <c r="AN192" s="61">
        <v>283.33</v>
      </c>
      <c r="AO192" s="73">
        <v>288.16000000000003</v>
      </c>
      <c r="AP192" s="64">
        <v>292.99</v>
      </c>
      <c r="AQ192" s="64">
        <v>297.82</v>
      </c>
      <c r="AR192" s="64">
        <v>302.64999999999998</v>
      </c>
      <c r="AS192" s="64">
        <v>307.48</v>
      </c>
      <c r="AT192" s="64">
        <v>312.32</v>
      </c>
      <c r="AU192" s="64">
        <v>317.14999999999998</v>
      </c>
      <c r="AV192" s="64">
        <v>321.98</v>
      </c>
      <c r="AW192" s="64">
        <v>326.81</v>
      </c>
      <c r="AX192" s="64">
        <v>331.64</v>
      </c>
      <c r="AY192" s="64">
        <v>336.47</v>
      </c>
    </row>
    <row r="193" spans="1:51">
      <c r="A193" s="70">
        <v>369.52</v>
      </c>
      <c r="B193" s="70">
        <v>376.4</v>
      </c>
      <c r="C193" s="70">
        <v>383.28</v>
      </c>
      <c r="D193" s="70">
        <v>390.16</v>
      </c>
      <c r="E193" s="70">
        <v>397.04</v>
      </c>
      <c r="F193" s="70">
        <v>403.92</v>
      </c>
      <c r="G193" s="70">
        <v>410.8</v>
      </c>
      <c r="H193" s="70">
        <v>417.68</v>
      </c>
      <c r="I193" s="71">
        <v>424.56</v>
      </c>
      <c r="J193" s="72">
        <v>431.44</v>
      </c>
      <c r="K193" s="72">
        <v>438.32</v>
      </c>
      <c r="L193" s="71">
        <v>445.2</v>
      </c>
      <c r="M193" s="71">
        <v>452.08</v>
      </c>
      <c r="N193" s="71">
        <v>458.96</v>
      </c>
      <c r="O193" s="73">
        <v>465.84</v>
      </c>
      <c r="P193" s="64">
        <v>472.72</v>
      </c>
      <c r="Q193" s="64">
        <v>479.59</v>
      </c>
      <c r="R193" s="64">
        <v>486.47</v>
      </c>
      <c r="S193" s="64">
        <v>493.35</v>
      </c>
      <c r="T193" s="64">
        <v>500.23</v>
      </c>
      <c r="U193" s="64">
        <v>507.11</v>
      </c>
      <c r="V193" s="64">
        <v>513.99</v>
      </c>
      <c r="W193" s="64">
        <v>520.87</v>
      </c>
      <c r="X193" s="64">
        <v>527.75</v>
      </c>
      <c r="Y193" s="64">
        <v>534.63</v>
      </c>
      <c r="Z193" s="65">
        <v>189</v>
      </c>
      <c r="AA193" s="70">
        <v>221.73</v>
      </c>
      <c r="AB193" s="70">
        <v>226.58</v>
      </c>
      <c r="AC193" s="70">
        <v>231.44</v>
      </c>
      <c r="AD193" s="70">
        <v>236.3</v>
      </c>
      <c r="AE193" s="70">
        <v>241.16</v>
      </c>
      <c r="AF193" s="70">
        <v>246.01</v>
      </c>
      <c r="AG193" s="70">
        <v>250.87</v>
      </c>
      <c r="AH193" s="70">
        <v>255.73</v>
      </c>
      <c r="AI193" s="71">
        <v>260.58999999999997</v>
      </c>
      <c r="AJ193" s="72">
        <v>265.44</v>
      </c>
      <c r="AK193" s="72">
        <v>270.3</v>
      </c>
      <c r="AL193" s="71">
        <v>275.16000000000003</v>
      </c>
      <c r="AM193" s="71">
        <v>280.01</v>
      </c>
      <c r="AN193" s="61">
        <v>284.87</v>
      </c>
      <c r="AO193" s="73">
        <v>289.73</v>
      </c>
      <c r="AP193" s="64">
        <v>294.58999999999997</v>
      </c>
      <c r="AQ193" s="64">
        <v>299.44</v>
      </c>
      <c r="AR193" s="64">
        <v>304.3</v>
      </c>
      <c r="AS193" s="64">
        <v>309.16000000000003</v>
      </c>
      <c r="AT193" s="64">
        <v>314.02</v>
      </c>
      <c r="AU193" s="64">
        <v>318.87</v>
      </c>
      <c r="AV193" s="64">
        <v>323.73</v>
      </c>
      <c r="AW193" s="64">
        <v>328.59</v>
      </c>
      <c r="AX193" s="64">
        <v>333.44</v>
      </c>
      <c r="AY193" s="64">
        <v>338.3</v>
      </c>
    </row>
    <row r="194" spans="1:51">
      <c r="A194" s="70">
        <v>371.62</v>
      </c>
      <c r="B194" s="70">
        <v>378.54</v>
      </c>
      <c r="C194" s="70">
        <v>385.46</v>
      </c>
      <c r="D194" s="70">
        <v>392.37</v>
      </c>
      <c r="E194" s="70">
        <v>399.29</v>
      </c>
      <c r="F194" s="70">
        <v>406.2</v>
      </c>
      <c r="G194" s="70">
        <v>413.12</v>
      </c>
      <c r="H194" s="70">
        <v>420.04</v>
      </c>
      <c r="I194" s="71">
        <v>426.95</v>
      </c>
      <c r="J194" s="72">
        <v>433.87</v>
      </c>
      <c r="K194" s="72">
        <v>440.78</v>
      </c>
      <c r="L194" s="71">
        <v>447.7</v>
      </c>
      <c r="M194" s="71">
        <v>454.62</v>
      </c>
      <c r="N194" s="71">
        <v>461.53</v>
      </c>
      <c r="O194" s="73">
        <v>468.45</v>
      </c>
      <c r="P194" s="64">
        <v>475.36</v>
      </c>
      <c r="Q194" s="64">
        <v>482.28</v>
      </c>
      <c r="R194" s="64">
        <v>489.2</v>
      </c>
      <c r="S194" s="64">
        <v>496.11</v>
      </c>
      <c r="T194" s="64">
        <v>503.03</v>
      </c>
      <c r="U194" s="64">
        <v>509.94</v>
      </c>
      <c r="V194" s="64">
        <v>516.86</v>
      </c>
      <c r="W194" s="64">
        <v>523.78</v>
      </c>
      <c r="X194" s="64">
        <v>530.69000000000005</v>
      </c>
      <c r="Y194" s="64">
        <v>537.61</v>
      </c>
      <c r="Z194" s="65">
        <v>190</v>
      </c>
      <c r="AA194" s="70">
        <v>222.94</v>
      </c>
      <c r="AB194" s="70">
        <v>227.82</v>
      </c>
      <c r="AC194" s="70">
        <v>232.71</v>
      </c>
      <c r="AD194" s="70">
        <v>237.59</v>
      </c>
      <c r="AE194" s="70">
        <v>242.47</v>
      </c>
      <c r="AF194" s="70">
        <v>247.36</v>
      </c>
      <c r="AG194" s="70">
        <v>252.24</v>
      </c>
      <c r="AH194" s="70">
        <v>257.12</v>
      </c>
      <c r="AI194" s="71">
        <v>262</v>
      </c>
      <c r="AJ194" s="72">
        <v>266.89</v>
      </c>
      <c r="AK194" s="72">
        <v>271.77</v>
      </c>
      <c r="AL194" s="71">
        <v>276.64999999999998</v>
      </c>
      <c r="AM194" s="71">
        <v>281.54000000000002</v>
      </c>
      <c r="AN194" s="61">
        <v>286.42</v>
      </c>
      <c r="AO194" s="73">
        <v>291.3</v>
      </c>
      <c r="AP194" s="64">
        <v>296.19</v>
      </c>
      <c r="AQ194" s="64">
        <v>301.07</v>
      </c>
      <c r="AR194" s="64">
        <v>305.95</v>
      </c>
      <c r="AS194" s="64">
        <v>310.83</v>
      </c>
      <c r="AT194" s="64">
        <v>315.72000000000003</v>
      </c>
      <c r="AU194" s="64">
        <v>320.60000000000002</v>
      </c>
      <c r="AV194" s="64">
        <v>325.48</v>
      </c>
      <c r="AW194" s="64">
        <v>330.37</v>
      </c>
      <c r="AX194" s="64">
        <v>335.25</v>
      </c>
      <c r="AY194" s="64">
        <v>340.13</v>
      </c>
    </row>
    <row r="195" spans="1:51">
      <c r="A195" s="70">
        <v>373.74</v>
      </c>
      <c r="B195" s="70">
        <v>380.69</v>
      </c>
      <c r="C195" s="70">
        <v>387.64</v>
      </c>
      <c r="D195" s="70">
        <v>394.59</v>
      </c>
      <c r="E195" s="70">
        <v>401.55</v>
      </c>
      <c r="F195" s="70">
        <v>408.5</v>
      </c>
      <c r="G195" s="70">
        <v>415.45</v>
      </c>
      <c r="H195" s="70">
        <v>422.4</v>
      </c>
      <c r="I195" s="71">
        <v>429.36</v>
      </c>
      <c r="J195" s="72">
        <v>436.31</v>
      </c>
      <c r="K195" s="72">
        <v>443.26</v>
      </c>
      <c r="L195" s="71">
        <v>450.21</v>
      </c>
      <c r="M195" s="71">
        <v>457.17</v>
      </c>
      <c r="N195" s="71">
        <v>464.12</v>
      </c>
      <c r="O195" s="73">
        <v>471.07</v>
      </c>
      <c r="P195" s="64">
        <v>478.02</v>
      </c>
      <c r="Q195" s="64">
        <v>484.97</v>
      </c>
      <c r="R195" s="64">
        <v>491.93</v>
      </c>
      <c r="S195" s="64">
        <v>498.88</v>
      </c>
      <c r="T195" s="64">
        <v>505.83</v>
      </c>
      <c r="U195" s="64">
        <v>512.78</v>
      </c>
      <c r="V195" s="64">
        <v>519.74</v>
      </c>
      <c r="W195" s="64">
        <v>526.69000000000005</v>
      </c>
      <c r="X195" s="64">
        <v>533.64</v>
      </c>
      <c r="Y195" s="64">
        <v>540.59</v>
      </c>
      <c r="Z195" s="65">
        <v>191</v>
      </c>
      <c r="AA195" s="70">
        <v>224.26</v>
      </c>
      <c r="AB195" s="70">
        <v>229.07</v>
      </c>
      <c r="AC195" s="70">
        <v>233.97</v>
      </c>
      <c r="AD195" s="70">
        <v>238.88</v>
      </c>
      <c r="AE195" s="70">
        <v>243.79</v>
      </c>
      <c r="AF195" s="70">
        <v>248.7</v>
      </c>
      <c r="AG195" s="70">
        <v>253.61</v>
      </c>
      <c r="AH195" s="70">
        <v>258.52</v>
      </c>
      <c r="AI195" s="71">
        <v>263.43</v>
      </c>
      <c r="AJ195" s="72">
        <v>268.33999999999997</v>
      </c>
      <c r="AK195" s="72">
        <v>273.24</v>
      </c>
      <c r="AL195" s="71">
        <v>278.14999999999998</v>
      </c>
      <c r="AM195" s="71">
        <v>283.06</v>
      </c>
      <c r="AN195" s="61">
        <v>287.97000000000003</v>
      </c>
      <c r="AO195" s="73">
        <v>292.88</v>
      </c>
      <c r="AP195" s="64">
        <v>297.79000000000002</v>
      </c>
      <c r="AQ195" s="64">
        <v>302.7</v>
      </c>
      <c r="AR195" s="64">
        <v>307.61</v>
      </c>
      <c r="AS195" s="64">
        <v>312.51</v>
      </c>
      <c r="AT195" s="64">
        <v>317.42</v>
      </c>
      <c r="AU195" s="64">
        <v>322.33</v>
      </c>
      <c r="AV195" s="64">
        <v>327.24</v>
      </c>
      <c r="AW195" s="64">
        <v>332.15</v>
      </c>
      <c r="AX195" s="64">
        <v>337.6</v>
      </c>
      <c r="AY195" s="64">
        <v>341.97</v>
      </c>
    </row>
    <row r="196" spans="1:51">
      <c r="A196" s="70">
        <v>375.24</v>
      </c>
      <c r="B196" s="70">
        <v>382.23</v>
      </c>
      <c r="C196" s="70">
        <v>389.22</v>
      </c>
      <c r="D196" s="70">
        <v>396.21</v>
      </c>
      <c r="E196" s="70">
        <v>403.2</v>
      </c>
      <c r="F196" s="70">
        <v>410.19</v>
      </c>
      <c r="G196" s="70">
        <v>417.18</v>
      </c>
      <c r="H196" s="70">
        <v>424.17</v>
      </c>
      <c r="I196" s="71">
        <v>431.15</v>
      </c>
      <c r="J196" s="72">
        <v>438.14</v>
      </c>
      <c r="K196" s="72">
        <v>445.13</v>
      </c>
      <c r="L196" s="71">
        <v>452.12</v>
      </c>
      <c r="M196" s="71">
        <v>459.11</v>
      </c>
      <c r="N196" s="71">
        <v>466.1</v>
      </c>
      <c r="O196" s="73">
        <v>473.09</v>
      </c>
      <c r="P196" s="64">
        <v>480.08</v>
      </c>
      <c r="Q196" s="64">
        <v>487.06</v>
      </c>
      <c r="R196" s="64">
        <v>494.05</v>
      </c>
      <c r="S196" s="64">
        <v>501.04</v>
      </c>
      <c r="T196" s="64">
        <v>508.03</v>
      </c>
      <c r="U196" s="64">
        <v>515.02</v>
      </c>
      <c r="V196" s="64">
        <v>522.01</v>
      </c>
      <c r="W196" s="64">
        <v>529</v>
      </c>
      <c r="X196" s="64">
        <v>535.99</v>
      </c>
      <c r="Y196" s="64">
        <v>542.97</v>
      </c>
      <c r="Z196" s="65">
        <v>192</v>
      </c>
      <c r="AA196" s="70">
        <v>225.21</v>
      </c>
      <c r="AB196" s="70">
        <v>230.15</v>
      </c>
      <c r="AC196" s="70">
        <v>235.08</v>
      </c>
      <c r="AD196" s="70">
        <v>240.02</v>
      </c>
      <c r="AE196" s="70">
        <v>244.95</v>
      </c>
      <c r="AF196" s="70">
        <v>249.89</v>
      </c>
      <c r="AG196" s="70">
        <v>254.82</v>
      </c>
      <c r="AH196" s="70">
        <v>259.75</v>
      </c>
      <c r="AI196" s="71">
        <v>264.69</v>
      </c>
      <c r="AJ196" s="72">
        <v>269.62</v>
      </c>
      <c r="AK196" s="72">
        <v>274.56</v>
      </c>
      <c r="AL196" s="71">
        <v>279.49</v>
      </c>
      <c r="AM196" s="71">
        <v>284.43</v>
      </c>
      <c r="AN196" s="61">
        <v>289.36</v>
      </c>
      <c r="AO196" s="73">
        <v>294.3</v>
      </c>
      <c r="AP196" s="64">
        <v>299.23</v>
      </c>
      <c r="AQ196" s="64">
        <v>304.16000000000003</v>
      </c>
      <c r="AR196" s="64">
        <v>309.10000000000002</v>
      </c>
      <c r="AS196" s="64">
        <v>314.02999999999997</v>
      </c>
      <c r="AT196" s="64">
        <v>318.97000000000003</v>
      </c>
      <c r="AU196" s="64">
        <v>323.89999999999998</v>
      </c>
      <c r="AV196" s="64">
        <v>328.84</v>
      </c>
      <c r="AW196" s="64">
        <v>333.77</v>
      </c>
      <c r="AX196" s="64">
        <v>338.7</v>
      </c>
      <c r="AY196" s="64">
        <v>343.64</v>
      </c>
    </row>
    <row r="197" spans="1:51">
      <c r="A197" s="70">
        <v>377.36</v>
      </c>
      <c r="B197" s="70">
        <v>384.39</v>
      </c>
      <c r="C197" s="70">
        <v>391.41</v>
      </c>
      <c r="D197" s="70">
        <v>398.44</v>
      </c>
      <c r="E197" s="70">
        <v>405.46</v>
      </c>
      <c r="F197" s="70">
        <v>412.49</v>
      </c>
      <c r="G197" s="70">
        <v>419.52</v>
      </c>
      <c r="H197" s="70">
        <v>426.54</v>
      </c>
      <c r="I197" s="71">
        <v>433.57</v>
      </c>
      <c r="J197" s="72">
        <v>440.59</v>
      </c>
      <c r="K197" s="72">
        <v>447.62</v>
      </c>
      <c r="L197" s="71">
        <v>454.64</v>
      </c>
      <c r="M197" s="71">
        <v>461.67</v>
      </c>
      <c r="N197" s="71">
        <v>468.69</v>
      </c>
      <c r="O197" s="73">
        <v>475.72</v>
      </c>
      <c r="P197" s="64">
        <v>482.74</v>
      </c>
      <c r="Q197" s="64">
        <v>489.77</v>
      </c>
      <c r="R197" s="64">
        <v>496.79</v>
      </c>
      <c r="S197" s="64">
        <v>503.82</v>
      </c>
      <c r="T197" s="64">
        <v>510.84</v>
      </c>
      <c r="U197" s="64">
        <v>517.87</v>
      </c>
      <c r="V197" s="64">
        <v>524.89</v>
      </c>
      <c r="W197" s="64">
        <v>531.91999999999996</v>
      </c>
      <c r="X197" s="64">
        <v>538.94000000000005</v>
      </c>
      <c r="Y197" s="64">
        <v>545.97</v>
      </c>
      <c r="Z197" s="65">
        <v>193</v>
      </c>
      <c r="AA197" s="70">
        <v>226.43</v>
      </c>
      <c r="AB197" s="70">
        <v>231.39</v>
      </c>
      <c r="AC197" s="70">
        <v>236.35</v>
      </c>
      <c r="AD197" s="70">
        <v>241.31</v>
      </c>
      <c r="AE197" s="70">
        <v>246.27</v>
      </c>
      <c r="AF197" s="70">
        <v>251.23</v>
      </c>
      <c r="AG197" s="70">
        <v>256.19</v>
      </c>
      <c r="AH197" s="70">
        <v>261.14999999999998</v>
      </c>
      <c r="AI197" s="71">
        <v>266.11</v>
      </c>
      <c r="AJ197" s="72">
        <v>271.07</v>
      </c>
      <c r="AK197" s="72">
        <v>276.02999999999997</v>
      </c>
      <c r="AL197" s="71">
        <v>280.99</v>
      </c>
      <c r="AM197" s="71">
        <v>285.95</v>
      </c>
      <c r="AN197" s="61">
        <v>290.91000000000003</v>
      </c>
      <c r="AO197" s="73">
        <v>295.87</v>
      </c>
      <c r="AP197" s="64">
        <v>300.83</v>
      </c>
      <c r="AQ197" s="64">
        <v>305.79000000000002</v>
      </c>
      <c r="AR197" s="64">
        <v>310.75</v>
      </c>
      <c r="AS197" s="64">
        <v>315.70999999999998</v>
      </c>
      <c r="AT197" s="64">
        <v>320.67</v>
      </c>
      <c r="AU197" s="64">
        <v>325.63</v>
      </c>
      <c r="AV197" s="64">
        <v>330.59</v>
      </c>
      <c r="AW197" s="64">
        <v>335.55</v>
      </c>
      <c r="AX197" s="64">
        <v>340.51</v>
      </c>
      <c r="AY197" s="64">
        <v>345.47</v>
      </c>
    </row>
    <row r="198" spans="1:51">
      <c r="A198" s="70">
        <v>379.49</v>
      </c>
      <c r="B198" s="70">
        <v>386.56</v>
      </c>
      <c r="C198" s="70">
        <v>393.62</v>
      </c>
      <c r="D198" s="70">
        <v>400.68</v>
      </c>
      <c r="E198" s="70">
        <v>407.74</v>
      </c>
      <c r="F198" s="70">
        <v>414.8</v>
      </c>
      <c r="G198" s="70">
        <v>421.86</v>
      </c>
      <c r="H198" s="70">
        <v>428.92</v>
      </c>
      <c r="I198" s="71">
        <v>435.99</v>
      </c>
      <c r="J198" s="72">
        <v>443.05</v>
      </c>
      <c r="K198" s="72">
        <v>450.11</v>
      </c>
      <c r="L198" s="71">
        <v>457.17</v>
      </c>
      <c r="M198" s="71">
        <v>464.23</v>
      </c>
      <c r="N198" s="71">
        <v>471.29</v>
      </c>
      <c r="O198" s="73">
        <v>478.36</v>
      </c>
      <c r="P198" s="64">
        <v>485.42</v>
      </c>
      <c r="Q198" s="64">
        <v>492.48</v>
      </c>
      <c r="R198" s="64">
        <v>499.54</v>
      </c>
      <c r="S198" s="64">
        <v>506.6</v>
      </c>
      <c r="T198" s="64">
        <v>513.66</v>
      </c>
      <c r="U198" s="64">
        <v>520.73</v>
      </c>
      <c r="V198" s="64">
        <v>527.79</v>
      </c>
      <c r="W198" s="64">
        <v>534.85</v>
      </c>
      <c r="X198" s="64">
        <v>541.91</v>
      </c>
      <c r="Y198" s="64">
        <v>548.97</v>
      </c>
      <c r="Z198" s="65">
        <v>194</v>
      </c>
      <c r="AA198" s="70">
        <v>227.65</v>
      </c>
      <c r="AB198" s="70">
        <v>232.64</v>
      </c>
      <c r="AC198" s="70">
        <v>237.62</v>
      </c>
      <c r="AD198" s="70">
        <v>242.61</v>
      </c>
      <c r="AE198" s="70">
        <v>247.6</v>
      </c>
      <c r="AF198" s="70">
        <v>252.58</v>
      </c>
      <c r="AG198" s="70">
        <v>257.57</v>
      </c>
      <c r="AH198" s="70">
        <v>262.55</v>
      </c>
      <c r="AI198" s="71">
        <v>267.54000000000002</v>
      </c>
      <c r="AJ198" s="72">
        <v>272.52999999999997</v>
      </c>
      <c r="AK198" s="72">
        <v>277.51</v>
      </c>
      <c r="AL198" s="71">
        <v>282.5</v>
      </c>
      <c r="AM198" s="71">
        <v>287.48</v>
      </c>
      <c r="AN198" s="61">
        <v>292.47000000000003</v>
      </c>
      <c r="AO198" s="73">
        <v>297.45</v>
      </c>
      <c r="AP198" s="64">
        <v>302.44</v>
      </c>
      <c r="AQ198" s="64">
        <v>307.43</v>
      </c>
      <c r="AR198" s="64">
        <v>312.41000000000003</v>
      </c>
      <c r="AS198" s="64">
        <v>317.39999999999998</v>
      </c>
      <c r="AT198" s="64">
        <v>322.38</v>
      </c>
      <c r="AU198" s="64">
        <v>327.37</v>
      </c>
      <c r="AV198" s="64">
        <v>332.36</v>
      </c>
      <c r="AW198" s="64">
        <v>337.34</v>
      </c>
      <c r="AX198" s="64">
        <v>342.33</v>
      </c>
      <c r="AY198" s="64">
        <v>347.31</v>
      </c>
    </row>
    <row r="199" spans="1:51">
      <c r="A199" s="70">
        <v>381.63</v>
      </c>
      <c r="B199" s="70">
        <v>388.73</v>
      </c>
      <c r="C199" s="70">
        <v>395.83</v>
      </c>
      <c r="D199" s="70">
        <v>402.93</v>
      </c>
      <c r="E199" s="70">
        <v>410.02</v>
      </c>
      <c r="F199" s="70">
        <v>417.12</v>
      </c>
      <c r="G199" s="70">
        <v>424.22</v>
      </c>
      <c r="H199" s="70">
        <v>431.32</v>
      </c>
      <c r="I199" s="71">
        <v>438.42</v>
      </c>
      <c r="J199" s="72">
        <v>445.51</v>
      </c>
      <c r="K199" s="72">
        <v>452.61</v>
      </c>
      <c r="L199" s="71">
        <v>459.71</v>
      </c>
      <c r="M199" s="71">
        <v>466.81</v>
      </c>
      <c r="N199" s="71">
        <v>473.91</v>
      </c>
      <c r="O199" s="73">
        <v>481</v>
      </c>
      <c r="P199" s="64">
        <v>488.1</v>
      </c>
      <c r="Q199" s="64">
        <v>495.2</v>
      </c>
      <c r="R199" s="64">
        <v>502.3</v>
      </c>
      <c r="S199" s="64">
        <v>509.4</v>
      </c>
      <c r="T199" s="64">
        <v>516.49</v>
      </c>
      <c r="U199" s="64">
        <v>523.59</v>
      </c>
      <c r="V199" s="64">
        <v>530.69000000000005</v>
      </c>
      <c r="W199" s="64">
        <v>537.79</v>
      </c>
      <c r="X199" s="64">
        <v>544.89</v>
      </c>
      <c r="Y199" s="64">
        <v>551.98</v>
      </c>
      <c r="Z199" s="65">
        <v>195</v>
      </c>
      <c r="AA199" s="70">
        <v>228.71</v>
      </c>
      <c r="AB199" s="70">
        <v>233.72</v>
      </c>
      <c r="AC199" s="70">
        <v>238.73</v>
      </c>
      <c r="AD199" s="70">
        <v>243.74</v>
      </c>
      <c r="AE199" s="70">
        <v>248.76</v>
      </c>
      <c r="AF199" s="70">
        <v>253.77</v>
      </c>
      <c r="AG199" s="70">
        <v>258.77999999999997</v>
      </c>
      <c r="AH199" s="70">
        <v>263.79000000000002</v>
      </c>
      <c r="AI199" s="71">
        <v>268.8</v>
      </c>
      <c r="AJ199" s="72">
        <v>273.81</v>
      </c>
      <c r="AK199" s="72">
        <v>278.82</v>
      </c>
      <c r="AL199" s="71">
        <v>283.83999999999997</v>
      </c>
      <c r="AM199" s="71">
        <v>288.85000000000002</v>
      </c>
      <c r="AN199" s="61">
        <v>293.86</v>
      </c>
      <c r="AO199" s="73">
        <v>298.87</v>
      </c>
      <c r="AP199" s="64">
        <v>303.88</v>
      </c>
      <c r="AQ199" s="64">
        <v>308.89</v>
      </c>
      <c r="AR199" s="64">
        <v>313.91000000000003</v>
      </c>
      <c r="AS199" s="64">
        <v>318.92</v>
      </c>
      <c r="AT199" s="64">
        <v>323.93</v>
      </c>
      <c r="AU199" s="64">
        <v>328.94</v>
      </c>
      <c r="AV199" s="64">
        <v>333.95</v>
      </c>
      <c r="AW199" s="64">
        <v>338.96</v>
      </c>
      <c r="AX199" s="64">
        <v>343.97</v>
      </c>
      <c r="AY199" s="64">
        <v>348.99</v>
      </c>
    </row>
    <row r="200" spans="1:51">
      <c r="A200" s="70">
        <v>383.14</v>
      </c>
      <c r="B200" s="70">
        <v>390.27</v>
      </c>
      <c r="C200" s="70">
        <v>397.41</v>
      </c>
      <c r="D200" s="70">
        <v>404.54</v>
      </c>
      <c r="E200" s="70">
        <v>411.68</v>
      </c>
      <c r="F200" s="70">
        <v>418.81</v>
      </c>
      <c r="G200" s="70">
        <v>425.95</v>
      </c>
      <c r="H200" s="70">
        <v>433.08</v>
      </c>
      <c r="I200" s="71">
        <v>440.21</v>
      </c>
      <c r="J200" s="72">
        <v>447.35</v>
      </c>
      <c r="K200" s="72">
        <v>454.48</v>
      </c>
      <c r="L200" s="71">
        <v>461.62</v>
      </c>
      <c r="M200" s="71">
        <v>468.75</v>
      </c>
      <c r="N200" s="71">
        <v>475.89</v>
      </c>
      <c r="O200" s="73">
        <v>483.02</v>
      </c>
      <c r="P200" s="64">
        <v>490.16</v>
      </c>
      <c r="Q200" s="64">
        <v>497.29</v>
      </c>
      <c r="R200" s="64">
        <v>504.42</v>
      </c>
      <c r="S200" s="64">
        <v>511.56</v>
      </c>
      <c r="T200" s="64">
        <v>518.69000000000005</v>
      </c>
      <c r="U200" s="64">
        <v>525.83000000000004</v>
      </c>
      <c r="V200" s="64">
        <v>532.96</v>
      </c>
      <c r="W200" s="64">
        <v>540.1</v>
      </c>
      <c r="X200" s="64">
        <v>547.23</v>
      </c>
      <c r="Y200" s="64">
        <v>554.36</v>
      </c>
      <c r="Z200" s="65">
        <v>196</v>
      </c>
      <c r="AA200" s="70">
        <v>229.93</v>
      </c>
      <c r="AB200" s="70">
        <v>234.97</v>
      </c>
      <c r="AC200" s="70">
        <v>240.01</v>
      </c>
      <c r="AD200" s="70">
        <v>245.04</v>
      </c>
      <c r="AE200" s="70">
        <v>250.08</v>
      </c>
      <c r="AF200" s="70">
        <v>255.12</v>
      </c>
      <c r="AG200" s="70">
        <v>260.16000000000003</v>
      </c>
      <c r="AH200" s="70">
        <v>265.19</v>
      </c>
      <c r="AI200" s="71">
        <v>270.23</v>
      </c>
      <c r="AJ200" s="72">
        <v>275.27</v>
      </c>
      <c r="AK200" s="72">
        <v>280.31</v>
      </c>
      <c r="AL200" s="71">
        <v>285.33999999999997</v>
      </c>
      <c r="AM200" s="71">
        <v>290.38</v>
      </c>
      <c r="AN200" s="61">
        <v>295.42</v>
      </c>
      <c r="AO200" s="73">
        <v>300.45</v>
      </c>
      <c r="AP200" s="64">
        <v>305.49</v>
      </c>
      <c r="AQ200" s="64">
        <v>310.52999999999997</v>
      </c>
      <c r="AR200" s="64">
        <v>315.57</v>
      </c>
      <c r="AS200" s="64">
        <v>320.60000000000002</v>
      </c>
      <c r="AT200" s="64">
        <v>325.64</v>
      </c>
      <c r="AU200" s="64">
        <v>330.68</v>
      </c>
      <c r="AV200" s="64">
        <v>335.71</v>
      </c>
      <c r="AW200" s="64">
        <v>340.75</v>
      </c>
      <c r="AX200" s="64">
        <v>345.79</v>
      </c>
      <c r="AY200" s="64">
        <v>350.83</v>
      </c>
    </row>
    <row r="201" spans="1:51">
      <c r="A201" s="70">
        <v>385.29</v>
      </c>
      <c r="B201" s="70">
        <v>392.46</v>
      </c>
      <c r="C201" s="70">
        <v>399.63</v>
      </c>
      <c r="D201" s="70">
        <v>406.8</v>
      </c>
      <c r="E201" s="70">
        <v>413.97</v>
      </c>
      <c r="F201" s="70">
        <v>421.14</v>
      </c>
      <c r="G201" s="70">
        <v>428.31</v>
      </c>
      <c r="H201" s="70">
        <v>435.48</v>
      </c>
      <c r="I201" s="71">
        <v>442.65</v>
      </c>
      <c r="J201" s="72">
        <v>449.82</v>
      </c>
      <c r="K201" s="72">
        <v>456.99</v>
      </c>
      <c r="L201" s="71">
        <v>464.17</v>
      </c>
      <c r="M201" s="71">
        <v>471.34</v>
      </c>
      <c r="N201" s="71">
        <v>478.51</v>
      </c>
      <c r="O201" s="73">
        <v>485.68</v>
      </c>
      <c r="P201" s="64">
        <v>492.85</v>
      </c>
      <c r="Q201" s="64">
        <v>500.02</v>
      </c>
      <c r="R201" s="64">
        <v>507.19</v>
      </c>
      <c r="S201" s="64">
        <v>514.36</v>
      </c>
      <c r="T201" s="64">
        <v>521.53</v>
      </c>
      <c r="U201" s="64">
        <v>528.70000000000005</v>
      </c>
      <c r="V201" s="64">
        <v>535.87</v>
      </c>
      <c r="W201" s="64">
        <v>543.04</v>
      </c>
      <c r="X201" s="64">
        <v>550.21</v>
      </c>
      <c r="Y201" s="64">
        <v>557.39</v>
      </c>
      <c r="Z201" s="65">
        <v>197</v>
      </c>
      <c r="AA201" s="70">
        <v>231.16</v>
      </c>
      <c r="AB201" s="70">
        <v>236.22</v>
      </c>
      <c r="AC201" s="70">
        <v>241.28</v>
      </c>
      <c r="AD201" s="70">
        <v>246.35</v>
      </c>
      <c r="AE201" s="70">
        <v>251.41</v>
      </c>
      <c r="AF201" s="70">
        <v>256.47000000000003</v>
      </c>
      <c r="AG201" s="70">
        <v>261.54000000000002</v>
      </c>
      <c r="AH201" s="70">
        <v>266.60000000000002</v>
      </c>
      <c r="AI201" s="71">
        <v>271.66000000000003</v>
      </c>
      <c r="AJ201" s="72">
        <v>276.73</v>
      </c>
      <c r="AK201" s="72">
        <v>281.79000000000002</v>
      </c>
      <c r="AL201" s="71">
        <v>286.85000000000002</v>
      </c>
      <c r="AM201" s="71">
        <v>291.91000000000003</v>
      </c>
      <c r="AN201" s="61">
        <v>296.98</v>
      </c>
      <c r="AO201" s="73">
        <v>302.04000000000002</v>
      </c>
      <c r="AP201" s="64">
        <v>307.10000000000002</v>
      </c>
      <c r="AQ201" s="64">
        <v>312.17</v>
      </c>
      <c r="AR201" s="64">
        <v>317.23</v>
      </c>
      <c r="AS201" s="64">
        <v>322.29000000000002</v>
      </c>
      <c r="AT201" s="64">
        <v>327.35000000000002</v>
      </c>
      <c r="AU201" s="64">
        <v>332.42</v>
      </c>
      <c r="AV201" s="64">
        <v>337.48</v>
      </c>
      <c r="AW201" s="64">
        <v>342.54</v>
      </c>
      <c r="AX201" s="64">
        <v>347.61</v>
      </c>
      <c r="AY201" s="64">
        <v>352.67</v>
      </c>
    </row>
    <row r="202" spans="1:51">
      <c r="A202" s="45">
        <v>387.44</v>
      </c>
      <c r="B202" s="45">
        <v>394.65</v>
      </c>
      <c r="C202" s="45">
        <v>401.86</v>
      </c>
      <c r="D202" s="45">
        <v>409.07</v>
      </c>
      <c r="E202" s="45">
        <v>416.27</v>
      </c>
      <c r="F202" s="45">
        <v>423.48</v>
      </c>
      <c r="G202" s="45">
        <v>430.69</v>
      </c>
      <c r="H202" s="45">
        <v>437.89</v>
      </c>
      <c r="I202" s="46">
        <v>445.1</v>
      </c>
      <c r="J202" s="47">
        <v>452.31</v>
      </c>
      <c r="K202" s="47">
        <v>459.52</v>
      </c>
      <c r="L202" s="46">
        <v>466.72</v>
      </c>
      <c r="M202" s="46">
        <v>473.93</v>
      </c>
      <c r="N202" s="46">
        <v>481.14</v>
      </c>
      <c r="O202" s="48">
        <v>488.34</v>
      </c>
      <c r="P202" s="64">
        <v>495.55</v>
      </c>
      <c r="Q202" s="64">
        <v>502.76</v>
      </c>
      <c r="R202" s="64">
        <v>509.97</v>
      </c>
      <c r="S202" s="64">
        <v>517.16999999999996</v>
      </c>
      <c r="T202" s="64">
        <v>524.38</v>
      </c>
      <c r="U202" s="64">
        <v>531.59</v>
      </c>
      <c r="V202" s="64">
        <v>538.79</v>
      </c>
      <c r="W202" s="64">
        <v>546</v>
      </c>
      <c r="X202" s="64">
        <v>533.21</v>
      </c>
      <c r="Y202" s="64">
        <v>560.41999999999996</v>
      </c>
      <c r="Z202" s="65">
        <v>198</v>
      </c>
      <c r="AA202" s="45">
        <v>232.22</v>
      </c>
      <c r="AB202" s="45">
        <v>237.3</v>
      </c>
      <c r="AC202" s="45">
        <v>242.39</v>
      </c>
      <c r="AD202" s="45">
        <v>247.48</v>
      </c>
      <c r="AE202" s="45">
        <v>252.57</v>
      </c>
      <c r="AF202" s="45">
        <v>257.66000000000003</v>
      </c>
      <c r="AG202" s="45">
        <v>262.75</v>
      </c>
      <c r="AH202" s="45">
        <v>267.83999999999997</v>
      </c>
      <c r="AI202" s="46">
        <v>272.92</v>
      </c>
      <c r="AJ202" s="47">
        <v>278.01</v>
      </c>
      <c r="AK202" s="47">
        <v>283.10000000000002</v>
      </c>
      <c r="AL202" s="46">
        <v>288.19</v>
      </c>
      <c r="AM202" s="46">
        <v>293.27999999999997</v>
      </c>
      <c r="AN202" s="61">
        <v>298.37</v>
      </c>
      <c r="AO202" s="48">
        <v>303.45999999999998</v>
      </c>
      <c r="AP202" s="64">
        <v>308.54000000000002</v>
      </c>
      <c r="AQ202" s="64">
        <v>313.63</v>
      </c>
      <c r="AR202" s="64">
        <v>318.72000000000003</v>
      </c>
      <c r="AS202" s="64">
        <v>323.81</v>
      </c>
      <c r="AT202" s="64">
        <v>328.9</v>
      </c>
      <c r="AU202" s="64">
        <v>333.99</v>
      </c>
      <c r="AV202" s="64">
        <v>339.08</v>
      </c>
      <c r="AW202" s="64">
        <v>344.16</v>
      </c>
      <c r="AX202" s="64">
        <v>349.25</v>
      </c>
      <c r="AY202" s="64">
        <v>354.34</v>
      </c>
    </row>
    <row r="203" spans="1:51">
      <c r="A203" s="56">
        <v>388.95</v>
      </c>
      <c r="B203" s="56">
        <v>396.19</v>
      </c>
      <c r="C203" s="56">
        <v>403.44</v>
      </c>
      <c r="D203" s="56">
        <v>410.68</v>
      </c>
      <c r="E203" s="56">
        <v>417.93</v>
      </c>
      <c r="F203" s="56">
        <v>425.17</v>
      </c>
      <c r="G203" s="56">
        <v>432.41</v>
      </c>
      <c r="H203" s="56">
        <v>439.66</v>
      </c>
      <c r="I203" s="57">
        <v>446.9</v>
      </c>
      <c r="J203" s="58">
        <v>454.14</v>
      </c>
      <c r="K203" s="58">
        <v>461.39</v>
      </c>
      <c r="L203" s="57">
        <v>468.63</v>
      </c>
      <c r="M203" s="57">
        <v>475.87</v>
      </c>
      <c r="N203" s="57">
        <v>483.12</v>
      </c>
      <c r="O203" s="59">
        <v>490.36</v>
      </c>
      <c r="P203" s="64">
        <v>497.6</v>
      </c>
      <c r="Q203" s="64">
        <v>504.85</v>
      </c>
      <c r="R203" s="64">
        <v>512.09</v>
      </c>
      <c r="S203" s="64">
        <v>519.34</v>
      </c>
      <c r="T203" s="64">
        <v>526.58000000000004</v>
      </c>
      <c r="U203" s="64">
        <v>533.82000000000005</v>
      </c>
      <c r="V203" s="64">
        <v>541.07000000000005</v>
      </c>
      <c r="W203" s="64">
        <v>548.30999999999995</v>
      </c>
      <c r="X203" s="64">
        <v>555.54999999999995</v>
      </c>
      <c r="Y203" s="64">
        <v>562.79999999999995</v>
      </c>
      <c r="Z203" s="65">
        <v>199</v>
      </c>
      <c r="AA203" s="56">
        <v>233.44</v>
      </c>
      <c r="AB203" s="56">
        <v>238.56</v>
      </c>
      <c r="AC203" s="56">
        <v>243.67</v>
      </c>
      <c r="AD203" s="56">
        <v>248.79</v>
      </c>
      <c r="AE203" s="56">
        <v>253.9</v>
      </c>
      <c r="AF203" s="56">
        <v>259.02</v>
      </c>
      <c r="AG203" s="56">
        <v>264.13</v>
      </c>
      <c r="AH203" s="56">
        <v>269.24</v>
      </c>
      <c r="AI203" s="57">
        <v>274.36</v>
      </c>
      <c r="AJ203" s="58">
        <v>279.47000000000003</v>
      </c>
      <c r="AK203" s="58">
        <v>284.58999999999997</v>
      </c>
      <c r="AL203" s="57">
        <v>289.7</v>
      </c>
      <c r="AM203" s="57">
        <v>294.82</v>
      </c>
      <c r="AN203" s="61">
        <v>299.93</v>
      </c>
      <c r="AO203" s="59">
        <v>305.04000000000002</v>
      </c>
      <c r="AP203" s="64">
        <v>310.16000000000003</v>
      </c>
      <c r="AQ203" s="64">
        <v>315.27</v>
      </c>
      <c r="AR203" s="64">
        <v>320.39</v>
      </c>
      <c r="AS203" s="64">
        <v>325.5</v>
      </c>
      <c r="AT203" s="64">
        <v>330.62</v>
      </c>
      <c r="AU203" s="64">
        <v>335.73</v>
      </c>
      <c r="AV203" s="64">
        <v>340.84</v>
      </c>
      <c r="AW203" s="64">
        <v>345.96</v>
      </c>
      <c r="AX203" s="64">
        <v>351.07</v>
      </c>
      <c r="AY203" s="64">
        <v>356.19</v>
      </c>
    </row>
    <row r="204" spans="1:51" ht="21.75" thickBot="1">
      <c r="A204" s="76">
        <v>391.12</v>
      </c>
      <c r="B204" s="76">
        <v>398.4</v>
      </c>
      <c r="C204" s="76">
        <v>405.68</v>
      </c>
      <c r="D204" s="76">
        <v>412.96</v>
      </c>
      <c r="E204" s="76">
        <v>420.24</v>
      </c>
      <c r="F204" s="76">
        <v>427.52</v>
      </c>
      <c r="G204" s="76">
        <v>434.8</v>
      </c>
      <c r="H204" s="76">
        <v>442.08</v>
      </c>
      <c r="I204" s="77">
        <v>449.36</v>
      </c>
      <c r="J204" s="78">
        <v>456.64</v>
      </c>
      <c r="K204" s="78">
        <v>463.92</v>
      </c>
      <c r="L204" s="77">
        <v>471.2</v>
      </c>
      <c r="M204" s="77">
        <v>478.48</v>
      </c>
      <c r="N204" s="77">
        <v>485.76</v>
      </c>
      <c r="O204" s="79">
        <v>493.04</v>
      </c>
      <c r="P204" s="80">
        <v>500.32</v>
      </c>
      <c r="Q204" s="80">
        <v>507.6</v>
      </c>
      <c r="R204" s="80">
        <v>514.88</v>
      </c>
      <c r="S204" s="80">
        <v>522.16</v>
      </c>
      <c r="T204" s="80">
        <v>529.44000000000005</v>
      </c>
      <c r="U204" s="80">
        <v>536.72</v>
      </c>
      <c r="V204" s="80">
        <v>544</v>
      </c>
      <c r="W204" s="80">
        <v>551.28</v>
      </c>
      <c r="X204" s="80">
        <v>558.55999999999995</v>
      </c>
      <c r="Y204" s="80">
        <v>565.84</v>
      </c>
      <c r="Z204" s="81">
        <v>200</v>
      </c>
      <c r="AA204" s="76">
        <v>234.67</v>
      </c>
      <c r="AB204" s="76">
        <v>239.81</v>
      </c>
      <c r="AC204" s="76">
        <v>244.95</v>
      </c>
      <c r="AD204" s="76">
        <v>250.09</v>
      </c>
      <c r="AE204" s="76">
        <v>255.23</v>
      </c>
      <c r="AF204" s="76">
        <v>260.37</v>
      </c>
      <c r="AG204" s="76">
        <v>265.51</v>
      </c>
      <c r="AH204" s="76">
        <v>270.64999999999998</v>
      </c>
      <c r="AI204" s="77">
        <v>275.79000000000002</v>
      </c>
      <c r="AJ204" s="78">
        <v>280.93</v>
      </c>
      <c r="AK204" s="78">
        <v>286.07</v>
      </c>
      <c r="AL204" s="77">
        <v>291.20999999999998</v>
      </c>
      <c r="AM204" s="77">
        <v>296.35000000000002</v>
      </c>
      <c r="AN204" s="82">
        <v>301.49</v>
      </c>
      <c r="AO204" s="79">
        <v>306.63</v>
      </c>
      <c r="AP204" s="80">
        <v>311.77</v>
      </c>
      <c r="AQ204" s="80">
        <v>316.91000000000003</v>
      </c>
      <c r="AR204" s="80">
        <v>322.05</v>
      </c>
      <c r="AS204" s="80">
        <v>327.19</v>
      </c>
      <c r="AT204" s="80">
        <v>332.33</v>
      </c>
      <c r="AU204" s="80">
        <v>337.47</v>
      </c>
      <c r="AV204" s="80">
        <v>342.61</v>
      </c>
      <c r="AW204" s="80">
        <v>347.75</v>
      </c>
      <c r="AX204" s="80">
        <v>352.89</v>
      </c>
      <c r="AY204" s="80">
        <v>358.03</v>
      </c>
    </row>
    <row r="205" spans="1:51" ht="21.75" thickBot="1">
      <c r="A205" s="83">
        <v>1.96</v>
      </c>
      <c r="B205" s="83">
        <v>1.99</v>
      </c>
      <c r="C205" s="83">
        <v>2.0299999999999998</v>
      </c>
      <c r="D205" s="83">
        <v>2.06</v>
      </c>
      <c r="E205" s="83">
        <v>2.1</v>
      </c>
      <c r="F205" s="83">
        <v>2.14</v>
      </c>
      <c r="G205" s="83">
        <v>2.1800000000000002</v>
      </c>
      <c r="H205" s="83">
        <v>2.21</v>
      </c>
      <c r="I205" s="84">
        <v>2.25</v>
      </c>
      <c r="J205" s="85">
        <v>2.29</v>
      </c>
      <c r="K205" s="85">
        <v>2.3199999999999998</v>
      </c>
      <c r="L205" s="84">
        <v>2.36</v>
      </c>
      <c r="M205" s="84">
        <v>2.39</v>
      </c>
      <c r="N205" s="84">
        <v>2.4300000000000002</v>
      </c>
      <c r="O205" s="86">
        <v>2.46</v>
      </c>
      <c r="P205" s="84">
        <v>2.5</v>
      </c>
      <c r="Q205" s="84">
        <v>2.54</v>
      </c>
      <c r="R205" s="84">
        <v>2.58</v>
      </c>
      <c r="S205" s="84">
        <v>2.61</v>
      </c>
      <c r="T205" s="84">
        <v>2.65</v>
      </c>
      <c r="U205" s="84">
        <v>2.69</v>
      </c>
      <c r="V205" s="84">
        <v>2.72</v>
      </c>
      <c r="W205" s="84">
        <v>2.76</v>
      </c>
      <c r="X205" s="84">
        <v>2.79</v>
      </c>
      <c r="Y205" s="87">
        <v>2.83</v>
      </c>
      <c r="Z205" s="88"/>
      <c r="AA205" s="83">
        <v>1.17</v>
      </c>
      <c r="AB205" s="83">
        <v>1.2</v>
      </c>
      <c r="AC205" s="83">
        <v>1.22</v>
      </c>
      <c r="AD205" s="83">
        <v>1.25</v>
      </c>
      <c r="AE205" s="83">
        <v>1.28</v>
      </c>
      <c r="AF205" s="83">
        <v>1.3</v>
      </c>
      <c r="AG205" s="83">
        <v>1.33</v>
      </c>
      <c r="AH205" s="83">
        <v>1.35</v>
      </c>
      <c r="AI205" s="85">
        <v>1.38</v>
      </c>
      <c r="AJ205" s="85">
        <v>1.41</v>
      </c>
      <c r="AK205" s="85">
        <v>1.43</v>
      </c>
      <c r="AL205" s="85">
        <v>1.46</v>
      </c>
      <c r="AM205" s="84">
        <v>1.48</v>
      </c>
      <c r="AN205" s="84">
        <v>1.51</v>
      </c>
      <c r="AO205" s="86">
        <v>1.54</v>
      </c>
      <c r="AP205" s="89">
        <v>1.56</v>
      </c>
      <c r="AQ205" s="90">
        <v>1.59</v>
      </c>
      <c r="AR205" s="90">
        <v>1.61</v>
      </c>
      <c r="AS205" s="90">
        <v>1.64</v>
      </c>
      <c r="AT205" s="90">
        <v>1.66</v>
      </c>
      <c r="AU205" s="90">
        <v>1.69</v>
      </c>
      <c r="AV205" s="90">
        <v>1.71</v>
      </c>
      <c r="AW205" s="90">
        <v>1.74</v>
      </c>
      <c r="AX205" s="90">
        <v>1.76</v>
      </c>
      <c r="AY205" s="91">
        <v>1.79</v>
      </c>
    </row>
    <row r="206" spans="1:51"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92"/>
      <c r="AK206" s="28"/>
      <c r="AL206" s="28"/>
      <c r="AM206" s="28"/>
      <c r="AN206" s="28"/>
      <c r="AO206" s="28"/>
    </row>
    <row r="208" spans="1:51">
      <c r="AS208" s="93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Z208"/>
  <sheetViews>
    <sheetView topLeftCell="F1" workbookViewId="0">
      <pane xSplit="4" topLeftCell="AM1" activePane="topRight" state="frozen"/>
      <selection activeCell="F10" sqref="F10"/>
      <selection pane="topRight" activeCell="AN21" sqref="AN21"/>
    </sheetView>
  </sheetViews>
  <sheetFormatPr defaultColWidth="8" defaultRowHeight="20.25"/>
  <cols>
    <col min="1" max="1" width="4.125" style="113" customWidth="1"/>
    <col min="2" max="2" width="10.375" style="113" customWidth="1"/>
    <col min="3" max="3" width="8.375" style="113" customWidth="1"/>
    <col min="4" max="4" width="11.375" style="113" customWidth="1"/>
    <col min="5" max="5" width="9.625" style="113" customWidth="1"/>
    <col min="6" max="6" width="9.75" style="113" customWidth="1"/>
    <col min="7" max="7" width="5.25" style="113" customWidth="1"/>
    <col min="8" max="8" width="26.5" style="113" customWidth="1"/>
    <col min="9" max="9" width="14.375" style="113" bestFit="1" customWidth="1"/>
    <col min="10" max="23" width="8" style="113"/>
    <col min="24" max="29" width="8" style="113" customWidth="1"/>
    <col min="30" max="62" width="8" style="113"/>
    <col min="63" max="63" width="5.75" style="113" customWidth="1"/>
    <col min="64" max="64" width="10.625" style="113" customWidth="1"/>
    <col min="65" max="65" width="12.875" style="113" customWidth="1"/>
    <col min="66" max="66" width="12.375" style="113" customWidth="1"/>
    <col min="67" max="67" width="12" style="113" bestFit="1" customWidth="1"/>
    <col min="68" max="69" width="9.125" style="113" customWidth="1"/>
    <col min="70" max="70" width="8.875" style="113" customWidth="1"/>
    <col min="71" max="71" width="8.625" style="113" customWidth="1"/>
    <col min="72" max="72" width="8.25" style="113" customWidth="1"/>
    <col min="73" max="73" width="9.5" style="113" customWidth="1"/>
    <col min="74" max="74" width="8.625" style="113" customWidth="1"/>
    <col min="75" max="75" width="10" style="113" bestFit="1" customWidth="1"/>
    <col min="76" max="76" width="11.5" style="113" customWidth="1"/>
    <col min="77" max="77" width="11" style="113" customWidth="1"/>
    <col min="78" max="16384" width="8" style="113"/>
  </cols>
  <sheetData>
    <row r="1" spans="2:78" ht="21">
      <c r="B1" s="108" t="s">
        <v>115</v>
      </c>
      <c r="C1" s="109"/>
      <c r="D1" s="110"/>
      <c r="E1" s="111" t="s">
        <v>116</v>
      </c>
      <c r="F1" s="112"/>
      <c r="H1" s="114" t="s">
        <v>117</v>
      </c>
      <c r="I1" s="115" t="s">
        <v>118</v>
      </c>
      <c r="J1" s="115"/>
      <c r="K1" s="116">
        <f>C2</f>
        <v>30.5</v>
      </c>
      <c r="L1" s="115"/>
      <c r="M1" s="115"/>
      <c r="N1" s="115"/>
      <c r="O1" s="115"/>
      <c r="P1" s="115"/>
      <c r="Q1" s="115"/>
      <c r="R1" s="115"/>
      <c r="S1" s="115"/>
      <c r="T1" s="115"/>
      <c r="U1" s="116"/>
      <c r="V1" s="115"/>
      <c r="W1" s="115"/>
      <c r="X1" s="117"/>
      <c r="Y1" s="118"/>
      <c r="Z1" s="117"/>
      <c r="AA1" s="119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M1" s="121" t="s">
        <v>119</v>
      </c>
      <c r="BN1" s="122"/>
      <c r="BO1" s="122"/>
      <c r="BP1" s="122"/>
      <c r="BQ1" s="122"/>
      <c r="BR1" s="122"/>
      <c r="BS1" s="122"/>
      <c r="BT1" s="122"/>
      <c r="BU1" s="122"/>
    </row>
    <row r="2" spans="2:78" ht="21.75" thickBot="1">
      <c r="B2" s="123" t="s">
        <v>120</v>
      </c>
      <c r="C2" s="124">
        <f>ข้อมูลโครงการ!C11</f>
        <v>30.5</v>
      </c>
      <c r="D2" s="125" t="s">
        <v>121</v>
      </c>
      <c r="E2" s="126">
        <f>[2]ข้อมูล!F318</f>
        <v>35.5</v>
      </c>
      <c r="F2" s="125" t="s">
        <v>121</v>
      </c>
      <c r="G2" s="127"/>
      <c r="H2" s="128" t="s">
        <v>122</v>
      </c>
      <c r="I2" s="129" t="s">
        <v>123</v>
      </c>
      <c r="J2" s="454">
        <v>15.5</v>
      </c>
      <c r="K2" s="455"/>
      <c r="L2" s="454">
        <v>16.5</v>
      </c>
      <c r="M2" s="455"/>
      <c r="N2" s="454">
        <v>17.5</v>
      </c>
      <c r="O2" s="455"/>
      <c r="P2" s="454">
        <v>18.5</v>
      </c>
      <c r="Q2" s="455"/>
      <c r="R2" s="454">
        <v>19.5</v>
      </c>
      <c r="S2" s="455"/>
      <c r="T2" s="454">
        <v>20.5</v>
      </c>
      <c r="U2" s="455"/>
      <c r="V2" s="454">
        <v>21.5</v>
      </c>
      <c r="W2" s="455"/>
      <c r="X2" s="454">
        <v>22.5</v>
      </c>
      <c r="Y2" s="455"/>
      <c r="Z2" s="454">
        <v>23.5</v>
      </c>
      <c r="AA2" s="455"/>
      <c r="AB2" s="454">
        <v>24.5</v>
      </c>
      <c r="AC2" s="455"/>
      <c r="AD2" s="459">
        <v>25.5</v>
      </c>
      <c r="AE2" s="459"/>
      <c r="AF2" s="454">
        <v>26.5</v>
      </c>
      <c r="AG2" s="455"/>
      <c r="AH2" s="459">
        <v>27.5</v>
      </c>
      <c r="AI2" s="459"/>
      <c r="AJ2" s="454">
        <v>28.5</v>
      </c>
      <c r="AK2" s="455"/>
      <c r="AL2" s="454">
        <v>29.5</v>
      </c>
      <c r="AM2" s="455"/>
      <c r="AN2" s="454">
        <v>30.5</v>
      </c>
      <c r="AO2" s="455"/>
      <c r="AP2" s="454">
        <v>31.5</v>
      </c>
      <c r="AQ2" s="455"/>
      <c r="AR2" s="454">
        <v>32.5</v>
      </c>
      <c r="AS2" s="455"/>
      <c r="AT2" s="454">
        <v>33.5</v>
      </c>
      <c r="AU2" s="458"/>
      <c r="AV2" s="454">
        <v>34.5</v>
      </c>
      <c r="AW2" s="455"/>
      <c r="AX2" s="458">
        <v>35.5</v>
      </c>
      <c r="AY2" s="458"/>
      <c r="AZ2" s="454">
        <v>36.5</v>
      </c>
      <c r="BA2" s="455"/>
      <c r="BB2" s="454">
        <v>37.5</v>
      </c>
      <c r="BC2" s="455"/>
      <c r="BD2" s="454">
        <v>38.5</v>
      </c>
      <c r="BE2" s="455"/>
      <c r="BF2" s="454">
        <v>39.5</v>
      </c>
      <c r="BG2" s="455"/>
      <c r="BH2" s="130" t="s">
        <v>124</v>
      </c>
      <c r="BI2" s="131"/>
      <c r="BJ2" s="132"/>
      <c r="BM2" s="133"/>
      <c r="BN2" s="134" t="s">
        <v>125</v>
      </c>
      <c r="BO2" s="134"/>
      <c r="BP2" s="134"/>
      <c r="BQ2" s="134"/>
      <c r="BR2" s="134"/>
      <c r="BS2" s="135"/>
      <c r="BT2" s="135"/>
      <c r="BU2" s="134"/>
    </row>
    <row r="3" spans="2:78">
      <c r="B3" s="136" t="s">
        <v>95</v>
      </c>
      <c r="C3" s="137" t="s">
        <v>70</v>
      </c>
      <c r="D3" s="137" t="s">
        <v>70</v>
      </c>
      <c r="E3" s="137" t="s">
        <v>70</v>
      </c>
      <c r="F3" s="137" t="s">
        <v>70</v>
      </c>
      <c r="G3" s="127"/>
      <c r="H3" s="138"/>
      <c r="I3" s="138"/>
      <c r="J3" s="139" t="s">
        <v>126</v>
      </c>
      <c r="K3" s="140" t="s">
        <v>127</v>
      </c>
      <c r="L3" s="139" t="s">
        <v>126</v>
      </c>
      <c r="M3" s="140" t="s">
        <v>127</v>
      </c>
      <c r="N3" s="139" t="s">
        <v>126</v>
      </c>
      <c r="O3" s="140" t="s">
        <v>127</v>
      </c>
      <c r="P3" s="139" t="s">
        <v>126</v>
      </c>
      <c r="Q3" s="140" t="s">
        <v>127</v>
      </c>
      <c r="R3" s="139" t="s">
        <v>126</v>
      </c>
      <c r="S3" s="140" t="s">
        <v>127</v>
      </c>
      <c r="T3" s="139" t="s">
        <v>126</v>
      </c>
      <c r="U3" s="140" t="s">
        <v>127</v>
      </c>
      <c r="V3" s="139" t="s">
        <v>126</v>
      </c>
      <c r="W3" s="140" t="s">
        <v>127</v>
      </c>
      <c r="X3" s="139" t="s">
        <v>126</v>
      </c>
      <c r="Y3" s="140" t="s">
        <v>127</v>
      </c>
      <c r="Z3" s="139" t="s">
        <v>126</v>
      </c>
      <c r="AA3" s="140" t="s">
        <v>127</v>
      </c>
      <c r="AB3" s="139" t="s">
        <v>126</v>
      </c>
      <c r="AC3" s="140" t="s">
        <v>127</v>
      </c>
      <c r="AD3" s="139" t="s">
        <v>126</v>
      </c>
      <c r="AE3" s="140" t="s">
        <v>127</v>
      </c>
      <c r="AF3" s="139" t="s">
        <v>126</v>
      </c>
      <c r="AG3" s="140" t="s">
        <v>127</v>
      </c>
      <c r="AH3" s="139" t="s">
        <v>126</v>
      </c>
      <c r="AI3" s="140" t="s">
        <v>127</v>
      </c>
      <c r="AJ3" s="139" t="s">
        <v>126</v>
      </c>
      <c r="AK3" s="140" t="s">
        <v>127</v>
      </c>
      <c r="AL3" s="139" t="s">
        <v>126</v>
      </c>
      <c r="AM3" s="140" t="s">
        <v>127</v>
      </c>
      <c r="AN3" s="139" t="s">
        <v>126</v>
      </c>
      <c r="AO3" s="140" t="s">
        <v>127</v>
      </c>
      <c r="AP3" s="139" t="s">
        <v>126</v>
      </c>
      <c r="AQ3" s="140" t="s">
        <v>127</v>
      </c>
      <c r="AR3" s="139" t="s">
        <v>126</v>
      </c>
      <c r="AS3" s="140" t="s">
        <v>127</v>
      </c>
      <c r="AT3" s="139" t="s">
        <v>126</v>
      </c>
      <c r="AU3" s="140" t="s">
        <v>127</v>
      </c>
      <c r="AV3" s="139" t="s">
        <v>126</v>
      </c>
      <c r="AW3" s="140" t="s">
        <v>127</v>
      </c>
      <c r="AX3" s="139" t="s">
        <v>126</v>
      </c>
      <c r="AY3" s="140" t="s">
        <v>127</v>
      </c>
      <c r="AZ3" s="139" t="s">
        <v>126</v>
      </c>
      <c r="BA3" s="140" t="s">
        <v>127</v>
      </c>
      <c r="BB3" s="139" t="s">
        <v>126</v>
      </c>
      <c r="BC3" s="140" t="s">
        <v>127</v>
      </c>
      <c r="BD3" s="139" t="s">
        <v>126</v>
      </c>
      <c r="BE3" s="140" t="s">
        <v>127</v>
      </c>
      <c r="BF3" s="139" t="s">
        <v>126</v>
      </c>
      <c r="BG3" s="140" t="s">
        <v>127</v>
      </c>
      <c r="BH3" s="141" t="s">
        <v>126</v>
      </c>
      <c r="BI3" s="142" t="s">
        <v>127</v>
      </c>
      <c r="BJ3" s="143" t="str">
        <f>IF([2]ข้อมูล!Q14=0,BH3,IF([2]ข้อมูล!Q14=1,BI3,IF([2]ข้อมูล!Q14=2,BI3,)))</f>
        <v>ปกติ</v>
      </c>
      <c r="BM3" s="133"/>
      <c r="BN3" s="134" t="s">
        <v>128</v>
      </c>
      <c r="BO3" s="134"/>
      <c r="BP3" s="134"/>
      <c r="BQ3" s="134">
        <v>6</v>
      </c>
      <c r="BR3" s="134" t="s">
        <v>129</v>
      </c>
      <c r="BS3" s="134"/>
      <c r="BT3" s="134"/>
      <c r="BU3" s="134"/>
    </row>
    <row r="4" spans="2:78" ht="21" thickBot="1">
      <c r="B4" s="144" t="s">
        <v>71</v>
      </c>
      <c r="C4" s="145" t="s">
        <v>69</v>
      </c>
      <c r="D4" s="146" t="s">
        <v>67</v>
      </c>
      <c r="E4" s="145" t="s">
        <v>69</v>
      </c>
      <c r="F4" s="146" t="s">
        <v>67</v>
      </c>
      <c r="G4" s="147"/>
      <c r="H4" s="148" t="s">
        <v>130</v>
      </c>
      <c r="I4" s="149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3"/>
      <c r="BI4" s="153"/>
      <c r="BJ4" s="154"/>
      <c r="BM4" s="133"/>
      <c r="BN4" s="134" t="s">
        <v>131</v>
      </c>
      <c r="BO4" s="134"/>
      <c r="BP4" s="134"/>
      <c r="BQ4" s="134">
        <v>15</v>
      </c>
      <c r="BR4" s="134" t="s">
        <v>129</v>
      </c>
      <c r="BS4" s="134"/>
      <c r="BT4" s="134"/>
      <c r="BU4" s="134"/>
    </row>
    <row r="5" spans="2:78">
      <c r="B5" s="155">
        <v>1</v>
      </c>
      <c r="C5" s="156">
        <f>IF($C$2=15.5,[2]S3!A5,IF($C$2=16.5,[2]S3!B5,IF($C$2=17.5,[2]S3!C5,IF($C$2=18.5,[2]S3!D5,IF($C$2=19.5,[2]S3!E5,IF($C$2=20.5,[2]S3!F5,IF($C$2=21.5,[2]S3!G5,IF($C$2=22.5,[2]S3!H5,IF($C$2=23.5,[2]S3!I5,IF($C$2=24.5,[2]S3!J5,IF($C$2=25.5,[2]S3!K5,IF($C$2=26.5,[2]S3!L5,IF($C$2=27.5,[2]S3!M5,IF($C$2=28.5,[2]S3!N5,IF($C$2=29.5,[2]S3!O5,IF($C$2=30.5,[2]S3!P5,IF($C$2=31.5,[2]S3!Q5,IF($C$2=32.5,[2]S3!R5,IF($C$2=33.5,[2]S3!S5,IF($C$2=34.5,[2]S3!T5,IF($C$2=35.5,[2]S3!U5,IF($C$2=36.5,[2]S3!V5,IF($C$2=37.5,[2]S3!W5,IF($C$2=38.5,[2]S3!X5,IF($C$2=39.5,[2]S3!Y5)))))))))))))))))))))))))</f>
        <v>8.14</v>
      </c>
      <c r="D5" s="157">
        <f>ROUND(C5*1.4,2)</f>
        <v>11.4</v>
      </c>
      <c r="E5" s="156">
        <f>IF($E$2=15.5,[2]S3!AA5,IF($E$2=16.5,[2]S3!AB5,IF($E$2=17.5,[2]S3!AC5,IF($E$2=18.5,[2]S3!AD5,IF($E$2=19.5,[2]S3!AE5,IF($E$2=20.5,[2]S3!AF5,IF($E$2=21.5,[2]S3!AG5,IF($E$2=22.5,[2]S3!AH5,IF($E$2=23.5,[2]S3!AI5,IF($E$2=24.5,[2]S3!AJ5,IF($E$2=25.5,[2]S3!AK5,IF($E$2=26.5,[2]S3!AL5,IF($E$2=27.5,[2]S3!AM5,IF($E$2=28.5,[2]S3!AN5,IF($E$2=29.5,[2]S3!AO5,IF($E$2=30.5,[2]S3!AP5,IF($E$2=31.5,[2]S3!AQ5,IF($E$2=32.5,[2]S3!AR5,IF($E$2=33.5,[2]S3!AS5,IF($E$2=34.5,[2]S3!AT5,IF($E$2=35.5,[2]S3!AU5,IF($E$2=36.5,[2]S3!AV5,IF($E$2=37.5,[2]S3!AW5,IF($E$2=38.5,[2]S3!AX5,IF($E$2=39.5,[2]S3!AY5)))))))))))))))))))))))))</f>
        <v>4.63</v>
      </c>
      <c r="F5" s="157">
        <f>ROUND(E5*1.4,2)</f>
        <v>6.48</v>
      </c>
      <c r="H5" s="158" t="s">
        <v>132</v>
      </c>
      <c r="I5" s="159" t="s">
        <v>133</v>
      </c>
      <c r="J5" s="160">
        <v>27.52</v>
      </c>
      <c r="K5" s="160">
        <v>29.15</v>
      </c>
      <c r="L5" s="160">
        <v>27.82</v>
      </c>
      <c r="M5" s="160">
        <v>29.45</v>
      </c>
      <c r="N5" s="160">
        <v>28.13</v>
      </c>
      <c r="O5" s="160">
        <v>29.76</v>
      </c>
      <c r="P5" s="160">
        <v>28.43</v>
      </c>
      <c r="Q5" s="160">
        <v>30.06</v>
      </c>
      <c r="R5" s="160">
        <v>28.73</v>
      </c>
      <c r="S5" s="160">
        <v>30.36</v>
      </c>
      <c r="T5" s="160">
        <v>29.04</v>
      </c>
      <c r="U5" s="160">
        <v>30.67</v>
      </c>
      <c r="V5" s="160">
        <v>29.34</v>
      </c>
      <c r="W5" s="160">
        <v>30.97</v>
      </c>
      <c r="X5" s="161">
        <v>29.64</v>
      </c>
      <c r="Y5" s="162">
        <v>31.27</v>
      </c>
      <c r="Z5" s="161">
        <v>29.95</v>
      </c>
      <c r="AA5" s="162">
        <v>31.58</v>
      </c>
      <c r="AB5" s="161">
        <v>30.25</v>
      </c>
      <c r="AC5" s="162">
        <v>31.88</v>
      </c>
      <c r="AD5" s="161">
        <v>30.56</v>
      </c>
      <c r="AE5" s="162">
        <v>32.19</v>
      </c>
      <c r="AF5" s="161">
        <v>30.86</v>
      </c>
      <c r="AG5" s="162">
        <v>32.49</v>
      </c>
      <c r="AH5" s="161">
        <v>31.16</v>
      </c>
      <c r="AI5" s="162">
        <v>32.79</v>
      </c>
      <c r="AJ5" s="161">
        <v>31.47</v>
      </c>
      <c r="AK5" s="162">
        <v>33.1</v>
      </c>
      <c r="AL5" s="161">
        <v>31.77</v>
      </c>
      <c r="AM5" s="162">
        <v>33.4</v>
      </c>
      <c r="AN5" s="162">
        <v>32.07</v>
      </c>
      <c r="AO5" s="162">
        <v>33.700000000000003</v>
      </c>
      <c r="AP5" s="162">
        <v>32.380000000000003</v>
      </c>
      <c r="AQ5" s="162">
        <v>34.01</v>
      </c>
      <c r="AR5" s="163">
        <v>32.68</v>
      </c>
      <c r="AS5" s="163">
        <v>34.31</v>
      </c>
      <c r="AT5" s="163">
        <v>32.99</v>
      </c>
      <c r="AU5" s="163">
        <v>34.619999999999997</v>
      </c>
      <c r="AV5" s="163">
        <v>33.29</v>
      </c>
      <c r="AW5" s="163">
        <v>34.92</v>
      </c>
      <c r="AX5" s="163">
        <v>33.590000000000003</v>
      </c>
      <c r="AY5" s="163">
        <v>35.22</v>
      </c>
      <c r="AZ5" s="163">
        <v>30.7</v>
      </c>
      <c r="BA5" s="163">
        <v>32.29</v>
      </c>
      <c r="BB5" s="163">
        <v>31.01</v>
      </c>
      <c r="BC5" s="163">
        <v>32.6</v>
      </c>
      <c r="BD5" s="163">
        <v>31.31</v>
      </c>
      <c r="BE5" s="163">
        <v>32.9</v>
      </c>
      <c r="BF5" s="163">
        <v>31.61</v>
      </c>
      <c r="BG5" s="163">
        <v>33.21</v>
      </c>
      <c r="BH5" s="164">
        <f>IF($C$2=15.5,J5,IF($C$2=16.5,L5,IF($C$2=17.5,N5,IF($C$2=18.5,P5,IF($C$2=19.5,R5,IF($C$2=20.5,T5,IF($C$2=21.5,V5,IF($C$2=22.5,X5,IF($C$2=23.5,Z5,IF($C$2=24.5,AB5,IF($C$2=25.5,AD5,IF($C$2=26.5,AF5,IF($C$2=27.5,AH5,IF($C$2=28.5,AJ5,IF($C$2=29.5,AL5,IF($C$2=30.5,AN5,IF($C$2=31.5,AP5,IF($C$2=32.5,AR5,IF($C$2=33.5,AT5,IF($C$2=34.5,AV5,IF($C$2=35.5,AX5,IF($C$2=36.5,AZ5,IF($C$2=37.5,BB5,IF($C$2=38.5,BD5,IF($C$2=39.5,BF5)))))))))))))))))))))))))</f>
        <v>32.07</v>
      </c>
      <c r="BI5" s="164">
        <f>IF($C$2=15.5,K5,IF($C$2=16.5,M5,IF($C$2=17.5,O5,IF($C$2=18.5,Q5,IF($C$2=19.5,S5,IF($C$2=20.5,U5,IF($C$2=21.5,W5,IF($C$2=22.5,Y5,IF($C$2=23.5,AA5,IF($C$2=24.5,AC5,IF($C$2=25.5,AE5,IF($C$2=26.5,AG5,IF($C$2=27.5,AI5,IF($C$2=28.5,AK5,IF($C$2=29.5,AM5,IF($C$2=30.5,AO5,IF($C$2=31.5,AQ5,IF($C$2=32.5,AS5,IF($C$2=33.5,AU5,IF($C$2=34.5,AW5,IF($C$2=35.5,AY5,IF($C$2=36.5,BA5,IF($C$2=37.5,BC5,IF($C$2=38.5,BE5,IF($C$2=39.5,BG5)))))))))))))))))))))))))</f>
        <v>33.700000000000003</v>
      </c>
      <c r="BJ5" s="165">
        <f>IF([2]ข้อมูล!$Q$14=0,BH5,IF([2]ข้อมูล!$Q$14=1,BI5,IF([2]ข้อมูล!$Q$14=2,BI5,)))</f>
        <v>32.07</v>
      </c>
      <c r="BM5" s="133"/>
      <c r="BN5" s="134" t="s">
        <v>134</v>
      </c>
      <c r="BO5" s="134"/>
      <c r="BP5" s="134"/>
      <c r="BQ5" s="134">
        <v>4</v>
      </c>
      <c r="BR5" s="134" t="s">
        <v>129</v>
      </c>
      <c r="BS5" s="134"/>
      <c r="BT5" s="134"/>
      <c r="BU5" s="134"/>
    </row>
    <row r="6" spans="2:78">
      <c r="B6" s="155">
        <v>2</v>
      </c>
      <c r="C6" s="156">
        <f>IF($C$2=15.5,[2]S3!A6,IF($C$2=16.5,[2]S3!B6,IF($C$2=17.5,[2]S3!C6,IF($C$2=18.5,[2]S3!D6,IF($C$2=19.5,[2]S3!E6,IF($C$2=20.5,[2]S3!F6,IF($C$2=21.5,[2]S3!G6,IF($C$2=22.5,[2]S3!H6,IF($C$2=23.5,[2]S3!I6,IF($C$2=24.5,[2]S3!J6,IF($C$2=25.5,[2]S3!K6,IF($C$2=26.5,[2]S3!L6,IF($C$2=27.5,[2]S3!M6,IF($C$2=28.5,[2]S3!N6,IF($C$2=29.5,[2]S3!O6,IF($C$2=30.5,[2]S3!P6,IF($C$2=31.5,[2]S3!Q6,IF($C$2=32.5,[2]S3!R6,IF($C$2=33.5,[2]S3!S6,IF($C$2=34.5,[2]S3!T6,IF($C$2=35.5,[2]S3!U6,IF($C$2=36.5,[2]S3!V6,IF($C$2=37.5,[2]S3!W6,IF($C$2=38.5,[2]S3!X6,IF($C$2=39.5,[2]S3!Y6)))))))))))))))))))))))))</f>
        <v>9.9700000000000006</v>
      </c>
      <c r="D6" s="156">
        <f>ROUND(C6*1.4,2)</f>
        <v>13.96</v>
      </c>
      <c r="E6" s="156">
        <f>IF($E$2=15.5,[2]S3!AA6,IF($E$2=16.5,[2]S3!AB6,IF($E$2=17.5,[2]S3!AC6,IF($E$2=18.5,[2]S3!AD6,IF($E$2=19.5,[2]S3!AE6,IF($E$2=20.5,[2]S3!AF6,IF($E$2=21.5,[2]S3!AG6,IF($E$2=22.5,[2]S3!AH6,IF($E$2=23.5,[2]S3!AI6,IF($E$2=24.5,[2]S3!AJ6,IF($E$2=25.5,[2]S3!AK6,IF($E$2=26.5,[2]S3!AL6,IF($E$2=27.5,[2]S3!AM6,IF($E$2=28.5,[2]S3!AN6,IF($E$2=29.5,[2]S3!AO6,IF($E$2=30.5,[2]S3!AP6,IF($E$2=31.5,[2]S3!AQ6,IF($E$2=32.5,[2]S3!AR6,IF($E$2=33.5,[2]S3!AS6,IF($E$2=34.5,[2]S3!AT6,IF($E$2=35.5,[2]S3!AU6,IF($E$2=36.5,[2]S3!AV6,IF($E$2=37.5,[2]S3!AW6,IF($E$2=38.5,[2]S3!AX6,IF($E$2=39.5,[2]S3!AY6)))))))))))))))))))))))))</f>
        <v>6.14</v>
      </c>
      <c r="F6" s="156">
        <f t="shared" ref="F6:F69" si="0">ROUND(E6*1.4,2)</f>
        <v>8.6</v>
      </c>
      <c r="H6" s="158" t="s">
        <v>135</v>
      </c>
      <c r="I6" s="159" t="s">
        <v>136</v>
      </c>
      <c r="J6" s="160">
        <v>8.51</v>
      </c>
      <c r="K6" s="160">
        <v>8.8800000000000008</v>
      </c>
      <c r="L6" s="160">
        <v>8.3000000000000007</v>
      </c>
      <c r="M6" s="160">
        <v>8.9700000000000006</v>
      </c>
      <c r="N6" s="160">
        <v>8.68</v>
      </c>
      <c r="O6" s="160">
        <v>9.0500000000000007</v>
      </c>
      <c r="P6" s="160">
        <v>8.76</v>
      </c>
      <c r="Q6" s="160">
        <v>9.1300000000000008</v>
      </c>
      <c r="R6" s="160">
        <v>8.85</v>
      </c>
      <c r="S6" s="160">
        <v>9.2200000000000006</v>
      </c>
      <c r="T6" s="160">
        <v>8.93</v>
      </c>
      <c r="U6" s="160">
        <v>9.3000000000000007</v>
      </c>
      <c r="V6" s="160">
        <v>9.01</v>
      </c>
      <c r="W6" s="160">
        <v>9.3800000000000008</v>
      </c>
      <c r="X6" s="161">
        <v>9.09</v>
      </c>
      <c r="Y6" s="162">
        <v>9.4600000000000009</v>
      </c>
      <c r="Z6" s="161">
        <v>9.18</v>
      </c>
      <c r="AA6" s="162">
        <v>9.5500000000000007</v>
      </c>
      <c r="AB6" s="161">
        <v>9.26</v>
      </c>
      <c r="AC6" s="162">
        <v>9.6300000000000008</v>
      </c>
      <c r="AD6" s="161">
        <v>9.34</v>
      </c>
      <c r="AE6" s="162">
        <v>9.7100000000000009</v>
      </c>
      <c r="AF6" s="161">
        <v>9.42</v>
      </c>
      <c r="AG6" s="162">
        <v>9.2899999999999991</v>
      </c>
      <c r="AH6" s="161">
        <v>9.51</v>
      </c>
      <c r="AI6" s="162">
        <v>9.8800000000000008</v>
      </c>
      <c r="AJ6" s="161">
        <v>9.59</v>
      </c>
      <c r="AK6" s="162">
        <v>9.9600000000000009</v>
      </c>
      <c r="AL6" s="161">
        <v>9.67</v>
      </c>
      <c r="AM6" s="162">
        <v>10.039999999999999</v>
      </c>
      <c r="AN6" s="162">
        <v>9.76</v>
      </c>
      <c r="AO6" s="162">
        <v>10.130000000000001</v>
      </c>
      <c r="AP6" s="162">
        <v>9.84</v>
      </c>
      <c r="AQ6" s="162">
        <v>10.210000000000001</v>
      </c>
      <c r="AR6" s="163">
        <v>9.92</v>
      </c>
      <c r="AS6" s="163">
        <v>10.29</v>
      </c>
      <c r="AT6" s="163">
        <v>10</v>
      </c>
      <c r="AU6" s="163">
        <v>10.37</v>
      </c>
      <c r="AV6" s="163">
        <v>10.09</v>
      </c>
      <c r="AW6" s="163">
        <v>10.46</v>
      </c>
      <c r="AX6" s="163">
        <v>10.17</v>
      </c>
      <c r="AY6" s="163">
        <v>10.54</v>
      </c>
      <c r="AZ6" s="163">
        <v>8.15</v>
      </c>
      <c r="BA6" s="163">
        <v>8.4</v>
      </c>
      <c r="BB6" s="163">
        <v>8.23</v>
      </c>
      <c r="BC6" s="163">
        <v>8.48</v>
      </c>
      <c r="BD6" s="163">
        <v>8.31</v>
      </c>
      <c r="BE6" s="163">
        <v>8.57</v>
      </c>
      <c r="BF6" s="163">
        <v>8.4</v>
      </c>
      <c r="BG6" s="163">
        <v>8.65</v>
      </c>
      <c r="BH6" s="164">
        <f t="shared" ref="BH6:BI49" si="1">IF($C$2=15.5,J6,IF($C$2=16.5,L6,IF($C$2=17.5,N6,IF($C$2=18.5,P6,IF($C$2=19.5,R6,IF($C$2=20.5,T6,IF($C$2=21.5,V6,IF($C$2=22.5,X6,IF($C$2=23.5,Z6,IF($C$2=24.5,AB6,IF($C$2=25.5,AD6,IF($C$2=26.5,AF6,IF($C$2=27.5,AH6,IF($C$2=28.5,AJ6,IF($C$2=29.5,AL6,IF($C$2=30.5,AN6,IF($C$2=31.5,AP6,IF($C$2=32.5,AR6,IF($C$2=33.5,AT6,IF($C$2=34.5,AV6,IF($C$2=35.5,AX6,IF($C$2=36.5,AZ6,IF($C$2=37.5,BB6,IF($C$2=38.5,BD6,IF($C$2=39.5,BF6)))))))))))))))))))))))))</f>
        <v>9.76</v>
      </c>
      <c r="BI6" s="164">
        <f t="shared" si="1"/>
        <v>10.130000000000001</v>
      </c>
      <c r="BJ6" s="165">
        <f>IF([2]ข้อมูล!$Q$14=0,BH6,IF([2]ข้อมูล!$Q$14=1,BI6,IF([2]ข้อมูล!$Q$14=2,BI6,)))</f>
        <v>9.76</v>
      </c>
      <c r="BM6" s="133"/>
      <c r="BN6" s="134" t="s">
        <v>137</v>
      </c>
      <c r="BO6" s="134"/>
      <c r="BP6" s="134"/>
      <c r="BQ6" s="134">
        <f>[2]ข้อมูล!Q10</f>
        <v>0</v>
      </c>
      <c r="BR6" s="134" t="s">
        <v>129</v>
      </c>
      <c r="BS6" s="134"/>
      <c r="BT6" s="134"/>
      <c r="BU6" s="134"/>
    </row>
    <row r="7" spans="2:78" ht="21" thickBot="1">
      <c r="B7" s="155">
        <v>3</v>
      </c>
      <c r="C7" s="156">
        <f>IF($C$2=15.5,[2]S3!A7,IF($C$2=16.5,[2]S3!B7,IF($C$2=17.5,[2]S3!C7,IF($C$2=18.5,[2]S3!D7,IF($C$2=19.5,[2]S3!E7,IF($C$2=20.5,[2]S3!F7,IF($C$2=21.5,[2]S3!G7,IF($C$2=22.5,[2]S3!H7,IF($C$2=23.5,[2]S3!I7,IF($C$2=24.5,[2]S3!J7,IF($C$2=25.5,[2]S3!K7,IF($C$2=26.5,[2]S3!L7,IF($C$2=27.5,[2]S3!M7,IF($C$2=28.5,[2]S3!N7,IF($C$2=29.5,[2]S3!O7,IF($C$2=30.5,[2]S3!P7,IF($C$2=31.5,[2]S3!Q7,IF($C$2=32.5,[2]S3!R7,IF($C$2=33.5,[2]S3!S7,IF($C$2=34.5,[2]S3!T7,IF($C$2=35.5,[2]S3!U7,IF($C$2=36.5,[2]S3!V7,IF($C$2=37.5,[2]S3!W7,IF($C$2=38.5,[2]S3!X7,IF($C$2=39.5,[2]S3!Y7)))))))))))))))))))))))))</f>
        <v>11.81</v>
      </c>
      <c r="D7" s="156">
        <f t="shared" ref="D7:D70" si="2">ROUND(C7*1.4,2)</f>
        <v>16.53</v>
      </c>
      <c r="E7" s="156">
        <f>IF($E$2=15.5,[2]S3!AA7,IF($E$2=16.5,[2]S3!AB7,IF($E$2=17.5,[2]S3!AC7,IF($E$2=18.5,[2]S3!AD7,IF($E$2=19.5,[2]S3!AE7,IF($E$2=20.5,[2]S3!AF7,IF($E$2=21.5,[2]S3!AG7,IF($E$2=22.5,[2]S3!AH7,IF($E$2=23.5,[2]S3!AI7,IF($E$2=24.5,[2]S3!AJ7,IF($E$2=25.5,[2]S3!AK7,IF($E$2=26.5,[2]S3!AL7,IF($E$2=27.5,[2]S3!AM7,IF($E$2=28.5,[2]S3!AN7,IF($E$2=29.5,[2]S3!AO7,IF($E$2=30.5,[2]S3!AP7,IF($E$2=31.5,[2]S3!AQ7,IF($E$2=32.5,[2]S3!AR7,IF($E$2=33.5,[2]S3!AS7,IF($E$2=34.5,[2]S3!AT7,IF($E$2=35.5,[2]S3!AU7,IF($E$2=36.5,[2]S3!AV7,IF($E$2=37.5,[2]S3!AW7,IF($E$2=38.5,[2]S3!AX7,IF($E$2=39.5,[2]S3!AY7)))))))))))))))))))))))))</f>
        <v>7.66</v>
      </c>
      <c r="F7" s="156">
        <f t="shared" si="0"/>
        <v>10.72</v>
      </c>
      <c r="H7" s="166" t="s">
        <v>138</v>
      </c>
      <c r="I7" s="159" t="s">
        <v>136</v>
      </c>
      <c r="J7" s="160">
        <v>47.01</v>
      </c>
      <c r="K7" s="160">
        <v>50.25</v>
      </c>
      <c r="L7" s="160">
        <v>47.55</v>
      </c>
      <c r="M7" s="160">
        <v>50.79</v>
      </c>
      <c r="N7" s="160">
        <v>48.09</v>
      </c>
      <c r="O7" s="160">
        <v>51.33</v>
      </c>
      <c r="P7" s="160">
        <v>48.63</v>
      </c>
      <c r="Q7" s="160">
        <v>51.87</v>
      </c>
      <c r="R7" s="160">
        <v>49.17</v>
      </c>
      <c r="S7" s="160">
        <v>52.41</v>
      </c>
      <c r="T7" s="160">
        <v>49.71</v>
      </c>
      <c r="U7" s="160">
        <v>52.95</v>
      </c>
      <c r="V7" s="160">
        <v>50.25</v>
      </c>
      <c r="W7" s="160">
        <v>53.49</v>
      </c>
      <c r="X7" s="161">
        <v>50.8</v>
      </c>
      <c r="Y7" s="162">
        <v>54.04</v>
      </c>
      <c r="Z7" s="161">
        <v>51.34</v>
      </c>
      <c r="AA7" s="162">
        <v>54.58</v>
      </c>
      <c r="AB7" s="161">
        <v>51.88</v>
      </c>
      <c r="AC7" s="162">
        <v>55.12</v>
      </c>
      <c r="AD7" s="161">
        <v>52.42</v>
      </c>
      <c r="AE7" s="162">
        <v>55.66</v>
      </c>
      <c r="AF7" s="161">
        <v>52.96</v>
      </c>
      <c r="AG7" s="162">
        <v>56.2</v>
      </c>
      <c r="AH7" s="161">
        <v>53.5</v>
      </c>
      <c r="AI7" s="162">
        <v>56.74</v>
      </c>
      <c r="AJ7" s="161">
        <v>54.04</v>
      </c>
      <c r="AK7" s="162">
        <v>57.28</v>
      </c>
      <c r="AL7" s="161">
        <v>54.58</v>
      </c>
      <c r="AM7" s="162">
        <v>57.82</v>
      </c>
      <c r="AN7" s="162">
        <v>55.12</v>
      </c>
      <c r="AO7" s="162">
        <v>58.36</v>
      </c>
      <c r="AP7" s="162">
        <v>55.66</v>
      </c>
      <c r="AQ7" s="162">
        <v>58.9</v>
      </c>
      <c r="AR7" s="163">
        <v>56.21</v>
      </c>
      <c r="AS7" s="163">
        <v>59.45</v>
      </c>
      <c r="AT7" s="163">
        <v>56.75</v>
      </c>
      <c r="AU7" s="163">
        <v>59.99</v>
      </c>
      <c r="AV7" s="163">
        <v>57.29</v>
      </c>
      <c r="AW7" s="163">
        <v>60.53</v>
      </c>
      <c r="AX7" s="163">
        <v>57.83</v>
      </c>
      <c r="AY7" s="163">
        <v>61.07</v>
      </c>
      <c r="AZ7" s="163">
        <v>46.98</v>
      </c>
      <c r="BA7" s="163">
        <v>49.35</v>
      </c>
      <c r="BB7" s="163">
        <v>47.52</v>
      </c>
      <c r="BC7" s="163">
        <v>49.89</v>
      </c>
      <c r="BD7" s="163">
        <v>48.06</v>
      </c>
      <c r="BE7" s="163">
        <v>50.43</v>
      </c>
      <c r="BF7" s="163">
        <v>48.6</v>
      </c>
      <c r="BG7" s="163">
        <v>50.97</v>
      </c>
      <c r="BH7" s="164">
        <f t="shared" si="1"/>
        <v>55.12</v>
      </c>
      <c r="BI7" s="164">
        <f t="shared" si="1"/>
        <v>58.36</v>
      </c>
      <c r="BJ7" s="165">
        <f>IF([2]ข้อมูล!$Q$14=0,BH7,IF([2]ข้อมูล!$Q$14=1,BI7,IF([2]ข้อมูล!$Q$14=2,BI7,)))</f>
        <v>55.12</v>
      </c>
      <c r="BM7" s="133"/>
      <c r="BN7" s="167" t="s">
        <v>139</v>
      </c>
      <c r="BO7"/>
      <c r="BP7" s="167"/>
      <c r="BQ7" s="113">
        <v>3</v>
      </c>
      <c r="BR7" s="167" t="s">
        <v>140</v>
      </c>
      <c r="BS7" s="134"/>
      <c r="BT7" s="134"/>
      <c r="BU7" s="134"/>
    </row>
    <row r="8" spans="2:78">
      <c r="B8" s="155">
        <v>4</v>
      </c>
      <c r="C8" s="156">
        <f>IF($C$2=15.5,[2]S3!A8,IF($C$2=16.5,[2]S3!B8,IF($C$2=17.5,[2]S3!C8,IF($C$2=18.5,[2]S3!D8,IF($C$2=19.5,[2]S3!E8,IF($C$2=20.5,[2]S3!F8,IF($C$2=21.5,[2]S3!G8,IF($C$2=22.5,[2]S3!H8,IF($C$2=23.5,[2]S3!I8,IF($C$2=24.5,[2]S3!J8,IF($C$2=25.5,[2]S3!K8,IF($C$2=26.5,[2]S3!L8,IF($C$2=27.5,[2]S3!M8,IF($C$2=28.5,[2]S3!N8,IF($C$2=29.5,[2]S3!O8,IF($C$2=30.5,[2]S3!P8,IF($C$2=31.5,[2]S3!Q8,IF($C$2=32.5,[2]S3!R8,IF($C$2=33.5,[2]S3!S8,IF($C$2=34.5,[2]S3!T8,IF($C$2=35.5,[2]S3!U8,IF($C$2=36.5,[2]S3!V8,IF($C$2=37.5,[2]S3!W8,IF($C$2=38.5,[2]S3!X8,IF($C$2=39.5,[2]S3!Y8)))))))))))))))))))))))))</f>
        <v>13.64</v>
      </c>
      <c r="D8" s="156">
        <f t="shared" si="2"/>
        <v>19.100000000000001</v>
      </c>
      <c r="E8" s="156">
        <f>IF($E$2=15.5,[2]S3!AA8,IF($E$2=16.5,[2]S3!AB8,IF($E$2=17.5,[2]S3!AC8,IF($E$2=18.5,[2]S3!AD8,IF($E$2=19.5,[2]S3!AE8,IF($E$2=20.5,[2]S3!AF8,IF($E$2=21.5,[2]S3!AG8,IF($E$2=22.5,[2]S3!AH8,IF($E$2=23.5,[2]S3!AI8,IF($E$2=24.5,[2]S3!AJ8,IF($E$2=25.5,[2]S3!AK8,IF($E$2=26.5,[2]S3!AL8,IF($E$2=27.5,[2]S3!AM8,IF($E$2=28.5,[2]S3!AN8,IF($E$2=29.5,[2]S3!AO8,IF($E$2=30.5,[2]S3!AP8,IF($E$2=31.5,[2]S3!AQ8,IF($E$2=32.5,[2]S3!AR8,IF($E$2=33.5,[2]S3!AS8,IF($E$2=34.5,[2]S3!AT8,IF($E$2=35.5,[2]S3!AU8,IF($E$2=36.5,[2]S3!AV8,IF($E$2=37.5,[2]S3!AW8,IF($E$2=38.5,[2]S3!AX8,IF($E$2=39.5,[2]S3!AY8)))))))))))))))))))))))))</f>
        <v>9.17</v>
      </c>
      <c r="F8" s="156">
        <f t="shared" si="0"/>
        <v>12.84</v>
      </c>
      <c r="H8" s="168" t="s">
        <v>141</v>
      </c>
      <c r="I8" s="169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2"/>
      <c r="BG8" s="172"/>
      <c r="BH8" s="164"/>
      <c r="BI8" s="164"/>
      <c r="BJ8" s="173"/>
      <c r="BM8" s="174" t="s">
        <v>142</v>
      </c>
      <c r="BN8" s="175" t="s">
        <v>142</v>
      </c>
      <c r="BO8" s="137" t="s">
        <v>142</v>
      </c>
      <c r="BP8" s="174" t="s">
        <v>143</v>
      </c>
      <c r="BQ8" s="176" t="s">
        <v>144</v>
      </c>
      <c r="BR8" s="176" t="s">
        <v>145</v>
      </c>
      <c r="BS8" s="176" t="s">
        <v>146</v>
      </c>
      <c r="BT8" s="176" t="s">
        <v>147</v>
      </c>
      <c r="BU8" s="176" t="s">
        <v>148</v>
      </c>
      <c r="BV8" s="176" t="s">
        <v>149</v>
      </c>
      <c r="BW8" s="175" t="s">
        <v>150</v>
      </c>
      <c r="BX8" s="175" t="s">
        <v>151</v>
      </c>
      <c r="BY8" s="177" t="s">
        <v>152</v>
      </c>
    </row>
    <row r="9" spans="2:78" ht="21" thickBot="1">
      <c r="B9" s="155">
        <v>5</v>
      </c>
      <c r="C9" s="156">
        <f>IF($C$2=15.5,[2]S3!A9,IF($C$2=16.5,[2]S3!B9,IF($C$2=17.5,[2]S3!C9,IF($C$2=18.5,[2]S3!D9,IF($C$2=19.5,[2]S3!E9,IF($C$2=20.5,[2]S3!F9,IF($C$2=21.5,[2]S3!G9,IF($C$2=22.5,[2]S3!H9,IF($C$2=23.5,[2]S3!I9,IF($C$2=24.5,[2]S3!J9,IF($C$2=25.5,[2]S3!K9,IF($C$2=26.5,[2]S3!L9,IF($C$2=27.5,[2]S3!M9,IF($C$2=28.5,[2]S3!N9,IF($C$2=29.5,[2]S3!O9,IF($C$2=30.5,[2]S3!P9,IF($C$2=31.5,[2]S3!Q9,IF($C$2=32.5,[2]S3!R9,IF($C$2=33.5,[2]S3!S9,IF($C$2=34.5,[2]S3!T9,IF($C$2=35.5,[2]S3!U9,IF($C$2=36.5,[2]S3!V9,IF($C$2=37.5,[2]S3!W9,IF($C$2=38.5,[2]S3!X9,IF($C$2=39.5,[2]S3!Y9)))))))))))))))))))))))))</f>
        <v>15.47</v>
      </c>
      <c r="D9" s="156">
        <f>ROUND(C9*1.4,2)</f>
        <v>21.66</v>
      </c>
      <c r="E9" s="156">
        <f>IF($E$2=15.5,[2]S3!AA9,IF($E$2=16.5,[2]S3!AB9,IF($E$2=17.5,[2]S3!AC9,IF($E$2=18.5,[2]S3!AD9,IF($E$2=19.5,[2]S3!AE9,IF($E$2=20.5,[2]S3!AF9,IF($E$2=21.5,[2]S3!AG9,IF($E$2=22.5,[2]S3!AH9,IF($E$2=23.5,[2]S3!AI9,IF($E$2=24.5,[2]S3!AJ9,IF($E$2=25.5,[2]S3!AK9,IF($E$2=26.5,[2]S3!AL9,IF($E$2=27.5,[2]S3!AM9,IF($E$2=28.5,[2]S3!AN9,IF($E$2=29.5,[2]S3!AO9,IF($E$2=30.5,[2]S3!AP9,IF($E$2=31.5,[2]S3!AQ9,IF($E$2=32.5,[2]S3!AR9,IF($E$2=33.5,[2]S3!AS9,IF($E$2=34.5,[2]S3!AT9,IF($E$2=35.5,[2]S3!AU9,IF($E$2=36.5,[2]S3!AV9,IF($E$2=37.5,[2]S3!AW9,IF($E$2=38.5,[2]S3!AX9,IF($E$2=39.5,[2]S3!AY9)))))))))))))))))))))))))</f>
        <v>10.68</v>
      </c>
      <c r="F9" s="156">
        <f t="shared" si="0"/>
        <v>14.95</v>
      </c>
      <c r="H9" s="166" t="s">
        <v>153</v>
      </c>
      <c r="I9" s="159" t="s">
        <v>136</v>
      </c>
      <c r="J9" s="160">
        <v>22.57</v>
      </c>
      <c r="K9" s="160">
        <v>23.62</v>
      </c>
      <c r="L9" s="160">
        <v>22.71</v>
      </c>
      <c r="M9" s="160">
        <v>23.76</v>
      </c>
      <c r="N9" s="160">
        <v>22.85</v>
      </c>
      <c r="O9" s="160">
        <v>23.9</v>
      </c>
      <c r="P9" s="160">
        <v>23</v>
      </c>
      <c r="Q9" s="160">
        <v>24.05</v>
      </c>
      <c r="R9" s="160">
        <v>23.14</v>
      </c>
      <c r="S9" s="160">
        <v>24.19</v>
      </c>
      <c r="T9" s="160">
        <v>23.28</v>
      </c>
      <c r="U9" s="160">
        <v>24.33</v>
      </c>
      <c r="V9" s="160">
        <v>23.43</v>
      </c>
      <c r="W9" s="160">
        <v>24.48</v>
      </c>
      <c r="X9" s="161">
        <v>23.57</v>
      </c>
      <c r="Y9" s="162">
        <v>24.62</v>
      </c>
      <c r="Z9" s="161">
        <v>23.71</v>
      </c>
      <c r="AA9" s="162">
        <v>24.76</v>
      </c>
      <c r="AB9" s="161">
        <v>23.85</v>
      </c>
      <c r="AC9" s="162">
        <v>24.9</v>
      </c>
      <c r="AD9" s="161">
        <v>24</v>
      </c>
      <c r="AE9" s="162">
        <v>25.05</v>
      </c>
      <c r="AF9" s="161">
        <v>24.14</v>
      </c>
      <c r="AG9" s="162">
        <v>25.19</v>
      </c>
      <c r="AH9" s="161">
        <v>24.28</v>
      </c>
      <c r="AI9" s="162">
        <v>25.33</v>
      </c>
      <c r="AJ9" s="161">
        <v>24.42</v>
      </c>
      <c r="AK9" s="162">
        <v>25.47</v>
      </c>
      <c r="AL9" s="161">
        <v>24.57</v>
      </c>
      <c r="AM9" s="162">
        <v>25.62</v>
      </c>
      <c r="AN9" s="162">
        <v>24.71</v>
      </c>
      <c r="AO9" s="162">
        <v>25.76</v>
      </c>
      <c r="AP9" s="162">
        <v>24.85</v>
      </c>
      <c r="AQ9" s="162">
        <v>25.9</v>
      </c>
      <c r="AR9" s="163">
        <v>25</v>
      </c>
      <c r="AS9" s="163">
        <v>26.05</v>
      </c>
      <c r="AT9" s="163">
        <v>25.14</v>
      </c>
      <c r="AU9" s="163">
        <v>26.19</v>
      </c>
      <c r="AV9" s="163">
        <v>25.28</v>
      </c>
      <c r="AW9" s="163">
        <v>26.33</v>
      </c>
      <c r="AX9" s="163">
        <v>25.42</v>
      </c>
      <c r="AY9" s="163">
        <v>26.47</v>
      </c>
      <c r="AZ9" s="163">
        <v>18.3</v>
      </c>
      <c r="BA9" s="163">
        <v>19.03</v>
      </c>
      <c r="BB9" s="163">
        <v>18.440000000000001</v>
      </c>
      <c r="BC9" s="163">
        <v>19.170000000000002</v>
      </c>
      <c r="BD9" s="163">
        <v>18.59</v>
      </c>
      <c r="BE9" s="163">
        <v>19.309999999999999</v>
      </c>
      <c r="BF9" s="163">
        <v>18.73</v>
      </c>
      <c r="BG9" s="163">
        <v>19.46</v>
      </c>
      <c r="BH9" s="164">
        <f t="shared" si="1"/>
        <v>24.71</v>
      </c>
      <c r="BI9" s="164">
        <f t="shared" si="1"/>
        <v>25.76</v>
      </c>
      <c r="BJ9" s="165">
        <f>IF([2]ข้อมูล!$Q$14=0,BH9,IF([2]ข้อมูล!$Q$14=1,BI9,IF([2]ข้อมูล!$Q$14=2,BI9,)))</f>
        <v>24.71</v>
      </c>
      <c r="BM9" s="178" t="s">
        <v>126</v>
      </c>
      <c r="BN9" s="179" t="s">
        <v>154</v>
      </c>
      <c r="BO9" s="180" t="s">
        <v>155</v>
      </c>
      <c r="BP9" s="178" t="s">
        <v>156</v>
      </c>
      <c r="BQ9" s="181" t="s">
        <v>157</v>
      </c>
      <c r="BR9" s="181" t="s">
        <v>158</v>
      </c>
      <c r="BS9" s="181" t="s">
        <v>159</v>
      </c>
      <c r="BT9" s="181"/>
      <c r="BU9" s="181" t="s">
        <v>160</v>
      </c>
      <c r="BV9" s="182">
        <v>7</v>
      </c>
      <c r="BW9" s="183" t="s">
        <v>161</v>
      </c>
      <c r="BX9" s="184" t="s">
        <v>154</v>
      </c>
      <c r="BY9" s="185" t="s">
        <v>162</v>
      </c>
    </row>
    <row r="10" spans="2:78">
      <c r="B10" s="155">
        <v>6</v>
      </c>
      <c r="C10" s="156">
        <f>IF($C$2=15.5,[2]S3!A10,IF($C$2=16.5,[2]S3!B10,IF($C$2=17.5,[2]S3!C10,IF($C$2=18.5,[2]S3!D10,IF($C$2=19.5,[2]S3!E10,IF($C$2=20.5,[2]S3!F10,IF($C$2=21.5,[2]S3!G10,IF($C$2=22.5,[2]S3!H10,IF($C$2=23.5,[2]S3!I10,IF($C$2=24.5,[2]S3!J10,IF($C$2=25.5,[2]S3!K10,IF($C$2=26.5,[2]S3!L10,IF($C$2=27.5,[2]S3!M10,IF($C$2=28.5,[2]S3!N10,IF($C$2=29.5,[2]S3!O10,IF($C$2=30.5,[2]S3!P10,IF($C$2=31.5,[2]S3!Q10,IF($C$2=32.5,[2]S3!R10,IF($C$2=33.5,[2]S3!S10,IF($C$2=34.5,[2]S3!T10,IF($C$2=35.5,[2]S3!U10,IF($C$2=36.5,[2]S3!V10,IF($C$2=37.5,[2]S3!W10,IF($C$2=38.5,[2]S3!X10,IF($C$2=39.5,[2]S3!Y10)))))))))))))))))))))))))</f>
        <v>17.309999999999999</v>
      </c>
      <c r="D10" s="156">
        <f t="shared" si="2"/>
        <v>24.23</v>
      </c>
      <c r="E10" s="156">
        <f>IF($E$2=15.5,[2]S3!AA10,IF($E$2=16.5,[2]S3!AB10,IF($E$2=17.5,[2]S3!AC10,IF($E$2=18.5,[2]S3!AD10,IF($E$2=19.5,[2]S3!AE10,IF($E$2=20.5,[2]S3!AF10,IF($E$2=21.5,[2]S3!AG10,IF($E$2=22.5,[2]S3!AH10,IF($E$2=23.5,[2]S3!AI10,IF($E$2=24.5,[2]S3!AJ10,IF($E$2=25.5,[2]S3!AK10,IF($E$2=26.5,[2]S3!AL10,IF($E$2=27.5,[2]S3!AM10,IF($E$2=28.5,[2]S3!AN10,IF($E$2=29.5,[2]S3!AO10,IF($E$2=30.5,[2]S3!AP10,IF($E$2=31.5,[2]S3!AQ10,IF($E$2=32.5,[2]S3!AR10,IF($E$2=33.5,[2]S3!AS10,IF($E$2=34.5,[2]S3!AT10,IF($E$2=35.5,[2]S3!AU10,IF($E$2=36.5,[2]S3!AV10,IF($E$2=37.5,[2]S3!AW10,IF($E$2=38.5,[2]S3!AX10,IF($E$2=39.5,[2]S3!AY10)))))))))))))))))))))))))</f>
        <v>12.2</v>
      </c>
      <c r="F10" s="156">
        <f t="shared" si="0"/>
        <v>17.079999999999998</v>
      </c>
      <c r="H10" s="166" t="s">
        <v>138</v>
      </c>
      <c r="I10" s="159" t="s">
        <v>136</v>
      </c>
      <c r="J10" s="160">
        <v>75.67</v>
      </c>
      <c r="K10" s="160">
        <v>82.1</v>
      </c>
      <c r="L10" s="160">
        <v>76.44</v>
      </c>
      <c r="M10" s="160">
        <v>82.87</v>
      </c>
      <c r="N10" s="160">
        <v>77.22</v>
      </c>
      <c r="O10" s="160">
        <v>83.65</v>
      </c>
      <c r="P10" s="160">
        <v>78</v>
      </c>
      <c r="Q10" s="160">
        <v>84.43</v>
      </c>
      <c r="R10" s="160">
        <v>78.78</v>
      </c>
      <c r="S10" s="160">
        <v>85.21</v>
      </c>
      <c r="T10" s="160">
        <v>79.55</v>
      </c>
      <c r="U10" s="160">
        <v>85.98</v>
      </c>
      <c r="V10" s="160">
        <v>80.33</v>
      </c>
      <c r="W10" s="160">
        <v>86.76</v>
      </c>
      <c r="X10" s="161">
        <v>81.11</v>
      </c>
      <c r="Y10" s="162">
        <v>87.54</v>
      </c>
      <c r="Z10" s="161">
        <v>81.88</v>
      </c>
      <c r="AA10" s="162">
        <v>88.31</v>
      </c>
      <c r="AB10" s="161">
        <v>82.66</v>
      </c>
      <c r="AC10" s="162">
        <v>89.09</v>
      </c>
      <c r="AD10" s="161">
        <v>83.44</v>
      </c>
      <c r="AE10" s="162">
        <v>89.87</v>
      </c>
      <c r="AF10" s="161">
        <v>84.22</v>
      </c>
      <c r="AG10" s="162">
        <v>90.65</v>
      </c>
      <c r="AH10" s="161">
        <v>84.99</v>
      </c>
      <c r="AI10" s="162">
        <v>91.42</v>
      </c>
      <c r="AJ10" s="161">
        <v>85.77</v>
      </c>
      <c r="AK10" s="162">
        <v>92.2</v>
      </c>
      <c r="AL10" s="161">
        <v>86.55</v>
      </c>
      <c r="AM10" s="162">
        <v>92.98</v>
      </c>
      <c r="AN10" s="162">
        <v>87.32</v>
      </c>
      <c r="AO10" s="162">
        <v>93.75</v>
      </c>
      <c r="AP10" s="162">
        <v>88.1</v>
      </c>
      <c r="AQ10" s="162">
        <v>94.53</v>
      </c>
      <c r="AR10" s="163">
        <v>88.88</v>
      </c>
      <c r="AS10" s="163">
        <v>95.31</v>
      </c>
      <c r="AT10" s="163">
        <v>89.66</v>
      </c>
      <c r="AU10" s="163">
        <v>96.09</v>
      </c>
      <c r="AV10" s="163">
        <v>90.43</v>
      </c>
      <c r="AW10" s="163">
        <v>96.86</v>
      </c>
      <c r="AX10" s="163">
        <v>91.21</v>
      </c>
      <c r="AY10" s="163">
        <v>97.64</v>
      </c>
      <c r="AZ10" s="163">
        <v>73.56</v>
      </c>
      <c r="BA10" s="163">
        <v>78.34</v>
      </c>
      <c r="BB10" s="163">
        <v>74.34</v>
      </c>
      <c r="BC10" s="163">
        <v>79.12</v>
      </c>
      <c r="BD10" s="163">
        <v>75.12</v>
      </c>
      <c r="BE10" s="163">
        <v>79.89</v>
      </c>
      <c r="BF10" s="163">
        <v>75.900000000000006</v>
      </c>
      <c r="BG10" s="163">
        <v>80.67</v>
      </c>
      <c r="BH10" s="164">
        <f t="shared" si="1"/>
        <v>87.32</v>
      </c>
      <c r="BI10" s="164">
        <f t="shared" si="1"/>
        <v>93.75</v>
      </c>
      <c r="BJ10" s="165">
        <f>IF([2]ข้อมูล!$Q$14=0,BH10,IF([2]ข้อมูล!$Q$14=1,BI10,IF([2]ข้อมูล!$Q$14=2,BI10,)))</f>
        <v>87.32</v>
      </c>
      <c r="BM10" s="186">
        <f>[2]ปร.4!I138-[2]ปร.4!I126</f>
        <v>7763355.0600000005</v>
      </c>
      <c r="BN10" s="186"/>
      <c r="BO10" s="187"/>
      <c r="BP10" s="186">
        <v>5</v>
      </c>
      <c r="BQ10" s="176">
        <v>5</v>
      </c>
      <c r="BR10" s="188">
        <v>20.834</v>
      </c>
      <c r="BS10" s="189">
        <f>-BQ3/12*(BQ6/100+(BQ10+BQ7-1)*BQ4/100-(BQ4+BQ6)/100*(BQ10+1)/2-(BQ7-1))</f>
        <v>0.7</v>
      </c>
      <c r="BT10" s="189">
        <v>5.5</v>
      </c>
      <c r="BU10" s="190">
        <f>1+( BR10+BS10+BT10)/100</f>
        <v>1.27034</v>
      </c>
      <c r="BV10" s="191">
        <f>BV9/100+1</f>
        <v>1.07</v>
      </c>
      <c r="BW10" s="192">
        <f>ROUNDDOWN(BU10*BV10,4)</f>
        <v>1.3592</v>
      </c>
      <c r="BX10" s="193">
        <v>1.3789</v>
      </c>
      <c r="BY10" s="194">
        <v>1.3987000000000001</v>
      </c>
      <c r="BZ10" s="195"/>
    </row>
    <row r="11" spans="2:78">
      <c r="B11" s="155">
        <v>7</v>
      </c>
      <c r="C11" s="156">
        <f>IF($C$2=15.5,[2]S3!A11,IF($C$2=16.5,[2]S3!B11,IF($C$2=17.5,[2]S3!C11,IF($C$2=18.5,[2]S3!D11,IF($C$2=19.5,[2]S3!E11,IF($C$2=20.5,[2]S3!F11,IF($C$2=21.5,[2]S3!G11,IF($C$2=22.5,[2]S3!H11,IF($C$2=23.5,[2]S3!I11,IF($C$2=24.5,[2]S3!J11,IF($C$2=25.5,[2]S3!K11,IF($C$2=26.5,[2]S3!L11,IF($C$2=27.5,[2]S3!M11,IF($C$2=28.5,[2]S3!N11,IF($C$2=29.5,[2]S3!O11,IF($C$2=30.5,[2]S3!P11,IF($C$2=31.5,[2]S3!Q11,IF($C$2=32.5,[2]S3!R11,IF($C$2=33.5,[2]S3!S11,IF($C$2=34.5,[2]S3!T11,IF($C$2=35.5,[2]S3!U11,IF($C$2=36.5,[2]S3!V11,IF($C$2=37.5,[2]S3!W11,IF($C$2=38.5,[2]S3!X11,IF($C$2=39.5,[2]S3!Y11)))))))))))))))))))))))))</f>
        <v>19.14</v>
      </c>
      <c r="D11" s="156">
        <f t="shared" si="2"/>
        <v>26.8</v>
      </c>
      <c r="E11" s="156">
        <f>IF($E$2=15.5,[2]S3!AA11,IF($E$2=16.5,[2]S3!AB11,IF($E$2=17.5,[2]S3!AC11,IF($E$2=18.5,[2]S3!AD11,IF($E$2=19.5,[2]S3!AE11,IF($E$2=20.5,[2]S3!AF11,IF($E$2=21.5,[2]S3!AG11,IF($E$2=22.5,[2]S3!AH11,IF($E$2=23.5,[2]S3!AI11,IF($E$2=24.5,[2]S3!AJ11,IF($E$2=25.5,[2]S3!AK11,IF($E$2=26.5,[2]S3!AL11,IF($E$2=27.5,[2]S3!AM11,IF($E$2=28.5,[2]S3!AN11,IF($E$2=29.5,[2]S3!AO11,IF($E$2=30.5,[2]S3!AP11,IF($E$2=31.5,[2]S3!AQ11,IF($E$2=32.5,[2]S3!AR11,IF($E$2=33.5,[2]S3!AS11,IF($E$2=34.5,[2]S3!AT11,IF($E$2=35.5,[2]S3!AU11,IF($E$2=36.5,[2]S3!AV11,IF($E$2=37.5,[2]S3!AW11,IF($E$2=38.5,[2]S3!AX11,IF($E$2=39.5,[2]S3!AY11)))))))))))))))))))))))))</f>
        <v>13.71</v>
      </c>
      <c r="F11" s="156">
        <f t="shared" si="0"/>
        <v>19.190000000000001</v>
      </c>
      <c r="H11" s="168" t="s">
        <v>163</v>
      </c>
      <c r="I11" s="169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61"/>
      <c r="Y11" s="162"/>
      <c r="Z11" s="161"/>
      <c r="AA11" s="162"/>
      <c r="AB11" s="161"/>
      <c r="AC11" s="162"/>
      <c r="AD11" s="161"/>
      <c r="AE11" s="162"/>
      <c r="AF11" s="161"/>
      <c r="AG11" s="162"/>
      <c r="AH11" s="161"/>
      <c r="AI11" s="162"/>
      <c r="AJ11" s="161"/>
      <c r="AK11" s="162"/>
      <c r="AL11" s="161"/>
      <c r="AM11" s="162"/>
      <c r="AN11" s="162"/>
      <c r="AO11" s="162"/>
      <c r="AP11" s="162"/>
      <c r="AQ11" s="162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4"/>
      <c r="BI11" s="164"/>
      <c r="BJ11" s="196"/>
      <c r="BM11" s="197">
        <f>BM10/1000000</f>
        <v>7.7633550600000003</v>
      </c>
      <c r="BN11" s="197"/>
      <c r="BO11" s="187"/>
      <c r="BP11" s="186">
        <v>10</v>
      </c>
      <c r="BQ11" s="198">
        <v>7</v>
      </c>
      <c r="BR11" s="188">
        <v>16.0809</v>
      </c>
      <c r="BS11" s="199">
        <f>-BQ3/12*(BQ6/100+(BQ11+BQ7-1)*BQ4/100-(BQ4+BQ6)/100*(BQ11+1)/2-(BQ7-1))</f>
        <v>0.625</v>
      </c>
      <c r="BT11" s="200">
        <v>5.5</v>
      </c>
      <c r="BU11" s="190">
        <f>1+( BR11+BS11+BT11)/100</f>
        <v>1.222059</v>
      </c>
      <c r="BV11" s="191">
        <f>BV9/100+1</f>
        <v>1.07</v>
      </c>
      <c r="BW11" s="201">
        <f t="shared" ref="BW11:BW20" si="3">BU11*BV11</f>
        <v>1.3076031300000002</v>
      </c>
      <c r="BX11" s="202">
        <v>1.3280000000000001</v>
      </c>
      <c r="BY11" s="203">
        <v>1.3483000000000001</v>
      </c>
      <c r="BZ11" s="195"/>
    </row>
    <row r="12" spans="2:78">
      <c r="B12" s="155">
        <v>8</v>
      </c>
      <c r="C12" s="156">
        <f>IF($C$2=15.5,[2]S3!A12,IF($C$2=16.5,[2]S3!B12,IF($C$2=17.5,[2]S3!C12,IF($C$2=18.5,[2]S3!D12,IF($C$2=19.5,[2]S3!E12,IF($C$2=20.5,[2]S3!F12,IF($C$2=21.5,[2]S3!G12,IF($C$2=22.5,[2]S3!H12,IF($C$2=23.5,[2]S3!I12,IF($C$2=24.5,[2]S3!J12,IF($C$2=25.5,[2]S3!K12,IF($C$2=26.5,[2]S3!L12,IF($C$2=27.5,[2]S3!M12,IF($C$2=28.5,[2]S3!N12,IF($C$2=29.5,[2]S3!O12,IF($C$2=30.5,[2]S3!P12,IF($C$2=31.5,[2]S3!Q12,IF($C$2=32.5,[2]S3!R12,IF($C$2=33.5,[2]S3!S12,IF($C$2=34.5,[2]S3!T12,IF($C$2=35.5,[2]S3!U12,IF($C$2=36.5,[2]S3!V12,IF($C$2=37.5,[2]S3!W12,IF($C$2=38.5,[2]S3!X12,IF($C$2=39.5,[2]S3!Y12)))))))))))))))))))))))))</f>
        <v>21.21</v>
      </c>
      <c r="D12" s="156">
        <f t="shared" si="2"/>
        <v>29.69</v>
      </c>
      <c r="E12" s="156">
        <f>IF($E$2=15.5,[2]S3!AA12,IF($E$2=16.5,[2]S3!AB12,IF($E$2=17.5,[2]S3!AC12,IF($E$2=18.5,[2]S3!AD12,IF($E$2=19.5,[2]S3!AE12,IF($E$2=20.5,[2]S3!AF12,IF($E$2=21.5,[2]S3!AG12,IF($E$2=22.5,[2]S3!AH12,IF($E$2=23.5,[2]S3!AI12,IF($E$2=24.5,[2]S3!AJ12,IF($E$2=25.5,[2]S3!AK12,IF($E$2=26.5,[2]S3!AL12,IF($E$2=27.5,[2]S3!AM12,IF($E$2=28.5,[2]S3!AN12,IF($E$2=29.5,[2]S3!AO12,IF($E$2=30.5,[2]S3!AP12,IF($E$2=31.5,[2]S3!AQ12,IF($E$2=32.5,[2]S3!AR12,IF($E$2=33.5,[2]S3!AS12,IF($E$2=34.5,[2]S3!AT12,IF($E$2=35.5,[2]S3!AU12,IF($E$2=36.5,[2]S3!AV12,IF($E$2=37.5,[2]S3!AW12,IF($E$2=38.5,[2]S3!AX12,IF($E$2=39.5,[2]S3!AY12)))))))))))))))))))))))))</f>
        <v>15.22</v>
      </c>
      <c r="F12" s="156">
        <f t="shared" si="0"/>
        <v>21.31</v>
      </c>
      <c r="H12" s="166" t="s">
        <v>164</v>
      </c>
      <c r="I12" s="204" t="s">
        <v>165</v>
      </c>
      <c r="J12" s="170">
        <v>9.43</v>
      </c>
      <c r="K12" s="170">
        <v>9.9600000000000009</v>
      </c>
      <c r="L12" s="170">
        <v>9.5299999999999994</v>
      </c>
      <c r="M12" s="170">
        <v>10.06</v>
      </c>
      <c r="N12" s="170">
        <v>9.6300000000000008</v>
      </c>
      <c r="O12" s="170">
        <v>10.16</v>
      </c>
      <c r="P12" s="170">
        <v>9.73</v>
      </c>
      <c r="Q12" s="170">
        <v>10.26</v>
      </c>
      <c r="R12" s="170">
        <v>9.83</v>
      </c>
      <c r="S12" s="170">
        <v>10.36</v>
      </c>
      <c r="T12" s="170">
        <v>9.93</v>
      </c>
      <c r="U12" s="170">
        <v>10.46</v>
      </c>
      <c r="V12" s="170">
        <v>10.029999999999999</v>
      </c>
      <c r="W12" s="170">
        <v>10.56</v>
      </c>
      <c r="X12" s="161">
        <v>10.130000000000001</v>
      </c>
      <c r="Y12" s="162">
        <v>10.66</v>
      </c>
      <c r="Z12" s="161">
        <v>10.23</v>
      </c>
      <c r="AA12" s="162">
        <v>10.76</v>
      </c>
      <c r="AB12" s="161">
        <v>10.33</v>
      </c>
      <c r="AC12" s="162">
        <v>10.86</v>
      </c>
      <c r="AD12" s="161">
        <v>10.43</v>
      </c>
      <c r="AE12" s="162">
        <v>10.96</v>
      </c>
      <c r="AF12" s="161">
        <v>10.53</v>
      </c>
      <c r="AG12" s="162">
        <v>11.06</v>
      </c>
      <c r="AH12" s="161">
        <v>10.63</v>
      </c>
      <c r="AI12" s="162">
        <v>11.16</v>
      </c>
      <c r="AJ12" s="161">
        <v>10.74</v>
      </c>
      <c r="AK12" s="162">
        <v>11.27</v>
      </c>
      <c r="AL12" s="161">
        <v>10.84</v>
      </c>
      <c r="AM12" s="162">
        <v>11.37</v>
      </c>
      <c r="AN12" s="162">
        <v>10.94</v>
      </c>
      <c r="AO12" s="162">
        <v>11.47</v>
      </c>
      <c r="AP12" s="162">
        <v>11.04</v>
      </c>
      <c r="AQ12" s="162">
        <v>11.57</v>
      </c>
      <c r="AR12" s="163">
        <v>11.14</v>
      </c>
      <c r="AS12" s="163">
        <v>11.67</v>
      </c>
      <c r="AT12" s="163">
        <v>11.24</v>
      </c>
      <c r="AU12" s="163">
        <v>11.77</v>
      </c>
      <c r="AV12" s="163">
        <v>11.34</v>
      </c>
      <c r="AW12" s="163">
        <v>11.87</v>
      </c>
      <c r="AX12" s="163">
        <v>11.44</v>
      </c>
      <c r="AY12" s="163">
        <v>11.97</v>
      </c>
      <c r="AZ12" s="163">
        <v>9.2200000000000006</v>
      </c>
      <c r="BA12" s="163">
        <v>9.6</v>
      </c>
      <c r="BB12" s="163">
        <v>9.32</v>
      </c>
      <c r="BC12" s="163">
        <v>9.6999999999999993</v>
      </c>
      <c r="BD12" s="163">
        <v>9.42</v>
      </c>
      <c r="BE12" s="163">
        <v>9.8000000000000007</v>
      </c>
      <c r="BF12" s="163">
        <v>9.52</v>
      </c>
      <c r="BG12" s="163">
        <v>9.9</v>
      </c>
      <c r="BH12" s="164">
        <f t="shared" si="1"/>
        <v>10.94</v>
      </c>
      <c r="BI12" s="164">
        <f t="shared" si="1"/>
        <v>11.47</v>
      </c>
      <c r="BJ12" s="165">
        <f>IF([2]ข้อมูล!$Q$14=0,BH12,IF([2]ข้อมูล!$Q$14=1,BI12,IF([2]ข้อมูล!$Q$14=2,BI12,)))</f>
        <v>10.94</v>
      </c>
      <c r="BM12" s="205">
        <f>BM11/10</f>
        <v>0.77633550600000001</v>
      </c>
      <c r="BN12" s="197"/>
      <c r="BO12" s="187"/>
      <c r="BP12" s="186">
        <v>20</v>
      </c>
      <c r="BQ12" s="198">
        <v>8</v>
      </c>
      <c r="BR12" s="188">
        <v>10.638500000000001</v>
      </c>
      <c r="BS12" s="199">
        <f>-BQ3/12*(BQ6/100+(BQ12+BQ7-1)*BQ4/100-(BQ4+BQ6)/100*(BQ12+1)/2-(BQ7-1))</f>
        <v>0.58749999999999991</v>
      </c>
      <c r="BT12" s="200">
        <v>5.5</v>
      </c>
      <c r="BU12" s="190">
        <f>1+( BR12+BS12+BT12)/100</f>
        <v>1.16726</v>
      </c>
      <c r="BV12" s="191">
        <f>BV9/100+1</f>
        <v>1.07</v>
      </c>
      <c r="BW12" s="201">
        <f t="shared" si="3"/>
        <v>1.2489682</v>
      </c>
      <c r="BX12" s="202">
        <v>1.2673000000000001</v>
      </c>
      <c r="BY12" s="203">
        <v>1.2855000000000001</v>
      </c>
      <c r="BZ12" s="195"/>
    </row>
    <row r="13" spans="2:78">
      <c r="B13" s="155">
        <v>9</v>
      </c>
      <c r="C13" s="156">
        <f>IF($C$2=15.5,[2]S3!A13,IF($C$2=16.5,[2]S3!B13,IF($C$2=17.5,[2]S3!C13,IF($C$2=18.5,[2]S3!D13,IF($C$2=19.5,[2]S3!E13,IF($C$2=20.5,[2]S3!F13,IF($C$2=21.5,[2]S3!G13,IF($C$2=22.5,[2]S3!H13,IF($C$2=23.5,[2]S3!I13,IF($C$2=24.5,[2]S3!J13,IF($C$2=25.5,[2]S3!K13,IF($C$2=26.5,[2]S3!L13,IF($C$2=27.5,[2]S3!M13,IF($C$2=28.5,[2]S3!N13,IF($C$2=29.5,[2]S3!O13,IF($C$2=30.5,[2]S3!P13,IF($C$2=31.5,[2]S3!Q13,IF($C$2=32.5,[2]S3!R13,IF($C$2=33.5,[2]S3!S13,IF($C$2=34.5,[2]S3!T13,IF($C$2=35.5,[2]S3!U13,IF($C$2=36.5,[2]S3!V13,IF($C$2=37.5,[2]S3!W13,IF($C$2=38.5,[2]S3!X13,IF($C$2=39.5,[2]S3!Y13)))))))))))))))))))))))))</f>
        <v>23.7</v>
      </c>
      <c r="D13" s="156">
        <f t="shared" si="2"/>
        <v>33.18</v>
      </c>
      <c r="E13" s="156">
        <f>IF($E$2=15.5,[2]S3!AA13,IF($E$2=16.5,[2]S3!AB13,IF($E$2=17.5,[2]S3!AC13,IF($E$2=18.5,[2]S3!AD13,IF($E$2=19.5,[2]S3!AE13,IF($E$2=20.5,[2]S3!AF13,IF($E$2=21.5,[2]S3!AG13,IF($E$2=22.5,[2]S3!AH13,IF($E$2=23.5,[2]S3!AI13,IF($E$2=24.5,[2]S3!AJ13,IF($E$2=25.5,[2]S3!AK13,IF($E$2=26.5,[2]S3!AL13,IF($E$2=27.5,[2]S3!AM13,IF($E$2=28.5,[2]S3!AN13,IF($E$2=29.5,[2]S3!AO13,IF($E$2=30.5,[2]S3!AP13,IF($E$2=31.5,[2]S3!AQ13,IF($E$2=32.5,[2]S3!AR13,IF($E$2=33.5,[2]S3!AS13,IF($E$2=34.5,[2]S3!AT13,IF($E$2=35.5,[2]S3!AU13,IF($E$2=36.5,[2]S3!AV13,IF($E$2=37.5,[2]S3!AW13,IF($E$2=38.5,[2]S3!AX13,IF($E$2=39.5,[2]S3!AY13)))))))))))))))))))))))))</f>
        <v>16.739999999999998</v>
      </c>
      <c r="F13" s="156">
        <f t="shared" si="0"/>
        <v>23.44</v>
      </c>
      <c r="H13" s="166" t="s">
        <v>166</v>
      </c>
      <c r="I13" s="204" t="s">
        <v>165</v>
      </c>
      <c r="J13" s="170">
        <v>12.29</v>
      </c>
      <c r="K13" s="170">
        <v>13.14</v>
      </c>
      <c r="L13" s="170">
        <v>12.42</v>
      </c>
      <c r="M13" s="170">
        <v>13.27</v>
      </c>
      <c r="N13" s="170">
        <v>12.54</v>
      </c>
      <c r="O13" s="170">
        <v>13.39</v>
      </c>
      <c r="P13" s="170">
        <v>12.67</v>
      </c>
      <c r="Q13" s="170">
        <v>13.52</v>
      </c>
      <c r="R13" s="170">
        <v>12.79</v>
      </c>
      <c r="S13" s="170">
        <v>13.64</v>
      </c>
      <c r="T13" s="170">
        <v>12.91</v>
      </c>
      <c r="U13" s="170">
        <v>13.76</v>
      </c>
      <c r="V13" s="170">
        <v>13.04</v>
      </c>
      <c r="W13" s="170">
        <v>13.89</v>
      </c>
      <c r="X13" s="161">
        <v>13.16</v>
      </c>
      <c r="Y13" s="162">
        <v>14.01</v>
      </c>
      <c r="Z13" s="161">
        <v>13.28</v>
      </c>
      <c r="AA13" s="162">
        <v>14.13</v>
      </c>
      <c r="AB13" s="161">
        <v>13.41</v>
      </c>
      <c r="AC13" s="162">
        <v>14.26</v>
      </c>
      <c r="AD13" s="161">
        <v>13.53</v>
      </c>
      <c r="AE13" s="162">
        <v>14.38</v>
      </c>
      <c r="AF13" s="161">
        <v>13.66</v>
      </c>
      <c r="AG13" s="162">
        <v>14.51</v>
      </c>
      <c r="AH13" s="161">
        <v>13.78</v>
      </c>
      <c r="AI13" s="162">
        <v>14.63</v>
      </c>
      <c r="AJ13" s="161">
        <v>13.9</v>
      </c>
      <c r="AK13" s="162">
        <v>14.75</v>
      </c>
      <c r="AL13" s="161">
        <v>14.03</v>
      </c>
      <c r="AM13" s="162">
        <v>14.88</v>
      </c>
      <c r="AN13" s="162">
        <v>14.15</v>
      </c>
      <c r="AO13" s="162">
        <v>15</v>
      </c>
      <c r="AP13" s="162">
        <v>14.27</v>
      </c>
      <c r="AQ13" s="162">
        <v>15.12</v>
      </c>
      <c r="AR13" s="163">
        <v>14.4</v>
      </c>
      <c r="AS13" s="163">
        <v>15.25</v>
      </c>
      <c r="AT13" s="163">
        <v>14.52</v>
      </c>
      <c r="AU13" s="163">
        <v>15.37</v>
      </c>
      <c r="AV13" s="163">
        <v>14.65</v>
      </c>
      <c r="AW13" s="163">
        <v>15.5</v>
      </c>
      <c r="AX13" s="163">
        <v>14.77</v>
      </c>
      <c r="AY13" s="163">
        <v>15.62</v>
      </c>
      <c r="AZ13" s="163">
        <v>11.88</v>
      </c>
      <c r="BA13" s="163">
        <v>12.5</v>
      </c>
      <c r="BB13" s="163">
        <v>12.01</v>
      </c>
      <c r="BC13" s="163">
        <v>12.62</v>
      </c>
      <c r="BD13" s="163">
        <v>12.13</v>
      </c>
      <c r="BE13" s="163">
        <v>12.75</v>
      </c>
      <c r="BF13" s="163">
        <v>12.25</v>
      </c>
      <c r="BG13" s="163">
        <v>12.87</v>
      </c>
      <c r="BH13" s="164">
        <f t="shared" si="1"/>
        <v>14.15</v>
      </c>
      <c r="BI13" s="164">
        <f t="shared" si="1"/>
        <v>15</v>
      </c>
      <c r="BJ13" s="165">
        <f>IF([2]ข้อมูล!$Q$14=0,BH13,IF([2]ข้อมูล!$Q$14=1,BI13,IF([2]ข้อมูล!$Q$14=2,BI13,)))</f>
        <v>14.15</v>
      </c>
      <c r="BM13" s="186">
        <f>IF(BM12&gt;=1,((ROUND(BM12-0.5,0))*10),5)</f>
        <v>5</v>
      </c>
      <c r="BN13" s="206"/>
      <c r="BO13" s="187"/>
      <c r="BP13" s="186">
        <v>30</v>
      </c>
      <c r="BQ13" s="198">
        <v>8</v>
      </c>
      <c r="BR13" s="188">
        <v>7.5560999999999998</v>
      </c>
      <c r="BS13" s="199">
        <f>-BQ3/12*(BQ6/100+(BQ13+BQ7-1)*BQ4/100-(BQ4+BQ6)/100*(BQ13+1)/2-(BQ7-1))</f>
        <v>0.58749999999999991</v>
      </c>
      <c r="BT13" s="200">
        <v>5.5</v>
      </c>
      <c r="BU13" s="190">
        <f t="shared" ref="BU13:BU20" si="4">1+( BR13+BS13+BT13)/100</f>
        <v>1.136436</v>
      </c>
      <c r="BV13" s="191">
        <f>BV9/100+1</f>
        <v>1.07</v>
      </c>
      <c r="BW13" s="192">
        <f>ROUNDDOWN(BU13*BV13,4)</f>
        <v>1.2159</v>
      </c>
      <c r="BX13" s="202">
        <v>1.2323999999999999</v>
      </c>
      <c r="BY13" s="203">
        <v>1.2487999999999999</v>
      </c>
      <c r="BZ13" s="195"/>
    </row>
    <row r="14" spans="2:78">
      <c r="B14" s="155">
        <v>10</v>
      </c>
      <c r="C14" s="156">
        <f>IF($C$2=15.5,[2]S3!A14,IF($C$2=16.5,[2]S3!B14,IF($C$2=17.5,[2]S3!C14,IF($C$2=18.5,[2]S3!D14,IF($C$2=19.5,[2]S3!E14,IF($C$2=20.5,[2]S3!F14,IF($C$2=21.5,[2]S3!G14,IF($C$2=22.5,[2]S3!H14,IF($C$2=23.5,[2]S3!I14,IF($C$2=24.5,[2]S3!J14,IF($C$2=25.5,[2]S3!K14,IF($C$2=26.5,[2]S3!L14,IF($C$2=27.5,[2]S3!M14,IF($C$2=28.5,[2]S3!N14,IF($C$2=29.5,[2]S3!O14,IF($C$2=30.5,[2]S3!P14,IF($C$2=31.5,[2]S3!Q14,IF($C$2=32.5,[2]S3!R14,IF($C$2=33.5,[2]S3!S14,IF($C$2=34.5,[2]S3!T14,IF($C$2=35.5,[2]S3!U14,IF($C$2=36.5,[2]S3!V14,IF($C$2=37.5,[2]S3!W14,IF($C$2=38.5,[2]S3!X14,IF($C$2=39.5,[2]S3!Y14)))))))))))))))))))))))))</f>
        <v>26.2</v>
      </c>
      <c r="D14" s="156">
        <f t="shared" si="2"/>
        <v>36.68</v>
      </c>
      <c r="E14" s="156">
        <f>IF($E$2=15.5,[2]S3!AA14,IF($E$2=16.5,[2]S3!AB14,IF($E$2=17.5,[2]S3!AC14,IF($E$2=18.5,[2]S3!AD14,IF($E$2=19.5,[2]S3!AE14,IF($E$2=20.5,[2]S3!AF14,IF($E$2=21.5,[2]S3!AG14,IF($E$2=22.5,[2]S3!AH14,IF($E$2=23.5,[2]S3!AI14,IF($E$2=24.5,[2]S3!AJ14,IF($E$2=25.5,[2]S3!AK14,IF($E$2=26.5,[2]S3!AL14,IF($E$2=27.5,[2]S3!AM14,IF($E$2=28.5,[2]S3!AN14,IF($E$2=29.5,[2]S3!AO14,IF($E$2=30.5,[2]S3!AP14,IF($E$2=31.5,[2]S3!AQ14,IF($E$2=32.5,[2]S3!AR14,IF($E$2=33.5,[2]S3!AS14,IF($E$2=34.5,[2]S3!AT14,IF($E$2=35.5,[2]S3!AU14,IF($E$2=36.5,[2]S3!AV14,IF($E$2=37.5,[2]S3!AW14,IF($E$2=38.5,[2]S3!AX14,IF($E$2=39.5,[2]S3!AY14)))))))))))))))))))))))))</f>
        <v>18.25</v>
      </c>
      <c r="F14" s="156">
        <f t="shared" si="0"/>
        <v>25.55</v>
      </c>
      <c r="H14" s="166" t="s">
        <v>167</v>
      </c>
      <c r="I14" s="204" t="s">
        <v>165</v>
      </c>
      <c r="J14" s="170">
        <v>9.9</v>
      </c>
      <c r="K14" s="170">
        <v>10.34</v>
      </c>
      <c r="L14" s="170">
        <v>9.99</v>
      </c>
      <c r="M14" s="170">
        <v>10.43</v>
      </c>
      <c r="N14" s="170">
        <v>10.09</v>
      </c>
      <c r="O14" s="170">
        <v>10.53</v>
      </c>
      <c r="P14" s="170">
        <v>10.19</v>
      </c>
      <c r="Q14" s="170">
        <v>10.63</v>
      </c>
      <c r="R14" s="170">
        <v>10.29</v>
      </c>
      <c r="S14" s="170">
        <v>10.73</v>
      </c>
      <c r="T14" s="170">
        <v>10.39</v>
      </c>
      <c r="U14" s="170">
        <v>10.83</v>
      </c>
      <c r="V14" s="170">
        <v>10.48</v>
      </c>
      <c r="W14" s="170">
        <v>10.92</v>
      </c>
      <c r="X14" s="161">
        <v>10.58</v>
      </c>
      <c r="Y14" s="162">
        <v>11.02</v>
      </c>
      <c r="Z14" s="161">
        <v>10.68</v>
      </c>
      <c r="AA14" s="162">
        <v>11.12</v>
      </c>
      <c r="AB14" s="161">
        <v>10.78</v>
      </c>
      <c r="AC14" s="162">
        <v>11.22</v>
      </c>
      <c r="AD14" s="161">
        <v>10.87</v>
      </c>
      <c r="AE14" s="162">
        <v>11.31</v>
      </c>
      <c r="AF14" s="161">
        <v>10.97</v>
      </c>
      <c r="AG14" s="162">
        <v>11.41</v>
      </c>
      <c r="AH14" s="161">
        <v>11.07</v>
      </c>
      <c r="AI14" s="162">
        <v>11.51</v>
      </c>
      <c r="AJ14" s="161">
        <v>11.17</v>
      </c>
      <c r="AK14" s="162">
        <v>11.61</v>
      </c>
      <c r="AL14" s="161">
        <v>11.26</v>
      </c>
      <c r="AM14" s="162">
        <v>11.7</v>
      </c>
      <c r="AN14" s="162">
        <v>11.36</v>
      </c>
      <c r="AO14" s="162">
        <v>11.8</v>
      </c>
      <c r="AP14" s="162">
        <v>11.46</v>
      </c>
      <c r="AQ14" s="162">
        <v>11.9</v>
      </c>
      <c r="AR14" s="163">
        <v>11.56</v>
      </c>
      <c r="AS14" s="163">
        <v>12</v>
      </c>
      <c r="AT14" s="163">
        <v>11.66</v>
      </c>
      <c r="AU14" s="163">
        <v>12.1</v>
      </c>
      <c r="AV14" s="163">
        <v>11.75</v>
      </c>
      <c r="AW14" s="163">
        <v>12.19</v>
      </c>
      <c r="AX14" s="163">
        <v>11.85</v>
      </c>
      <c r="AY14" s="163">
        <v>12.29</v>
      </c>
      <c r="AZ14" s="163">
        <v>9.59</v>
      </c>
      <c r="BA14" s="163">
        <v>9.9</v>
      </c>
      <c r="BB14" s="163">
        <v>9.68</v>
      </c>
      <c r="BC14" s="163">
        <v>10</v>
      </c>
      <c r="BD14" s="163">
        <v>9.7799999999999994</v>
      </c>
      <c r="BE14" s="163">
        <v>10.09</v>
      </c>
      <c r="BF14" s="163">
        <v>9.8800000000000008</v>
      </c>
      <c r="BG14" s="163">
        <v>10.19</v>
      </c>
      <c r="BH14" s="164">
        <f t="shared" si="1"/>
        <v>11.36</v>
      </c>
      <c r="BI14" s="164">
        <f t="shared" si="1"/>
        <v>11.8</v>
      </c>
      <c r="BJ14" s="165">
        <f>IF([2]ข้อมูล!$Q$14=0,BH14,IF([2]ข้อมูล!$Q$14=1,BI14,IF([2]ข้อมูล!$Q$14=2,BI14,)))</f>
        <v>11.36</v>
      </c>
      <c r="BM14" s="186">
        <f>(ROUND(BM12+0.5,0))*10</f>
        <v>10</v>
      </c>
      <c r="BN14" s="206"/>
      <c r="BO14" s="187"/>
      <c r="BP14" s="186">
        <v>40</v>
      </c>
      <c r="BQ14" s="198">
        <v>11</v>
      </c>
      <c r="BR14" s="188">
        <v>7.4311999999999996</v>
      </c>
      <c r="BS14" s="199">
        <f>-BQ3/12*(BQ6/100+(BQ14+BQ7-1)*BQ4/100-(BQ4+BQ6)/100*(BQ14+1)/2-(BQ7-1))</f>
        <v>0.47499999999999998</v>
      </c>
      <c r="BT14" s="200">
        <v>5</v>
      </c>
      <c r="BU14" s="190">
        <f t="shared" si="4"/>
        <v>1.129062</v>
      </c>
      <c r="BV14" s="191">
        <f>BV9/100+1</f>
        <v>1.07</v>
      </c>
      <c r="BW14" s="201">
        <f t="shared" si="3"/>
        <v>1.20809634</v>
      </c>
      <c r="BX14" s="202">
        <v>1.2261</v>
      </c>
      <c r="BY14" s="203">
        <v>1.244</v>
      </c>
      <c r="BZ14" s="195"/>
    </row>
    <row r="15" spans="2:78">
      <c r="B15" s="155">
        <v>11</v>
      </c>
      <c r="C15" s="156">
        <f>IF($C$2=15.5,[2]S3!A15,IF($C$2=16.5,[2]S3!B15,IF($C$2=17.5,[2]S3!C15,IF($C$2=18.5,[2]S3!D15,IF($C$2=19.5,[2]S3!E15,IF($C$2=20.5,[2]S3!F15,IF($C$2=21.5,[2]S3!G15,IF($C$2=22.5,[2]S3!H15,IF($C$2=23.5,[2]S3!I15,IF($C$2=24.5,[2]S3!J15,IF($C$2=25.5,[2]S3!K15,IF($C$2=26.5,[2]S3!L15,IF($C$2=27.5,[2]S3!M15,IF($C$2=28.5,[2]S3!N15,IF($C$2=29.5,[2]S3!O15,IF($C$2=30.5,[2]S3!P15,IF($C$2=31.5,[2]S3!Q15,IF($C$2=32.5,[2]S3!R15,IF($C$2=33.5,[2]S3!S15,IF($C$2=34.5,[2]S3!T15,IF($C$2=35.5,[2]S3!U15,IF($C$2=36.5,[2]S3!V15,IF($C$2=37.5,[2]S3!W15,IF($C$2=38.5,[2]S3!X15,IF($C$2=39.5,[2]S3!Y15)))))))))))))))))))))))))</f>
        <v>28.69</v>
      </c>
      <c r="D15" s="156">
        <f>ROUND(C15*1.4,2)</f>
        <v>40.17</v>
      </c>
      <c r="E15" s="156">
        <f>IF($E$2=15.5,[2]S3!AA15,IF($E$2=16.5,[2]S3!AB15,IF($E$2=17.5,[2]S3!AC15,IF($E$2=18.5,[2]S3!AD15,IF($E$2=19.5,[2]S3!AE15,IF($E$2=20.5,[2]S3!AF15,IF($E$2=21.5,[2]S3!AG15,IF($E$2=22.5,[2]S3!AH15,IF($E$2=23.5,[2]S3!AI15,IF($E$2=24.5,[2]S3!AJ15,IF($E$2=25.5,[2]S3!AK15,IF($E$2=26.5,[2]S3!AL15,IF($E$2=27.5,[2]S3!AM15,IF($E$2=28.5,[2]S3!AN15,IF($E$2=29.5,[2]S3!AO15,IF($E$2=30.5,[2]S3!AP15,IF($E$2=31.5,[2]S3!AQ15,IF($E$2=32.5,[2]S3!AR15,IF($E$2=33.5,[2]S3!AS15,IF($E$2=34.5,[2]S3!AT15,IF($E$2=35.5,[2]S3!AU15,IF($E$2=36.5,[2]S3!AV15,IF($E$2=37.5,[2]S3!AW15,IF($E$2=38.5,[2]S3!AX15,IF($E$2=39.5,[2]S3!AY15)))))))))))))))))))))))))</f>
        <v>19.760000000000002</v>
      </c>
      <c r="F15" s="156">
        <f t="shared" si="0"/>
        <v>27.66</v>
      </c>
      <c r="H15" s="168" t="s">
        <v>168</v>
      </c>
      <c r="I15" s="204" t="s">
        <v>165</v>
      </c>
      <c r="J15" s="170">
        <v>5.35</v>
      </c>
      <c r="K15" s="170">
        <v>5.51</v>
      </c>
      <c r="L15" s="170">
        <v>8.48</v>
      </c>
      <c r="M15" s="170">
        <v>5.64</v>
      </c>
      <c r="N15" s="170">
        <v>5.6</v>
      </c>
      <c r="O15" s="170">
        <v>5.76</v>
      </c>
      <c r="P15" s="170">
        <v>5.73</v>
      </c>
      <c r="Q15" s="170">
        <v>5.89</v>
      </c>
      <c r="R15" s="170">
        <v>5.86</v>
      </c>
      <c r="S15" s="170">
        <v>6.02</v>
      </c>
      <c r="T15" s="170">
        <v>5.99</v>
      </c>
      <c r="U15" s="170">
        <v>6.15</v>
      </c>
      <c r="V15" s="170">
        <v>6.12</v>
      </c>
      <c r="W15" s="170">
        <v>6.28</v>
      </c>
      <c r="X15" s="161">
        <v>6.25</v>
      </c>
      <c r="Y15" s="162">
        <v>6.41</v>
      </c>
      <c r="Z15" s="161">
        <v>6.38</v>
      </c>
      <c r="AA15" s="162">
        <v>6.54</v>
      </c>
      <c r="AB15" s="161">
        <v>6.51</v>
      </c>
      <c r="AC15" s="162">
        <v>6.67</v>
      </c>
      <c r="AD15" s="161">
        <v>6.63</v>
      </c>
      <c r="AE15" s="162">
        <v>6.79</v>
      </c>
      <c r="AF15" s="161">
        <v>6.76</v>
      </c>
      <c r="AG15" s="162">
        <v>6.92</v>
      </c>
      <c r="AH15" s="161">
        <v>6.89</v>
      </c>
      <c r="AI15" s="162">
        <v>7.05</v>
      </c>
      <c r="AJ15" s="161">
        <v>7.02</v>
      </c>
      <c r="AK15" s="162">
        <v>7.18</v>
      </c>
      <c r="AL15" s="161">
        <v>7.15</v>
      </c>
      <c r="AM15" s="162">
        <v>7.31</v>
      </c>
      <c r="AN15" s="162">
        <v>7.28</v>
      </c>
      <c r="AO15" s="162">
        <v>7.44</v>
      </c>
      <c r="AP15" s="162">
        <v>7.41</v>
      </c>
      <c r="AQ15" s="162">
        <v>7.57</v>
      </c>
      <c r="AR15" s="163">
        <v>7.54</v>
      </c>
      <c r="AS15" s="163">
        <v>7.7</v>
      </c>
      <c r="AT15" s="163">
        <v>7.67</v>
      </c>
      <c r="AU15" s="163">
        <v>7.83</v>
      </c>
      <c r="AV15" s="163">
        <v>7.79</v>
      </c>
      <c r="AW15" s="163">
        <v>7.95</v>
      </c>
      <c r="AX15" s="163">
        <v>7.92</v>
      </c>
      <c r="AY15" s="163">
        <v>8.08</v>
      </c>
      <c r="AZ15" s="163">
        <v>7.28</v>
      </c>
      <c r="BA15" s="163">
        <v>7.42</v>
      </c>
      <c r="BB15" s="163">
        <v>7.41</v>
      </c>
      <c r="BC15" s="163">
        <v>7.55</v>
      </c>
      <c r="BD15" s="163">
        <v>7.54</v>
      </c>
      <c r="BE15" s="163">
        <v>7.68</v>
      </c>
      <c r="BF15" s="163">
        <v>7.67</v>
      </c>
      <c r="BG15" s="163">
        <v>7.81</v>
      </c>
      <c r="BH15" s="164">
        <f t="shared" si="1"/>
        <v>7.28</v>
      </c>
      <c r="BI15" s="164">
        <f t="shared" si="1"/>
        <v>7.44</v>
      </c>
      <c r="BJ15" s="165">
        <f>IF([2]ข้อมูล!$Q$14=0,BH15,IF([2]ข้อมูล!$Q$14=1,BI15,IF([2]ข้อมูล!$Q$14=2,BI15,)))</f>
        <v>7.28</v>
      </c>
      <c r="BM15" s="205">
        <f>VLOOKUP(BM13,BP10:BW20,8)</f>
        <v>1.3592</v>
      </c>
      <c r="BN15" s="201">
        <f>VLOOKUP(BM13,BP10:BX20,9)</f>
        <v>1.3789</v>
      </c>
      <c r="BO15" s="207">
        <f>VLOOKUP(BM13,BP10:BY20,10)</f>
        <v>1.3987000000000001</v>
      </c>
      <c r="BP15" s="186">
        <v>50</v>
      </c>
      <c r="BQ15" s="198">
        <v>12</v>
      </c>
      <c r="BR15" s="188">
        <v>6.9413</v>
      </c>
      <c r="BS15" s="199">
        <f>-BQ3/12*(BQ6/100+(BQ15+BQ7-1)*BQ4/100-(BQ4+BQ6)/100*(BQ15+1)/2-(BQ7-1))</f>
        <v>0.4375</v>
      </c>
      <c r="BT15" s="200">
        <v>5</v>
      </c>
      <c r="BU15" s="190">
        <f t="shared" si="4"/>
        <v>1.123788</v>
      </c>
      <c r="BV15" s="191">
        <f>BV9/100+1</f>
        <v>1.07</v>
      </c>
      <c r="BW15" s="201">
        <f t="shared" si="3"/>
        <v>1.2024531600000001</v>
      </c>
      <c r="BX15" s="202">
        <v>1.2204999999999999</v>
      </c>
      <c r="BY15" s="203">
        <v>1.2384999999999999</v>
      </c>
      <c r="BZ15" s="195"/>
    </row>
    <row r="16" spans="2:78">
      <c r="B16" s="155">
        <v>12</v>
      </c>
      <c r="C16" s="156">
        <f>IF($C$2=15.5,[2]S3!A16,IF($C$2=16.5,[2]S3!B16,IF($C$2=17.5,[2]S3!C16,IF($C$2=18.5,[2]S3!D16,IF($C$2=19.5,[2]S3!E16,IF($C$2=20.5,[2]S3!F16,IF($C$2=21.5,[2]S3!G16,IF($C$2=22.5,[2]S3!H16,IF($C$2=23.5,[2]S3!I16,IF($C$2=24.5,[2]S3!J16,IF($C$2=25.5,[2]S3!K16,IF($C$2=26.5,[2]S3!L16,IF($C$2=27.5,[2]S3!M16,IF($C$2=28.5,[2]S3!N16,IF($C$2=29.5,[2]S3!O16,IF($C$2=30.5,[2]S3!P16,IF($C$2=31.5,[2]S3!Q16,IF($C$2=32.5,[2]S3!R16,IF($C$2=33.5,[2]S3!S16,IF($C$2=34.5,[2]S3!T16,IF($C$2=35.5,[2]S3!U16,IF($C$2=36.5,[2]S3!V16,IF($C$2=37.5,[2]S3!W16,IF($C$2=38.5,[2]S3!X16,IF($C$2=39.5,[2]S3!Y16)))))))))))))))))))))))))</f>
        <v>31.18</v>
      </c>
      <c r="D16" s="156">
        <f t="shared" si="2"/>
        <v>43.65</v>
      </c>
      <c r="E16" s="156">
        <f>IF($E$2=15.5,[2]S3!AA16,IF($E$2=16.5,[2]S3!AB16,IF($E$2=17.5,[2]S3!AC16,IF($E$2=18.5,[2]S3!AD16,IF($E$2=19.5,[2]S3!AE16,IF($E$2=20.5,[2]S3!AF16,IF($E$2=21.5,[2]S3!AG16,IF($E$2=22.5,[2]S3!AH16,IF($E$2=23.5,[2]S3!AI16,IF($E$2=24.5,[2]S3!AJ16,IF($E$2=25.5,[2]S3!AK16,IF($E$2=26.5,[2]S3!AL16,IF($E$2=27.5,[2]S3!AM16,IF($E$2=28.5,[2]S3!AN16,IF($E$2=29.5,[2]S3!AO16,IF($E$2=30.5,[2]S3!AP16,IF($E$2=31.5,[2]S3!AQ16,IF($E$2=32.5,[2]S3!AR16,IF($E$2=33.5,[2]S3!AS16,IF($E$2=34.5,[2]S3!AT16,IF($E$2=35.5,[2]S3!AU16,IF($E$2=36.5,[2]S3!AV16,IF($E$2=37.5,[2]S3!AW16,IF($E$2=38.5,[2]S3!AX16,IF($E$2=39.5,[2]S3!AY16)))))))))))))))))))))))))</f>
        <v>21.28</v>
      </c>
      <c r="F16" s="156">
        <f t="shared" si="0"/>
        <v>29.79</v>
      </c>
      <c r="H16" s="168" t="s">
        <v>169</v>
      </c>
      <c r="I16" s="204" t="s">
        <v>165</v>
      </c>
      <c r="J16" s="170">
        <v>5.26</v>
      </c>
      <c r="K16" s="170">
        <v>5.48</v>
      </c>
      <c r="L16" s="170">
        <v>5.38</v>
      </c>
      <c r="M16" s="170">
        <v>5.6</v>
      </c>
      <c r="N16" s="170">
        <v>5.5</v>
      </c>
      <c r="O16" s="170">
        <v>5.72</v>
      </c>
      <c r="P16" s="170">
        <v>5.62</v>
      </c>
      <c r="Q16" s="170">
        <v>5.84</v>
      </c>
      <c r="R16" s="170">
        <v>5.74</v>
      </c>
      <c r="S16" s="170">
        <v>5.96</v>
      </c>
      <c r="T16" s="170">
        <v>5.86</v>
      </c>
      <c r="U16" s="170">
        <v>6.08</v>
      </c>
      <c r="V16" s="170">
        <v>5.98</v>
      </c>
      <c r="W16" s="170">
        <v>6.2</v>
      </c>
      <c r="X16" s="161">
        <v>6.1</v>
      </c>
      <c r="Y16" s="162">
        <v>6.32</v>
      </c>
      <c r="Z16" s="161">
        <v>6.22</v>
      </c>
      <c r="AA16" s="162">
        <v>6.44</v>
      </c>
      <c r="AB16" s="161">
        <v>6.34</v>
      </c>
      <c r="AC16" s="162">
        <v>6.56</v>
      </c>
      <c r="AD16" s="161">
        <v>6.45</v>
      </c>
      <c r="AE16" s="162">
        <v>6.67</v>
      </c>
      <c r="AF16" s="161">
        <v>6.57</v>
      </c>
      <c r="AG16" s="162">
        <v>6.79</v>
      </c>
      <c r="AH16" s="161">
        <v>6.69</v>
      </c>
      <c r="AI16" s="162">
        <v>6.91</v>
      </c>
      <c r="AJ16" s="161">
        <v>6.81</v>
      </c>
      <c r="AK16" s="162">
        <v>7.03</v>
      </c>
      <c r="AL16" s="161">
        <v>6.93</v>
      </c>
      <c r="AM16" s="162">
        <v>7.15</v>
      </c>
      <c r="AN16" s="162">
        <v>7.05</v>
      </c>
      <c r="AO16" s="162">
        <v>7.27</v>
      </c>
      <c r="AP16" s="162">
        <v>7.17</v>
      </c>
      <c r="AQ16" s="162">
        <v>7.39</v>
      </c>
      <c r="AR16" s="163">
        <v>7.29</v>
      </c>
      <c r="AS16" s="163">
        <v>7.51</v>
      </c>
      <c r="AT16" s="163">
        <v>7.41</v>
      </c>
      <c r="AU16" s="163">
        <v>7.63</v>
      </c>
      <c r="AV16" s="163">
        <v>7.53</v>
      </c>
      <c r="AW16" s="163">
        <v>7.75</v>
      </c>
      <c r="AX16" s="163">
        <v>7.65</v>
      </c>
      <c r="AY16" s="163">
        <v>7.87</v>
      </c>
      <c r="AZ16" s="163">
        <v>6.91</v>
      </c>
      <c r="BA16" s="163">
        <v>7.11</v>
      </c>
      <c r="BB16" s="163">
        <v>7.03</v>
      </c>
      <c r="BC16" s="163">
        <v>7.23</v>
      </c>
      <c r="BD16" s="163">
        <v>7.15</v>
      </c>
      <c r="BE16" s="163">
        <v>7.35</v>
      </c>
      <c r="BF16" s="163">
        <v>7.27</v>
      </c>
      <c r="BG16" s="163">
        <v>7.47</v>
      </c>
      <c r="BH16" s="164">
        <f>IF($C$2=15.5,J16,IF($C$2=16.5,L16,IF($C$2=17.5,N16,IF($C$2=18.5,P16,IF($C$2=19.5,R16,IF($C$2=20.5,T16,IF($C$2=21.5,V16,IF($C$2=22.5,X16,IF($C$2=23.5,Z16,IF($C$2=24.5,AB16,IF($C$2=25.5,AD16,IF($C$2=26.5,AF16,IF($C$2=27.5,AH16,IF($C$2=28.5,AJ16,IF($C$2=29.5,AL16,IF($C$2=30.5,AN16,IF($C$2=31.5,AP16,IF($C$2=32.5,AR16,IF($C$2=33.5,AT16,IF($C$2=34.5,AV16,IF($C$2=35.5,AX16,IF($C$2=36.5,AZ16,IF($C$2=37.5,BB16,IF($C$2=38.5,BD16,IF($C$2=39.5,BF16)))))))))))))))))))))))))</f>
        <v>7.05</v>
      </c>
      <c r="BI16" s="164">
        <f t="shared" si="1"/>
        <v>7.27</v>
      </c>
      <c r="BJ16" s="165">
        <f>IF([2]ข้อมูล!$Q$14=0,BH16,IF([2]ข้อมูล!$Q$14=1,BI16,IF([2]ข้อมูล!$Q$14=2,BI16,)))</f>
        <v>7.05</v>
      </c>
      <c r="BM16" s="205">
        <f>VLOOKUP(BM14,BP10:BW20,8)</f>
        <v>1.3076031300000002</v>
      </c>
      <c r="BN16" s="201">
        <f>VLOOKUP(BM14,BP10:BX20,9)</f>
        <v>1.3280000000000001</v>
      </c>
      <c r="BO16" s="207">
        <f>VLOOKUP(BM14,BP10:BY20,10)</f>
        <v>1.3483000000000001</v>
      </c>
      <c r="BP16" s="186">
        <v>60</v>
      </c>
      <c r="BQ16" s="198">
        <v>13</v>
      </c>
      <c r="BR16" s="188">
        <v>6.3773</v>
      </c>
      <c r="BS16" s="199">
        <f>-BQ3/12*(BQ6/100+(BQ16+BQ7-1)*BQ4/100-(BQ4+BQ6)/100*(BQ16+1)/2-(BQ7-1))</f>
        <v>0.4</v>
      </c>
      <c r="BT16" s="200">
        <v>5</v>
      </c>
      <c r="BU16" s="190">
        <f t="shared" si="4"/>
        <v>1.1177729999999999</v>
      </c>
      <c r="BV16" s="191">
        <f>BV9/100+1</f>
        <v>1.07</v>
      </c>
      <c r="BW16" s="201">
        <f t="shared" si="3"/>
        <v>1.1960171099999999</v>
      </c>
      <c r="BX16" s="202">
        <v>1.214</v>
      </c>
      <c r="BY16" s="203">
        <v>1.232</v>
      </c>
      <c r="BZ16" s="195"/>
    </row>
    <row r="17" spans="2:78">
      <c r="B17" s="155">
        <v>13</v>
      </c>
      <c r="C17" s="156">
        <f>IF($C$2=15.5,[2]S3!A17,IF($C$2=16.5,[2]S3!B17,IF($C$2=17.5,[2]S3!C17,IF($C$2=18.5,[2]S3!D17,IF($C$2=19.5,[2]S3!E17,IF($C$2=20.5,[2]S3!F17,IF($C$2=21.5,[2]S3!G17,IF($C$2=22.5,[2]S3!H17,IF($C$2=23.5,[2]S3!I17,IF($C$2=24.5,[2]S3!J17,IF($C$2=25.5,[2]S3!K17,IF($C$2=26.5,[2]S3!L17,IF($C$2=27.5,[2]S3!M17,IF($C$2=28.5,[2]S3!N17,IF($C$2=29.5,[2]S3!O17,IF($C$2=30.5,[2]S3!P17,IF($C$2=31.5,[2]S3!Q17,IF($C$2=32.5,[2]S3!R17,IF($C$2=33.5,[2]S3!S17,IF($C$2=34.5,[2]S3!T17,IF($C$2=35.5,[2]S3!U17,IF($C$2=36.5,[2]S3!V17,IF($C$2=37.5,[2]S3!W17,IF($C$2=38.5,[2]S3!X17,IF($C$2=39.5,[2]S3!Y17)))))))))))))))))))))))))</f>
        <v>33.68</v>
      </c>
      <c r="D17" s="156">
        <f t="shared" si="2"/>
        <v>47.15</v>
      </c>
      <c r="E17" s="156">
        <f>IF($E$2=15.5,[2]S3!AA17,IF($E$2=16.5,[2]S3!AB17,IF($E$2=17.5,[2]S3!AC17,IF($E$2=18.5,[2]S3!AD17,IF($E$2=19.5,[2]S3!AE17,IF($E$2=20.5,[2]S3!AF17,IF($E$2=21.5,[2]S3!AG17,IF($E$2=22.5,[2]S3!AH17,IF($E$2=23.5,[2]S3!AI17,IF($E$2=24.5,[2]S3!AJ17,IF($E$2=25.5,[2]S3!AK17,IF($E$2=26.5,[2]S3!AL17,IF($E$2=27.5,[2]S3!AM17,IF($E$2=28.5,[2]S3!AN17,IF($E$2=29.5,[2]S3!AO17,IF($E$2=30.5,[2]S3!AP17,IF($E$2=31.5,[2]S3!AQ17,IF($E$2=32.5,[2]S3!AR17,IF($E$2=33.5,[2]S3!AS17,IF($E$2=34.5,[2]S3!AT17,IF($E$2=35.5,[2]S3!AU17,IF($E$2=36.5,[2]S3!AV17,IF($E$2=37.5,[2]S3!AW17,IF($E$2=38.5,[2]S3!AX17,IF($E$2=39.5,[2]S3!AY17)))))))))))))))))))))))))</f>
        <v>22.79</v>
      </c>
      <c r="F17" s="156">
        <f t="shared" si="0"/>
        <v>31.91</v>
      </c>
      <c r="H17" s="168" t="s">
        <v>170</v>
      </c>
      <c r="I17" s="169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164"/>
      <c r="BI17" s="164"/>
      <c r="BJ17" s="173"/>
      <c r="BM17" s="210">
        <f>ROUND(IF(BM11&gt;5,BM15-((BM15-BM16)/(BM14-BM13)*(BM11-BM13)),BM15),4)</f>
        <v>1.3307</v>
      </c>
      <c r="BN17" s="211">
        <f>ROUND(IF(BM11&gt;5,BN15-((BN15-BN16)/(BM14-BM13)*(BM11-BM13)),BN15),4)</f>
        <v>1.3508</v>
      </c>
      <c r="BO17" s="212">
        <f>ROUND(IF(BM11&gt;5,BO15-((BO15-BO16)/(BM14-BM13)*(BM11-BM13)),BO15),4)</f>
        <v>1.3708</v>
      </c>
      <c r="BP17" s="186">
        <v>70</v>
      </c>
      <c r="BQ17" s="198">
        <v>14</v>
      </c>
      <c r="BR17" s="188">
        <v>6.3436000000000003</v>
      </c>
      <c r="BS17" s="199">
        <f>-BQ3/12*(BQ6/100+(BQ17+BQ7-1)*BQ4/100-(BQ4+BQ6)/100*(BQ17+1)/2-(BQ7-1))</f>
        <v>0.36250000000000004</v>
      </c>
      <c r="BT17" s="200">
        <v>4.5</v>
      </c>
      <c r="BU17" s="190">
        <f t="shared" si="4"/>
        <v>1.112061</v>
      </c>
      <c r="BV17" s="191">
        <f>BV9/100+1</f>
        <v>1.07</v>
      </c>
      <c r="BW17" s="201">
        <f t="shared" si="3"/>
        <v>1.1899052700000001</v>
      </c>
      <c r="BX17" s="202">
        <v>1.2082999999999999</v>
      </c>
      <c r="BY17" s="203">
        <v>1.2266999999999999</v>
      </c>
      <c r="BZ17" s="195"/>
    </row>
    <row r="18" spans="2:78">
      <c r="B18" s="155">
        <v>14</v>
      </c>
      <c r="C18" s="156">
        <f>IF($C$2=15.5,[2]S3!A18,IF($C$2=16.5,[2]S3!B18,IF($C$2=17.5,[2]S3!C18,IF($C$2=18.5,[2]S3!D18,IF($C$2=19.5,[2]S3!E18,IF($C$2=20.5,[2]S3!F18,IF($C$2=21.5,[2]S3!G18,IF($C$2=22.5,[2]S3!H18,IF($C$2=23.5,[2]S3!I18,IF($C$2=24.5,[2]S3!J18,IF($C$2=25.5,[2]S3!K18,IF($C$2=26.5,[2]S3!L18,IF($C$2=27.5,[2]S3!M18,IF($C$2=28.5,[2]S3!N18,IF($C$2=29.5,[2]S3!O18,IF($C$2=30.5,[2]S3!P18,IF($C$2=31.5,[2]S3!Q18,IF($C$2=32.5,[2]S3!R18,IF($C$2=33.5,[2]S3!S18,IF($C$2=34.5,[2]S3!T18,IF($C$2=35.5,[2]S3!U18,IF($C$2=36.5,[2]S3!V18,IF($C$2=37.5,[2]S3!W18,IF($C$2=38.5,[2]S3!X18,IF($C$2=39.5,[2]S3!Y18)))))))))))))))))))))))))</f>
        <v>36.17</v>
      </c>
      <c r="D18" s="156">
        <f t="shared" si="2"/>
        <v>50.64</v>
      </c>
      <c r="E18" s="156">
        <f>IF($E$2=15.5,[2]S3!AA18,IF($E$2=16.5,[2]S3!AB18,IF($E$2=17.5,[2]S3!AC18,IF($E$2=18.5,[2]S3!AD18,IF($E$2=19.5,[2]S3!AE18,IF($E$2=20.5,[2]S3!AF18,IF($E$2=21.5,[2]S3!AG18,IF($E$2=22.5,[2]S3!AH18,IF($E$2=23.5,[2]S3!AI18,IF($E$2=24.5,[2]S3!AJ18,IF($E$2=25.5,[2]S3!AK18,IF($E$2=26.5,[2]S3!AL18,IF($E$2=27.5,[2]S3!AM18,IF($E$2=28.5,[2]S3!AN18,IF($E$2=29.5,[2]S3!AO18,IF($E$2=30.5,[2]S3!AP18,IF($E$2=31.5,[2]S3!AQ18,IF($E$2=32.5,[2]S3!AR18,IF($E$2=33.5,[2]S3!AS18,IF($E$2=34.5,[2]S3!AT18,IF($E$2=35.5,[2]S3!AU18,IF($E$2=36.5,[2]S3!AV18,IF($E$2=37.5,[2]S3!AW18,IF($E$2=38.5,[2]S3!AX18,IF($E$2=39.5,[2]S3!AY18)))))))))))))))))))))))))</f>
        <v>24.31</v>
      </c>
      <c r="F18" s="156">
        <f t="shared" si="0"/>
        <v>34.03</v>
      </c>
      <c r="H18" s="213" t="s">
        <v>171</v>
      </c>
      <c r="I18" s="204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61"/>
      <c r="Y18" s="162"/>
      <c r="Z18" s="161"/>
      <c r="AA18" s="162"/>
      <c r="AB18" s="161"/>
      <c r="AC18" s="162"/>
      <c r="AD18" s="161"/>
      <c r="AE18" s="162"/>
      <c r="AF18" s="161"/>
      <c r="AG18" s="162"/>
      <c r="AH18" s="161"/>
      <c r="AI18" s="162"/>
      <c r="AJ18" s="161"/>
      <c r="AK18" s="162"/>
      <c r="AL18" s="161"/>
      <c r="AM18" s="162"/>
      <c r="AN18" s="162"/>
      <c r="AO18" s="162"/>
      <c r="AP18" s="162"/>
      <c r="AQ18" s="162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4"/>
      <c r="BI18" s="164"/>
      <c r="BJ18" s="173"/>
      <c r="BM18" s="214"/>
      <c r="BN18" s="215"/>
      <c r="BO18" s="216"/>
      <c r="BP18" s="186">
        <v>80</v>
      </c>
      <c r="BQ18" s="198">
        <v>15</v>
      </c>
      <c r="BR18" s="188">
        <v>6.0233999999999996</v>
      </c>
      <c r="BS18" s="199">
        <f>-BQ3/12*(BQ6/100+(BQ18+BQ7-1)*BQ4/100-(BQ4+BQ6)/100*(BQ18+1)/2-(BQ7-1))</f>
        <v>0.32500000000000007</v>
      </c>
      <c r="BT18" s="200">
        <v>4.5</v>
      </c>
      <c r="BU18" s="190">
        <f t="shared" si="4"/>
        <v>1.108484</v>
      </c>
      <c r="BV18" s="191">
        <f>BV9/100+1</f>
        <v>1.07</v>
      </c>
      <c r="BW18" s="201">
        <f t="shared" si="3"/>
        <v>1.18607788</v>
      </c>
      <c r="BX18" s="202">
        <v>1.2045999999999999</v>
      </c>
      <c r="BY18" s="203">
        <v>1.2230000000000001</v>
      </c>
      <c r="BZ18" s="195"/>
    </row>
    <row r="19" spans="2:78">
      <c r="B19" s="155">
        <v>15</v>
      </c>
      <c r="C19" s="156">
        <f>IF($C$2=15.5,[2]S3!A19,IF($C$2=16.5,[2]S3!B19,IF($C$2=17.5,[2]S3!C19,IF($C$2=18.5,[2]S3!D19,IF($C$2=19.5,[2]S3!E19,IF($C$2=20.5,[2]S3!F19,IF($C$2=21.5,[2]S3!G19,IF($C$2=22.5,[2]S3!H19,IF($C$2=23.5,[2]S3!I19,IF($C$2=24.5,[2]S3!J19,IF($C$2=25.5,[2]S3!K19,IF($C$2=26.5,[2]S3!L19,IF($C$2=27.5,[2]S3!M19,IF($C$2=28.5,[2]S3!N19,IF($C$2=29.5,[2]S3!O19,IF($C$2=30.5,[2]S3!P19,IF($C$2=31.5,[2]S3!Q19,IF($C$2=32.5,[2]S3!R19,IF($C$2=33.5,[2]S3!S19,IF($C$2=34.5,[2]S3!T19,IF($C$2=35.5,[2]S3!U19,IF($C$2=36.5,[2]S3!V19,IF($C$2=37.5,[2]S3!W19,IF($C$2=38.5,[2]S3!X19,IF($C$2=39.5,[2]S3!Y19)))))))))))))))))))))))))</f>
        <v>38.659999999999997</v>
      </c>
      <c r="D19" s="156">
        <f t="shared" si="2"/>
        <v>54.12</v>
      </c>
      <c r="E19" s="156">
        <f>IF($E$2=15.5,[2]S3!AA19,IF($E$2=16.5,[2]S3!AB19,IF($E$2=17.5,[2]S3!AC19,IF($E$2=18.5,[2]S3!AD19,IF($E$2=19.5,[2]S3!AE19,IF($E$2=20.5,[2]S3!AF19,IF($E$2=21.5,[2]S3!AG19,IF($E$2=22.5,[2]S3!AH19,IF($E$2=23.5,[2]S3!AI19,IF($E$2=24.5,[2]S3!AJ19,IF($E$2=25.5,[2]S3!AK19,IF($E$2=26.5,[2]S3!AL19,IF($E$2=27.5,[2]S3!AM19,IF($E$2=28.5,[2]S3!AN19,IF($E$2=29.5,[2]S3!AO19,IF($E$2=30.5,[2]S3!AP19,IF($E$2=31.5,[2]S3!AQ19,IF($E$2=32.5,[2]S3!AR19,IF($E$2=33.5,[2]S3!AS19,IF($E$2=34.5,[2]S3!AT19,IF($E$2=35.5,[2]S3!AU19,IF($E$2=36.5,[2]S3!AV19,IF($E$2=37.5,[2]S3!AW19,IF($E$2=38.5,[2]S3!AX19,IF($E$2=39.5,[2]S3!AY19)))))))))))))))))))))))))</f>
        <v>25.88</v>
      </c>
      <c r="F19" s="156">
        <f t="shared" si="0"/>
        <v>36.229999999999997</v>
      </c>
      <c r="H19" s="213" t="s">
        <v>172</v>
      </c>
      <c r="I19" s="204" t="s">
        <v>165</v>
      </c>
      <c r="J19" s="170">
        <v>12.54</v>
      </c>
      <c r="K19" s="170">
        <v>13.25</v>
      </c>
      <c r="L19" s="170">
        <v>12.7</v>
      </c>
      <c r="M19" s="170">
        <v>13.41</v>
      </c>
      <c r="N19" s="170">
        <v>12.87</v>
      </c>
      <c r="O19" s="170">
        <v>13.58</v>
      </c>
      <c r="P19" s="170">
        <v>13.03</v>
      </c>
      <c r="Q19" s="170">
        <v>13.74</v>
      </c>
      <c r="R19" s="170">
        <v>13.2</v>
      </c>
      <c r="S19" s="170">
        <v>13.91</v>
      </c>
      <c r="T19" s="170">
        <v>13.37</v>
      </c>
      <c r="U19" s="170">
        <v>14.08</v>
      </c>
      <c r="V19" s="170">
        <v>13.53</v>
      </c>
      <c r="W19" s="170">
        <v>14.24</v>
      </c>
      <c r="X19" s="161">
        <v>13.7</v>
      </c>
      <c r="Y19" s="162">
        <v>14.41</v>
      </c>
      <c r="Z19" s="161">
        <v>13.86</v>
      </c>
      <c r="AA19" s="162">
        <v>14.57</v>
      </c>
      <c r="AB19" s="161">
        <v>14.03</v>
      </c>
      <c r="AC19" s="162">
        <v>14.74</v>
      </c>
      <c r="AD19" s="161">
        <v>14.19</v>
      </c>
      <c r="AE19" s="162">
        <v>14.9</v>
      </c>
      <c r="AF19" s="161">
        <v>14.36</v>
      </c>
      <c r="AG19" s="162">
        <v>15.07</v>
      </c>
      <c r="AH19" s="161">
        <v>14.52</v>
      </c>
      <c r="AI19" s="162">
        <v>15.23</v>
      </c>
      <c r="AJ19" s="161">
        <v>14.69</v>
      </c>
      <c r="AK19" s="162">
        <v>15.4</v>
      </c>
      <c r="AL19" s="161">
        <v>14.85</v>
      </c>
      <c r="AM19" s="162">
        <v>15.56</v>
      </c>
      <c r="AN19" s="162">
        <v>15.02</v>
      </c>
      <c r="AO19" s="162">
        <v>15.73</v>
      </c>
      <c r="AP19" s="162">
        <v>15.18</v>
      </c>
      <c r="AQ19" s="162">
        <v>15.89</v>
      </c>
      <c r="AR19" s="163">
        <v>15.35</v>
      </c>
      <c r="AS19" s="163">
        <v>16.059999999999999</v>
      </c>
      <c r="AT19" s="163">
        <v>15.52</v>
      </c>
      <c r="AU19" s="163">
        <v>16.23</v>
      </c>
      <c r="AV19" s="163">
        <v>15.68</v>
      </c>
      <c r="AW19" s="163">
        <v>16.39</v>
      </c>
      <c r="AX19" s="163">
        <v>15.85</v>
      </c>
      <c r="AY19" s="163">
        <v>16.559999999999999</v>
      </c>
      <c r="AZ19" s="163">
        <v>14.31</v>
      </c>
      <c r="BA19" s="163">
        <v>14.95</v>
      </c>
      <c r="BB19" s="163">
        <v>14.48</v>
      </c>
      <c r="BC19" s="163">
        <v>15.12</v>
      </c>
      <c r="BD19" s="163">
        <v>14.64</v>
      </c>
      <c r="BE19" s="163">
        <v>15.28</v>
      </c>
      <c r="BF19" s="163">
        <v>14.81</v>
      </c>
      <c r="BG19" s="163">
        <v>15.45</v>
      </c>
      <c r="BH19" s="164">
        <f t="shared" si="1"/>
        <v>15.02</v>
      </c>
      <c r="BI19" s="164">
        <f t="shared" si="1"/>
        <v>15.73</v>
      </c>
      <c r="BJ19" s="165">
        <f>IF([2]ข้อมูล!$Q$14=0,BH19,IF([2]ข้อมูล!$Q$14=1,BI19,IF([2]ข้อมูล!$Q$14=2,BI19,)))</f>
        <v>15.02</v>
      </c>
      <c r="BM19" s="217"/>
      <c r="BN19" s="166"/>
      <c r="BO19" s="218"/>
      <c r="BP19" s="186">
        <v>90</v>
      </c>
      <c r="BQ19" s="198">
        <v>15</v>
      </c>
      <c r="BR19" s="188">
        <v>5.4724000000000004</v>
      </c>
      <c r="BS19" s="199">
        <f>-BQ3/12*(BQ6/100+(BQ19+BQ7-1)*BQ4/100-(BQ4+BQ6)/100*(BQ19+1)/2-(BQ7-1))</f>
        <v>0.32500000000000007</v>
      </c>
      <c r="BT19" s="200">
        <v>4.5</v>
      </c>
      <c r="BU19" s="190">
        <f t="shared" si="4"/>
        <v>1.1029739999999999</v>
      </c>
      <c r="BV19" s="191">
        <f>BV9/100+1</f>
        <v>1.07</v>
      </c>
      <c r="BW19" s="201">
        <f t="shared" si="3"/>
        <v>1.1801821799999999</v>
      </c>
      <c r="BX19" s="202">
        <v>1.1980999999999999</v>
      </c>
      <c r="BY19" s="203">
        <v>1.2159</v>
      </c>
      <c r="BZ19" s="195"/>
    </row>
    <row r="20" spans="2:78" ht="21" thickBot="1">
      <c r="B20" s="155">
        <v>16</v>
      </c>
      <c r="C20" s="156">
        <f>IF($C$2=15.5,[2]S3!A20,IF($C$2=16.5,[2]S3!B20,IF($C$2=17.5,[2]S3!C20,IF($C$2=18.5,[2]S3!D20,IF($C$2=19.5,[2]S3!E20,IF($C$2=20.5,[2]S3!F20,IF($C$2=21.5,[2]S3!G20,IF($C$2=22.5,[2]S3!H20,IF($C$2=23.5,[2]S3!I20,IF($C$2=24.5,[2]S3!J20,IF($C$2=25.5,[2]S3!K20,IF($C$2=26.5,[2]S3!L20,IF($C$2=27.5,[2]S3!M20,IF($C$2=28.5,[2]S3!N20,IF($C$2=29.5,[2]S3!O20,IF($C$2=30.5,[2]S3!P20,IF($C$2=31.5,[2]S3!Q20,IF($C$2=32.5,[2]S3!R20,IF($C$2=33.5,[2]S3!S20,IF($C$2=34.5,[2]S3!T20,IF($C$2=35.5,[2]S3!U20,IF($C$2=36.5,[2]S3!V20,IF($C$2=37.5,[2]S3!W20,IF($C$2=38.5,[2]S3!X20,IF($C$2=39.5,[2]S3!Y20)))))))))))))))))))))))))</f>
        <v>41.16</v>
      </c>
      <c r="D20" s="156">
        <f t="shared" si="2"/>
        <v>57.62</v>
      </c>
      <c r="E20" s="156">
        <f>IF($E$2=15.5,[2]S3!AA20,IF($E$2=16.5,[2]S3!AB20,IF($E$2=17.5,[2]S3!AC20,IF($E$2=18.5,[2]S3!AD20,IF($E$2=19.5,[2]S3!AE20,IF($E$2=20.5,[2]S3!AF20,IF($E$2=21.5,[2]S3!AG20,IF($E$2=22.5,[2]S3!AH20,IF($E$2=23.5,[2]S3!AI20,IF($E$2=24.5,[2]S3!AJ20,IF($E$2=25.5,[2]S3!AK20,IF($E$2=26.5,[2]S3!AL20,IF($E$2=27.5,[2]S3!AM20,IF($E$2=28.5,[2]S3!AN20,IF($E$2=29.5,[2]S3!AO20,IF($E$2=30.5,[2]S3!AP20,IF($E$2=31.5,[2]S3!AQ20,IF($E$2=32.5,[2]S3!AR20,IF($E$2=33.5,[2]S3!AS20,IF($E$2=34.5,[2]S3!AT20,IF($E$2=35.5,[2]S3!AU20,IF($E$2=36.5,[2]S3!AV20,IF($E$2=37.5,[2]S3!AW20,IF($E$2=38.5,[2]S3!AX20,IF($E$2=39.5,[2]S3!AY20)))))))))))))))))))))))))</f>
        <v>27.56</v>
      </c>
      <c r="F20" s="156">
        <f t="shared" si="0"/>
        <v>38.58</v>
      </c>
      <c r="H20" s="166" t="s">
        <v>173</v>
      </c>
      <c r="I20" s="204" t="s">
        <v>165</v>
      </c>
      <c r="J20" s="170">
        <v>10.09</v>
      </c>
      <c r="K20" s="170">
        <v>10.66</v>
      </c>
      <c r="L20" s="170">
        <v>10.199999999999999</v>
      </c>
      <c r="M20" s="170">
        <v>10.77</v>
      </c>
      <c r="N20" s="170">
        <v>10.31</v>
      </c>
      <c r="O20" s="170">
        <v>10.88</v>
      </c>
      <c r="P20" s="170">
        <v>10.42</v>
      </c>
      <c r="Q20" s="170">
        <v>10.99</v>
      </c>
      <c r="R20" s="170">
        <v>10.53</v>
      </c>
      <c r="S20" s="170">
        <v>11.1</v>
      </c>
      <c r="T20" s="170">
        <v>10.64</v>
      </c>
      <c r="U20" s="170">
        <v>11.21</v>
      </c>
      <c r="V20" s="170">
        <v>10.27</v>
      </c>
      <c r="W20" s="170">
        <v>11.32</v>
      </c>
      <c r="X20" s="161">
        <v>10.86</v>
      </c>
      <c r="Y20" s="162">
        <v>11.43</v>
      </c>
      <c r="Z20" s="161">
        <v>10.97</v>
      </c>
      <c r="AA20" s="162">
        <v>11.54</v>
      </c>
      <c r="AB20" s="161">
        <v>11.08</v>
      </c>
      <c r="AC20" s="162">
        <v>11.65</v>
      </c>
      <c r="AD20" s="161">
        <v>11.19</v>
      </c>
      <c r="AE20" s="162">
        <v>11.76</v>
      </c>
      <c r="AF20" s="161">
        <v>11.3</v>
      </c>
      <c r="AG20" s="162">
        <v>11.87</v>
      </c>
      <c r="AH20" s="161">
        <v>11.41</v>
      </c>
      <c r="AI20" s="162">
        <v>11.98</v>
      </c>
      <c r="AJ20" s="161">
        <v>11.52</v>
      </c>
      <c r="AK20" s="162">
        <v>12.09</v>
      </c>
      <c r="AL20" s="161">
        <v>11.63</v>
      </c>
      <c r="AM20" s="162">
        <v>12.2</v>
      </c>
      <c r="AN20" s="162">
        <v>11.74</v>
      </c>
      <c r="AO20" s="162">
        <v>12.31</v>
      </c>
      <c r="AP20" s="162">
        <v>11.85</v>
      </c>
      <c r="AQ20" s="162">
        <v>12.42</v>
      </c>
      <c r="AR20" s="163">
        <v>11.96</v>
      </c>
      <c r="AS20" s="163">
        <v>12.53</v>
      </c>
      <c r="AT20" s="163">
        <v>12.07</v>
      </c>
      <c r="AU20" s="163">
        <v>12.64</v>
      </c>
      <c r="AV20" s="163">
        <v>12.18</v>
      </c>
      <c r="AW20" s="163">
        <v>12.75</v>
      </c>
      <c r="AX20" s="163">
        <v>12.29</v>
      </c>
      <c r="AY20" s="163">
        <v>12.86</v>
      </c>
      <c r="AZ20" s="163">
        <v>11.04</v>
      </c>
      <c r="BA20" s="163">
        <v>11.57</v>
      </c>
      <c r="BB20" s="163">
        <v>11.15</v>
      </c>
      <c r="BC20" s="163">
        <v>11.68</v>
      </c>
      <c r="BD20" s="163">
        <v>11.26</v>
      </c>
      <c r="BE20" s="163">
        <v>11.79</v>
      </c>
      <c r="BF20" s="163">
        <v>11.38</v>
      </c>
      <c r="BG20" s="163">
        <v>11.9</v>
      </c>
      <c r="BH20" s="164">
        <f t="shared" si="1"/>
        <v>11.74</v>
      </c>
      <c r="BI20" s="164">
        <f t="shared" si="1"/>
        <v>12.31</v>
      </c>
      <c r="BJ20" s="165">
        <f>IF([2]ข้อมูล!$Q$14=0,BH20,IF([2]ข้อมูล!$Q$14=1,BI20,IF([2]ข้อมูล!$Q$14=2,BI20,)))</f>
        <v>11.74</v>
      </c>
      <c r="BM20" s="219"/>
      <c r="BN20" s="220"/>
      <c r="BO20" s="221"/>
      <c r="BP20" s="178">
        <v>100</v>
      </c>
      <c r="BQ20" s="181">
        <v>15</v>
      </c>
      <c r="BR20" s="222">
        <v>5.1694000000000004</v>
      </c>
      <c r="BS20" s="223">
        <f>-BQ3/12*(BQ6/100+(BQ20+BQ7-1)*BQ4/100-(BQ4+BQ6)/100*(BQ20+1)/2-(BQ7-1))</f>
        <v>0.32500000000000007</v>
      </c>
      <c r="BT20" s="224">
        <v>4.5</v>
      </c>
      <c r="BU20" s="225">
        <f t="shared" si="4"/>
        <v>1.099944</v>
      </c>
      <c r="BV20" s="226">
        <f>BV9/100+1</f>
        <v>1.07</v>
      </c>
      <c r="BW20" s="225">
        <f t="shared" si="3"/>
        <v>1.1769400800000001</v>
      </c>
      <c r="BX20" s="227">
        <v>1.1943999999999999</v>
      </c>
      <c r="BY20" s="228">
        <v>1.2119</v>
      </c>
      <c r="BZ20" s="195"/>
    </row>
    <row r="21" spans="2:78">
      <c r="B21" s="155">
        <v>17</v>
      </c>
      <c r="C21" s="156">
        <f>IF($C$2=15.5,[2]S3!A21,IF($C$2=16.5,[2]S3!B21,IF($C$2=17.5,[2]S3!C21,IF($C$2=18.5,[2]S3!D21,IF($C$2=19.5,[2]S3!E21,IF($C$2=20.5,[2]S3!F21,IF($C$2=21.5,[2]S3!G21,IF($C$2=22.5,[2]S3!H21,IF($C$2=23.5,[2]S3!I21,IF($C$2=24.5,[2]S3!J21,IF($C$2=25.5,[2]S3!K21,IF($C$2=26.5,[2]S3!L21,IF($C$2=27.5,[2]S3!M21,IF($C$2=28.5,[2]S3!N21,IF($C$2=29.5,[2]S3!O21,IF($C$2=30.5,[2]S3!P21,IF($C$2=31.5,[2]S3!Q21,IF($C$2=32.5,[2]S3!R21,IF($C$2=33.5,[2]S3!S21,IF($C$2=34.5,[2]S3!T21,IF($C$2=35.5,[2]S3!U21,IF($C$2=36.5,[2]S3!V21,IF($C$2=37.5,[2]S3!W21,IF($C$2=38.5,[2]S3!X21,IF($C$2=39.5,[2]S3!Y21)))))))))))))))))))))))))</f>
        <v>43.65</v>
      </c>
      <c r="D21" s="156">
        <f t="shared" si="2"/>
        <v>61.11</v>
      </c>
      <c r="E21" s="156">
        <f>IF($E$2=15.5,[2]S3!AA21,IF($E$2=16.5,[2]S3!AB21,IF($E$2=17.5,[2]S3!AC21,IF($E$2=18.5,[2]S3!AD21,IF($E$2=19.5,[2]S3!AE21,IF($E$2=20.5,[2]S3!AF21,IF($E$2=21.5,[2]S3!AG21,IF($E$2=22.5,[2]S3!AH21,IF($E$2=23.5,[2]S3!AI21,IF($E$2=24.5,[2]S3!AJ21,IF($E$2=25.5,[2]S3!AK21,IF($E$2=26.5,[2]S3!AL21,IF($E$2=27.5,[2]S3!AM21,IF($E$2=28.5,[2]S3!AN21,IF($E$2=29.5,[2]S3!AO21,IF($E$2=30.5,[2]S3!AP21,IF($E$2=31.5,[2]S3!AQ21,IF($E$2=32.5,[2]S3!AR21,IF($E$2=33.5,[2]S3!AS21,IF($E$2=34.5,[2]S3!AT21,IF($E$2=35.5,[2]S3!AU21,IF($E$2=36.5,[2]S3!AV21,IF($E$2=37.5,[2]S3!AW21,IF($E$2=38.5,[2]S3!AX21,IF($E$2=39.5,[2]S3!AY21)))))))))))))))))))))))))</f>
        <v>29.24</v>
      </c>
      <c r="F21" s="156">
        <f t="shared" si="0"/>
        <v>40.94</v>
      </c>
      <c r="H21" s="166" t="s">
        <v>174</v>
      </c>
      <c r="I21" s="204" t="s">
        <v>92</v>
      </c>
      <c r="J21" s="170">
        <v>221.46</v>
      </c>
      <c r="K21" s="170">
        <v>225.65</v>
      </c>
      <c r="L21" s="170">
        <v>232.24</v>
      </c>
      <c r="M21" s="170">
        <v>236.43</v>
      </c>
      <c r="N21" s="170">
        <v>243.03</v>
      </c>
      <c r="O21" s="170">
        <v>247.22</v>
      </c>
      <c r="P21" s="170">
        <v>253.81</v>
      </c>
      <c r="Q21" s="170">
        <v>258</v>
      </c>
      <c r="R21" s="170">
        <v>264.58999999999997</v>
      </c>
      <c r="S21" s="170">
        <v>268.77999999999997</v>
      </c>
      <c r="T21" s="170">
        <v>275.38</v>
      </c>
      <c r="U21" s="170">
        <v>279.57</v>
      </c>
      <c r="V21" s="170">
        <v>286.16000000000003</v>
      </c>
      <c r="W21" s="170">
        <v>290.35000000000002</v>
      </c>
      <c r="X21" s="161">
        <v>296.94</v>
      </c>
      <c r="Y21" s="162">
        <v>301.13</v>
      </c>
      <c r="Z21" s="161">
        <v>307.73</v>
      </c>
      <c r="AA21" s="162">
        <v>311.92</v>
      </c>
      <c r="AB21" s="161">
        <v>318.51</v>
      </c>
      <c r="AC21" s="162">
        <v>322.7</v>
      </c>
      <c r="AD21" s="161">
        <v>329.29</v>
      </c>
      <c r="AE21" s="162">
        <v>333.48</v>
      </c>
      <c r="AF21" s="161">
        <v>340.08</v>
      </c>
      <c r="AG21" s="162">
        <v>344.27</v>
      </c>
      <c r="AH21" s="161">
        <v>350.86</v>
      </c>
      <c r="AI21" s="162">
        <v>355.05</v>
      </c>
      <c r="AJ21" s="161">
        <v>361.64</v>
      </c>
      <c r="AK21" s="162">
        <v>365.83</v>
      </c>
      <c r="AL21" s="161">
        <v>372.43</v>
      </c>
      <c r="AM21" s="162">
        <v>376.62</v>
      </c>
      <c r="AN21" s="162">
        <v>383.21</v>
      </c>
      <c r="AO21" s="162">
        <v>387.4</v>
      </c>
      <c r="AP21" s="162">
        <v>393.99</v>
      </c>
      <c r="AQ21" s="162">
        <v>398.18</v>
      </c>
      <c r="AR21" s="163">
        <v>404.78</v>
      </c>
      <c r="AS21" s="163">
        <v>408.97</v>
      </c>
      <c r="AT21" s="163">
        <v>415.56</v>
      </c>
      <c r="AU21" s="163">
        <v>419.75</v>
      </c>
      <c r="AV21" s="163">
        <v>426.35</v>
      </c>
      <c r="AW21" s="163">
        <v>430.54</v>
      </c>
      <c r="AX21" s="163">
        <v>437.13</v>
      </c>
      <c r="AY21" s="163">
        <v>441.32</v>
      </c>
      <c r="AZ21" s="163">
        <v>445.64</v>
      </c>
      <c r="BA21" s="163">
        <v>449.84</v>
      </c>
      <c r="BB21" s="163">
        <v>456.43</v>
      </c>
      <c r="BC21" s="163">
        <v>460.62</v>
      </c>
      <c r="BD21" s="163">
        <v>467.21</v>
      </c>
      <c r="BE21" s="163">
        <v>471.4</v>
      </c>
      <c r="BF21" s="163">
        <v>478</v>
      </c>
      <c r="BG21" s="163">
        <v>482.19</v>
      </c>
      <c r="BH21" s="164">
        <f t="shared" si="1"/>
        <v>383.21</v>
      </c>
      <c r="BI21" s="164">
        <f t="shared" si="1"/>
        <v>387.4</v>
      </c>
      <c r="BJ21" s="165">
        <f>IF([2]ข้อมูล!$Q$14=0,BH21,IF([2]ข้อมูล!$Q$14=1,BI21,IF([2]ข้อมูล!$Q$14=2,BI21,)))</f>
        <v>383.21</v>
      </c>
    </row>
    <row r="22" spans="2:78">
      <c r="B22" s="155">
        <v>18</v>
      </c>
      <c r="C22" s="156">
        <f>IF($C$2=15.5,[2]S3!A22,IF($C$2=16.5,[2]S3!B22,IF($C$2=17.5,[2]S3!C22,IF($C$2=18.5,[2]S3!D22,IF($C$2=19.5,[2]S3!E22,IF($C$2=20.5,[2]S3!F22,IF($C$2=21.5,[2]S3!G22,IF($C$2=22.5,[2]S3!H22,IF($C$2=23.5,[2]S3!I22,IF($C$2=24.5,[2]S3!J22,IF($C$2=25.5,[2]S3!K22,IF($C$2=26.5,[2]S3!L22,IF($C$2=27.5,[2]S3!M22,IF($C$2=28.5,[2]S3!N22,IF($C$2=29.5,[2]S3!O22,IF($C$2=30.5,[2]S3!P22,IF($C$2=31.5,[2]S3!Q22,IF($C$2=32.5,[2]S3!R22,IF($C$2=33.5,[2]S3!S22,IF($C$2=34.5,[2]S3!T22,IF($C$2=35.5,[2]S3!U22,IF($C$2=36.5,[2]S3!V22,IF($C$2=37.5,[2]S3!W22,IF($C$2=38.5,[2]S3!X22,IF($C$2=39.5,[2]S3!Y22)))))))))))))))))))))))))</f>
        <v>46.14</v>
      </c>
      <c r="D22" s="156">
        <f t="shared" si="2"/>
        <v>64.599999999999994</v>
      </c>
      <c r="E22" s="156">
        <f>IF($E$2=15.5,[2]S3!AA22,IF($E$2=16.5,[2]S3!AB22,IF($E$2=17.5,[2]S3!AC22,IF($E$2=18.5,[2]S3!AD22,IF($E$2=19.5,[2]S3!AE22,IF($E$2=20.5,[2]S3!AF22,IF($E$2=21.5,[2]S3!AG22,IF($E$2=22.5,[2]S3!AH22,IF($E$2=23.5,[2]S3!AI22,IF($E$2=24.5,[2]S3!AJ22,IF($E$2=25.5,[2]S3!AK22,IF($E$2=26.5,[2]S3!AL22,IF($E$2=27.5,[2]S3!AM22,IF($E$2=28.5,[2]S3!AN22,IF($E$2=29.5,[2]S3!AO22,IF($E$2=30.5,[2]S3!AP22,IF($E$2=31.5,[2]S3!AQ22,IF($E$2=32.5,[2]S3!AR22,IF($E$2=33.5,[2]S3!AS22,IF($E$2=34.5,[2]S3!AT22,IF($E$2=35.5,[2]S3!AU22,IF($E$2=36.5,[2]S3!AV22,IF($E$2=37.5,[2]S3!AW22,IF($E$2=38.5,[2]S3!AX22,IF($E$2=39.5,[2]S3!AY22)))))))))))))))))))))))))</f>
        <v>30.93</v>
      </c>
      <c r="F22" s="156">
        <f t="shared" si="0"/>
        <v>43.3</v>
      </c>
      <c r="H22" s="229" t="s">
        <v>175</v>
      </c>
      <c r="I22" s="169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61"/>
      <c r="Y22" s="162"/>
      <c r="Z22" s="161"/>
      <c r="AA22" s="162"/>
      <c r="AB22" s="161"/>
      <c r="AC22" s="162"/>
      <c r="AD22" s="161"/>
      <c r="AE22" s="162"/>
      <c r="AF22" s="161"/>
      <c r="AG22" s="162"/>
      <c r="AH22" s="161"/>
      <c r="AI22" s="162"/>
      <c r="AJ22" s="161"/>
      <c r="AK22" s="162"/>
      <c r="AL22" s="161"/>
      <c r="AM22" s="162"/>
      <c r="AN22" s="162"/>
      <c r="AO22" s="162"/>
      <c r="AP22" s="162"/>
      <c r="AQ22" s="162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4"/>
      <c r="BI22" s="164"/>
      <c r="BJ22" s="173"/>
      <c r="BM22" s="230" t="s">
        <v>176</v>
      </c>
      <c r="BN22" s="231" t="s">
        <v>177</v>
      </c>
      <c r="BO22" s="232" t="s">
        <v>176</v>
      </c>
      <c r="BQ22" s="233"/>
    </row>
    <row r="23" spans="2:78">
      <c r="B23" s="155">
        <v>19</v>
      </c>
      <c r="C23" s="156">
        <f>IF($C$2=15.5,[2]S3!A23,IF($C$2=16.5,[2]S3!B23,IF($C$2=17.5,[2]S3!C23,IF($C$2=18.5,[2]S3!D23,IF($C$2=19.5,[2]S3!E23,IF($C$2=20.5,[2]S3!F23,IF($C$2=21.5,[2]S3!G23,IF($C$2=22.5,[2]S3!H23,IF($C$2=23.5,[2]S3!I23,IF($C$2=24.5,[2]S3!J23,IF($C$2=25.5,[2]S3!K23,IF($C$2=26.5,[2]S3!L23,IF($C$2=27.5,[2]S3!M23,IF($C$2=28.5,[2]S3!N23,IF($C$2=29.5,[2]S3!O23,IF($C$2=30.5,[2]S3!P23,IF($C$2=31.5,[2]S3!Q23,IF($C$2=32.5,[2]S3!R23,IF($C$2=33.5,[2]S3!S23,IF($C$2=34.5,[2]S3!T23,IF($C$2=35.5,[2]S3!U23,IF($C$2=36.5,[2]S3!V23,IF($C$2=37.5,[2]S3!W23,IF($C$2=38.5,[2]S3!X23,IF($C$2=39.5,[2]S3!Y23)))))))))))))))))))))))))</f>
        <v>48.64</v>
      </c>
      <c r="D23" s="156">
        <f t="shared" si="2"/>
        <v>68.099999999999994</v>
      </c>
      <c r="E23" s="156">
        <f>IF($E$2=15.5,[2]S3!AA23,IF($E$2=16.5,[2]S3!AB23,IF($E$2=17.5,[2]S3!AC23,IF($E$2=18.5,[2]S3!AD23,IF($E$2=19.5,[2]S3!AE23,IF($E$2=20.5,[2]S3!AF23,IF($E$2=21.5,[2]S3!AG23,IF($E$2=22.5,[2]S3!AH23,IF($E$2=23.5,[2]S3!AI23,IF($E$2=24.5,[2]S3!AJ23,IF($E$2=25.5,[2]S3!AK23,IF($E$2=26.5,[2]S3!AL23,IF($E$2=27.5,[2]S3!AM23,IF($E$2=28.5,[2]S3!AN23,IF($E$2=29.5,[2]S3!AO23,IF($E$2=30.5,[2]S3!AP23,IF($E$2=31.5,[2]S3!AQ23,IF($E$2=32.5,[2]S3!AR23,IF($E$2=33.5,[2]S3!AS23,IF($E$2=34.5,[2]S3!AT23,IF($E$2=35.5,[2]S3!AU23,IF($E$2=36.5,[2]S3!AV23,IF($E$2=37.5,[2]S3!AW23,IF($E$2=38.5,[2]S3!AX23,IF($E$2=39.5,[2]S3!AY23)))))))))))))))))))))))))</f>
        <v>32.61</v>
      </c>
      <c r="F23" s="156">
        <f t="shared" si="0"/>
        <v>45.65</v>
      </c>
      <c r="H23" s="234" t="s">
        <v>178</v>
      </c>
      <c r="I23" s="204" t="s">
        <v>179</v>
      </c>
      <c r="J23" s="170">
        <v>12.73</v>
      </c>
      <c r="K23" s="170">
        <v>13.28</v>
      </c>
      <c r="L23" s="170">
        <v>12.99</v>
      </c>
      <c r="M23" s="170">
        <v>13.54</v>
      </c>
      <c r="N23" s="170">
        <v>13.25</v>
      </c>
      <c r="O23" s="170">
        <v>13.8</v>
      </c>
      <c r="P23" s="170">
        <v>13.51</v>
      </c>
      <c r="Q23" s="170">
        <v>14.06</v>
      </c>
      <c r="R23" s="170">
        <v>13.77</v>
      </c>
      <c r="S23" s="170">
        <v>14.32</v>
      </c>
      <c r="T23" s="170">
        <v>14.03</v>
      </c>
      <c r="U23" s="170">
        <v>14.58</v>
      </c>
      <c r="V23" s="170">
        <v>14.29</v>
      </c>
      <c r="W23" s="170">
        <v>14.84</v>
      </c>
      <c r="X23" s="208">
        <v>14.55</v>
      </c>
      <c r="Y23" s="208">
        <v>15.1</v>
      </c>
      <c r="Z23" s="208">
        <v>14.81</v>
      </c>
      <c r="AA23" s="208">
        <v>15.36</v>
      </c>
      <c r="AB23" s="208">
        <v>15.07</v>
      </c>
      <c r="AC23" s="208">
        <v>15.62</v>
      </c>
      <c r="AD23" s="208">
        <v>15.33</v>
      </c>
      <c r="AE23" s="208">
        <v>15.88</v>
      </c>
      <c r="AF23" s="208">
        <v>15.59</v>
      </c>
      <c r="AG23" s="208">
        <v>16.14</v>
      </c>
      <c r="AH23" s="208">
        <v>14.97</v>
      </c>
      <c r="AI23" s="208">
        <v>15.46</v>
      </c>
      <c r="AJ23" s="208">
        <v>15.23</v>
      </c>
      <c r="AK23" s="208">
        <v>15.72</v>
      </c>
      <c r="AL23" s="208">
        <v>15.49</v>
      </c>
      <c r="AM23" s="208">
        <v>15.98</v>
      </c>
      <c r="AN23" s="208">
        <v>15.75</v>
      </c>
      <c r="AO23" s="208">
        <v>16.239999999999998</v>
      </c>
      <c r="AP23" s="208">
        <v>16.010000000000002</v>
      </c>
      <c r="AQ23" s="208">
        <v>16.5</v>
      </c>
      <c r="AR23" s="209">
        <v>16.27</v>
      </c>
      <c r="AS23" s="209">
        <v>16.760000000000002</v>
      </c>
      <c r="AT23" s="209">
        <v>16.53</v>
      </c>
      <c r="AU23" s="209">
        <v>17.02</v>
      </c>
      <c r="AV23" s="209">
        <v>16.79</v>
      </c>
      <c r="AW23" s="209">
        <v>17.28</v>
      </c>
      <c r="AX23" s="209">
        <v>17.05</v>
      </c>
      <c r="AY23" s="209">
        <v>17.54</v>
      </c>
      <c r="AZ23" s="209">
        <v>16.3</v>
      </c>
      <c r="BA23" s="209">
        <v>16.78</v>
      </c>
      <c r="BB23" s="209">
        <v>16.559999999999999</v>
      </c>
      <c r="BC23" s="209">
        <v>17.04</v>
      </c>
      <c r="BD23" s="209">
        <v>16.82</v>
      </c>
      <c r="BE23" s="209">
        <v>17.3</v>
      </c>
      <c r="BF23" s="209">
        <v>17.079999999999998</v>
      </c>
      <c r="BG23" s="209">
        <v>17.559999999999999</v>
      </c>
      <c r="BH23" s="164">
        <f t="shared" si="1"/>
        <v>15.75</v>
      </c>
      <c r="BI23" s="164">
        <f t="shared" si="1"/>
        <v>16.239999999999998</v>
      </c>
      <c r="BJ23" s="165">
        <f>IF([2]ข้อมูล!$Q$14=0,BH23,IF([2]ข้อมูล!$Q$14=1,BI23,IF([2]ข้อมูล!$Q$14=2,BI23,)))</f>
        <v>15.75</v>
      </c>
      <c r="BM23" s="235">
        <f>[2]ข้อมูล!$F$227</f>
        <v>5</v>
      </c>
      <c r="BN23" s="206">
        <v>30</v>
      </c>
      <c r="BO23" s="236">
        <v>0.8</v>
      </c>
      <c r="BP23" s="237"/>
    </row>
    <row r="24" spans="2:78">
      <c r="B24" s="155">
        <v>20</v>
      </c>
      <c r="C24" s="156">
        <f>IF($C$2=15.5,[2]S3!A24,IF($C$2=16.5,[2]S3!B24,IF($C$2=17.5,[2]S3!C24,IF($C$2=18.5,[2]S3!D24,IF($C$2=19.5,[2]S3!E24,IF($C$2=20.5,[2]S3!F24,IF($C$2=21.5,[2]S3!G24,IF($C$2=22.5,[2]S3!H24,IF($C$2=23.5,[2]S3!I24,IF($C$2=24.5,[2]S3!J24,IF($C$2=25.5,[2]S3!K24,IF($C$2=26.5,[2]S3!L24,IF($C$2=27.5,[2]S3!M24,IF($C$2=28.5,[2]S3!N24,IF($C$2=29.5,[2]S3!O24,IF($C$2=30.5,[2]S3!P24,IF($C$2=31.5,[2]S3!Q24,IF($C$2=32.5,[2]S3!R24,IF($C$2=33.5,[2]S3!S24,IF($C$2=34.5,[2]S3!T24,IF($C$2=35.5,[2]S3!U24,IF($C$2=36.5,[2]S3!V24,IF($C$2=37.5,[2]S3!W24,IF($C$2=38.5,[2]S3!X24,IF($C$2=39.5,[2]S3!Y24)))))))))))))))))))))))))</f>
        <v>51.14</v>
      </c>
      <c r="D24" s="156">
        <f t="shared" si="2"/>
        <v>71.599999999999994</v>
      </c>
      <c r="E24" s="156">
        <f>IF($E$2=15.5,[2]S3!AA24,IF($E$2=16.5,[2]S3!AB24,IF($E$2=17.5,[2]S3!AC24,IF($E$2=18.5,[2]S3!AD24,IF($E$2=19.5,[2]S3!AE24,IF($E$2=20.5,[2]S3!AF24,IF($E$2=21.5,[2]S3!AG24,IF($E$2=22.5,[2]S3!AH24,IF($E$2=23.5,[2]S3!AI24,IF($E$2=24.5,[2]S3!AJ24,IF($E$2=25.5,[2]S3!AK24,IF($E$2=26.5,[2]S3!AL24,IF($E$2=27.5,[2]S3!AM24,IF($E$2=28.5,[2]S3!AN24,IF($E$2=29.5,[2]S3!AO24,IF($E$2=30.5,[2]S3!AP24,IF($E$2=31.5,[2]S3!AQ24,IF($E$2=32.5,[2]S3!AR24,IF($E$2=33.5,[2]S3!AS24,IF($E$2=34.5,[2]S3!AT24,IF($E$2=35.5,[2]S3!AU24,IF($E$2=36.5,[2]S3!AV24,IF($E$2=37.5,[2]S3!AW24,IF($E$2=38.5,[2]S3!AX24,IF($E$2=39.5,[2]S3!AY24)))))))))))))))))))))))))</f>
        <v>34.29</v>
      </c>
      <c r="F24" s="156">
        <f t="shared" si="0"/>
        <v>48.01</v>
      </c>
      <c r="H24" s="234" t="s">
        <v>180</v>
      </c>
      <c r="I24" s="204" t="s">
        <v>179</v>
      </c>
      <c r="J24" s="170">
        <v>2.09</v>
      </c>
      <c r="K24" s="170">
        <v>2.19</v>
      </c>
      <c r="L24" s="170">
        <v>2.13</v>
      </c>
      <c r="M24" s="170">
        <v>2.23</v>
      </c>
      <c r="N24" s="170">
        <v>2.1800000000000002</v>
      </c>
      <c r="O24" s="170">
        <v>2.2799999999999998</v>
      </c>
      <c r="P24" s="170">
        <v>2.2200000000000002</v>
      </c>
      <c r="Q24" s="170">
        <v>2.3199999999999998</v>
      </c>
      <c r="R24" s="170">
        <v>2.2599999999999998</v>
      </c>
      <c r="S24" s="170">
        <v>2.36</v>
      </c>
      <c r="T24" s="170">
        <v>2.31</v>
      </c>
      <c r="U24" s="170">
        <v>2.41</v>
      </c>
      <c r="V24" s="170">
        <v>2.35</v>
      </c>
      <c r="W24" s="170">
        <v>2.4500000000000002</v>
      </c>
      <c r="X24" s="208">
        <v>2.4</v>
      </c>
      <c r="Y24" s="208">
        <v>2.5</v>
      </c>
      <c r="Z24" s="208">
        <v>2.44</v>
      </c>
      <c r="AA24" s="208">
        <v>2.54</v>
      </c>
      <c r="AB24" s="208">
        <v>2.48</v>
      </c>
      <c r="AC24" s="208">
        <v>2.58</v>
      </c>
      <c r="AD24" s="208">
        <v>2.5299999999999998</v>
      </c>
      <c r="AE24" s="208">
        <v>2.63</v>
      </c>
      <c r="AF24" s="208">
        <v>2.57</v>
      </c>
      <c r="AG24" s="208">
        <v>2.67</v>
      </c>
      <c r="AH24" s="208">
        <v>2.62</v>
      </c>
      <c r="AI24" s="208">
        <v>2.72</v>
      </c>
      <c r="AJ24" s="208">
        <v>2.66</v>
      </c>
      <c r="AK24" s="208">
        <v>2.76</v>
      </c>
      <c r="AL24" s="208">
        <v>2.7</v>
      </c>
      <c r="AM24" s="208">
        <v>2.8</v>
      </c>
      <c r="AN24" s="208">
        <v>2.75</v>
      </c>
      <c r="AO24" s="208">
        <v>2.85</v>
      </c>
      <c r="AP24" s="208">
        <v>2.79</v>
      </c>
      <c r="AQ24" s="208">
        <v>2.89</v>
      </c>
      <c r="AR24" s="209">
        <v>2.84</v>
      </c>
      <c r="AS24" s="209">
        <v>2.94</v>
      </c>
      <c r="AT24" s="209">
        <v>2.88</v>
      </c>
      <c r="AU24" s="209">
        <v>2.98</v>
      </c>
      <c r="AV24" s="209">
        <v>2.92</v>
      </c>
      <c r="AW24" s="209">
        <v>3.02</v>
      </c>
      <c r="AX24" s="209">
        <v>2.97</v>
      </c>
      <c r="AY24" s="209">
        <v>3.07</v>
      </c>
      <c r="AZ24" s="209">
        <v>2.8</v>
      </c>
      <c r="BA24" s="209">
        <v>2.89</v>
      </c>
      <c r="BB24" s="209">
        <v>2.84</v>
      </c>
      <c r="BC24" s="209">
        <v>2.93</v>
      </c>
      <c r="BD24" s="209">
        <v>2.89</v>
      </c>
      <c r="BE24" s="209">
        <v>2.98</v>
      </c>
      <c r="BF24" s="209">
        <v>2.93</v>
      </c>
      <c r="BG24" s="209">
        <v>3.02</v>
      </c>
      <c r="BH24" s="164">
        <f t="shared" si="1"/>
        <v>2.75</v>
      </c>
      <c r="BI24" s="164">
        <f t="shared" si="1"/>
        <v>2.85</v>
      </c>
      <c r="BJ24" s="165">
        <f>IF([2]ข้อมูล!$Q$14=0,BH24,IF([2]ข้อมูล!$Q$14=1,BI24,IF([2]ข้อมูล!$Q$14=2,BI24,)))</f>
        <v>2.75</v>
      </c>
      <c r="BM24" s="206">
        <f>BM23*10</f>
        <v>50</v>
      </c>
      <c r="BN24" s="206">
        <v>40</v>
      </c>
      <c r="BO24" s="236">
        <v>0.9</v>
      </c>
    </row>
    <row r="25" spans="2:78">
      <c r="B25" s="155">
        <v>21</v>
      </c>
      <c r="C25" s="156">
        <f>IF($C$2=15.5,[2]S3!A25,IF($C$2=16.5,[2]S3!B25,IF($C$2=17.5,[2]S3!C25,IF($C$2=18.5,[2]S3!D25,IF($C$2=19.5,[2]S3!E25,IF($C$2=20.5,[2]S3!F25,IF($C$2=21.5,[2]S3!G25,IF($C$2=22.5,[2]S3!H25,IF($C$2=23.5,[2]S3!I25,IF($C$2=24.5,[2]S3!J25,IF($C$2=25.5,[2]S3!K25,IF($C$2=26.5,[2]S3!L25,IF($C$2=27.5,[2]S3!M25,IF($C$2=28.5,[2]S3!N25,IF($C$2=29.5,[2]S3!O25,IF($C$2=30.5,[2]S3!P25,IF($C$2=31.5,[2]S3!Q25,IF($C$2=32.5,[2]S3!R25,IF($C$2=33.5,[2]S3!S25,IF($C$2=34.5,[2]S3!T25,IF($C$2=35.5,[2]S3!U25,IF($C$2=36.5,[2]S3!V25,IF($C$2=37.5,[2]S3!W25,IF($C$2=38.5,[2]S3!X25,IF($C$2=39.5,[2]S3!Y25)))))))))))))))))))))))))</f>
        <v>53.63</v>
      </c>
      <c r="D25" s="156">
        <f t="shared" si="2"/>
        <v>75.08</v>
      </c>
      <c r="E25" s="156">
        <f>IF($E$2=15.5,[2]S3!AA25,IF($E$2=16.5,[2]S3!AB25,IF($E$2=17.5,[2]S3!AC25,IF($E$2=18.5,[2]S3!AD25,IF($E$2=19.5,[2]S3!AE25,IF($E$2=20.5,[2]S3!AF25,IF($E$2=21.5,[2]S3!AG25,IF($E$2=22.5,[2]S3!AH25,IF($E$2=23.5,[2]S3!AI25,IF($E$2=24.5,[2]S3!AJ25,IF($E$2=25.5,[2]S3!AK25,IF($E$2=26.5,[2]S3!AL25,IF($E$2=27.5,[2]S3!AM25,IF($E$2=28.5,[2]S3!AN25,IF($E$2=29.5,[2]S3!AO25,IF($E$2=30.5,[2]S3!AP25,IF($E$2=31.5,[2]S3!AQ25,IF($E$2=32.5,[2]S3!AR25,IF($E$2=33.5,[2]S3!AS25,IF($E$2=34.5,[2]S3!AT25,IF($E$2=35.5,[2]S3!AU25,IF($E$2=36.5,[2]S3!AV25,IF($E$2=37.5,[2]S3!AW25,IF($E$2=38.5,[2]S3!AX25,IF($E$2=39.5,[2]S3!AY25)))))))))))))))))))))))))</f>
        <v>35.979999999999997</v>
      </c>
      <c r="F25" s="156">
        <f t="shared" si="0"/>
        <v>50.37</v>
      </c>
      <c r="H25" s="234" t="s">
        <v>181</v>
      </c>
      <c r="I25" s="204" t="s">
        <v>179</v>
      </c>
      <c r="J25" s="170">
        <v>9.7799999999999994</v>
      </c>
      <c r="K25" s="170">
        <v>10.27</v>
      </c>
      <c r="L25" s="170">
        <v>9.93</v>
      </c>
      <c r="M25" s="170">
        <v>10.45</v>
      </c>
      <c r="N25" s="170">
        <v>10.1</v>
      </c>
      <c r="O25" s="170">
        <v>10.62</v>
      </c>
      <c r="P25" s="170">
        <v>10.27</v>
      </c>
      <c r="Q25" s="170">
        <v>10.79</v>
      </c>
      <c r="R25" s="170">
        <v>10.44</v>
      </c>
      <c r="S25" s="170">
        <v>10.96</v>
      </c>
      <c r="T25" s="170">
        <v>10.62</v>
      </c>
      <c r="U25" s="170">
        <v>11.14</v>
      </c>
      <c r="V25" s="170">
        <v>10.79</v>
      </c>
      <c r="W25" s="170">
        <v>11.31</v>
      </c>
      <c r="X25" s="208">
        <v>10.96</v>
      </c>
      <c r="Y25" s="208">
        <v>11.48</v>
      </c>
      <c r="Z25" s="208">
        <v>11.13</v>
      </c>
      <c r="AA25" s="208">
        <v>11.65</v>
      </c>
      <c r="AB25" s="208">
        <v>11.31</v>
      </c>
      <c r="AC25" s="208">
        <v>11.83</v>
      </c>
      <c r="AD25" s="208">
        <v>11.48</v>
      </c>
      <c r="AE25" s="208">
        <v>12</v>
      </c>
      <c r="AF25" s="208">
        <v>11.65</v>
      </c>
      <c r="AG25" s="208">
        <v>12.17</v>
      </c>
      <c r="AH25" s="208">
        <v>11.83</v>
      </c>
      <c r="AI25" s="208">
        <v>12.35</v>
      </c>
      <c r="AJ25" s="208">
        <v>12</v>
      </c>
      <c r="AK25" s="208">
        <v>12.52</v>
      </c>
      <c r="AL25" s="208">
        <v>12.17</v>
      </c>
      <c r="AM25" s="208">
        <v>12.69</v>
      </c>
      <c r="AN25" s="208">
        <v>12.34</v>
      </c>
      <c r="AO25" s="208">
        <v>12.86</v>
      </c>
      <c r="AP25" s="208">
        <v>12.52</v>
      </c>
      <c r="AQ25" s="208">
        <v>13.04</v>
      </c>
      <c r="AR25" s="209">
        <v>12.69</v>
      </c>
      <c r="AS25" s="209">
        <v>13.21</v>
      </c>
      <c r="AT25" s="209">
        <v>12.86</v>
      </c>
      <c r="AU25" s="209">
        <v>13.38</v>
      </c>
      <c r="AV25" s="209">
        <v>13.03</v>
      </c>
      <c r="AW25" s="209">
        <v>13.55</v>
      </c>
      <c r="AX25" s="209">
        <v>13.21</v>
      </c>
      <c r="AY25" s="209">
        <v>13.73</v>
      </c>
      <c r="AZ25" s="209">
        <v>12.35</v>
      </c>
      <c r="BA25" s="209">
        <v>12.84</v>
      </c>
      <c r="BB25" s="209">
        <v>12.53</v>
      </c>
      <c r="BC25" s="209">
        <v>13.01</v>
      </c>
      <c r="BD25" s="209">
        <v>12.7</v>
      </c>
      <c r="BE25" s="209">
        <v>13.18</v>
      </c>
      <c r="BF25" s="209">
        <v>12.87</v>
      </c>
      <c r="BG25" s="209">
        <v>13.35</v>
      </c>
      <c r="BH25" s="164">
        <f t="shared" si="1"/>
        <v>12.34</v>
      </c>
      <c r="BI25" s="164">
        <f t="shared" si="1"/>
        <v>12.86</v>
      </c>
      <c r="BJ25" s="165">
        <f>IF([2]ข้อมูล!$Q$14=0,BH25,IF([2]ข้อมูล!$Q$14=1,BI25,IF([2]ข้อมูล!$Q$14=2,BI25,)))</f>
        <v>12.34</v>
      </c>
      <c r="BM25" s="206">
        <f>VLOOKUP(BM24,BN23:BO28,2)</f>
        <v>1</v>
      </c>
      <c r="BN25" s="206">
        <v>50</v>
      </c>
      <c r="BO25" s="236">
        <v>1</v>
      </c>
    </row>
    <row r="26" spans="2:78">
      <c r="B26" s="155">
        <v>22</v>
      </c>
      <c r="C26" s="156">
        <f>IF($C$2=15.5,[2]S3!A26,IF($C$2=16.5,[2]S3!B26,IF($C$2=17.5,[2]S3!C26,IF($C$2=18.5,[2]S3!D26,IF($C$2=19.5,[2]S3!E26,IF($C$2=20.5,[2]S3!F26,IF($C$2=21.5,[2]S3!G26,IF($C$2=22.5,[2]S3!H26,IF($C$2=23.5,[2]S3!I26,IF($C$2=24.5,[2]S3!J26,IF($C$2=25.5,[2]S3!K26,IF($C$2=26.5,[2]S3!L26,IF($C$2=27.5,[2]S3!M26,IF($C$2=28.5,[2]S3!N26,IF($C$2=29.5,[2]S3!O26,IF($C$2=30.5,[2]S3!P26,IF($C$2=31.5,[2]S3!Q26,IF($C$2=32.5,[2]S3!R26,IF($C$2=33.5,[2]S3!S26,IF($C$2=34.5,[2]S3!T26,IF($C$2=35.5,[2]S3!U26,IF($C$2=36.5,[2]S3!V26,IF($C$2=37.5,[2]S3!W26,IF($C$2=38.5,[2]S3!X26,IF($C$2=39.5,[2]S3!Y26)))))))))))))))))))))))))</f>
        <v>56.13</v>
      </c>
      <c r="D26" s="156">
        <f t="shared" si="2"/>
        <v>78.58</v>
      </c>
      <c r="E26" s="156">
        <f>IF($E$2=15.5,[2]S3!AA26,IF($E$2=16.5,[2]S3!AB26,IF($E$2=17.5,[2]S3!AC26,IF($E$2=18.5,[2]S3!AD26,IF($E$2=19.5,[2]S3!AE26,IF($E$2=20.5,[2]S3!AF26,IF($E$2=21.5,[2]S3!AG26,IF($E$2=22.5,[2]S3!AH26,IF($E$2=23.5,[2]S3!AI26,IF($E$2=24.5,[2]S3!AJ26,IF($E$2=25.5,[2]S3!AK26,IF($E$2=26.5,[2]S3!AL26,IF($E$2=27.5,[2]S3!AM26,IF($E$2=28.5,[2]S3!AN26,IF($E$2=29.5,[2]S3!AO26,IF($E$2=30.5,[2]S3!AP26,IF($E$2=31.5,[2]S3!AQ26,IF($E$2=32.5,[2]S3!AR26,IF($E$2=33.5,[2]S3!AS26,IF($E$2=34.5,[2]S3!AT26,IF($E$2=35.5,[2]S3!AU26,IF($E$2=36.5,[2]S3!AV26,IF($E$2=37.5,[2]S3!AW26,IF($E$2=38.5,[2]S3!AX26,IF($E$2=39.5,[2]S3!AY26)))))))))))))))))))))))))</f>
        <v>37.659999999999997</v>
      </c>
      <c r="F26" s="156">
        <f t="shared" si="0"/>
        <v>52.72</v>
      </c>
      <c r="H26" s="229" t="s">
        <v>182</v>
      </c>
      <c r="I26" s="169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61"/>
      <c r="Y26" s="162"/>
      <c r="Z26" s="161"/>
      <c r="AA26" s="162"/>
      <c r="AB26" s="161"/>
      <c r="AC26" s="162"/>
      <c r="AD26" s="161"/>
      <c r="AE26" s="162"/>
      <c r="AF26" s="161"/>
      <c r="AG26" s="162"/>
      <c r="AH26" s="161"/>
      <c r="AI26" s="162"/>
      <c r="AJ26" s="161"/>
      <c r="AK26" s="162"/>
      <c r="AL26" s="161"/>
      <c r="AM26" s="162"/>
      <c r="AN26" s="162"/>
      <c r="AO26" s="162"/>
      <c r="AP26" s="162"/>
      <c r="AQ26" s="162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4"/>
      <c r="BI26" s="164"/>
      <c r="BJ26" s="173"/>
      <c r="BM26" s="206"/>
      <c r="BN26" s="206">
        <v>60</v>
      </c>
      <c r="BO26" s="236">
        <v>1.6</v>
      </c>
    </row>
    <row r="27" spans="2:78">
      <c r="B27" s="155">
        <v>23</v>
      </c>
      <c r="C27" s="156">
        <f>IF($C$2=15.5,[2]S3!A27,IF($C$2=16.5,[2]S3!B27,IF($C$2=17.5,[2]S3!C27,IF($C$2=18.5,[2]S3!D27,IF($C$2=19.5,[2]S3!E27,IF($C$2=20.5,[2]S3!F27,IF($C$2=21.5,[2]S3!G27,IF($C$2=22.5,[2]S3!H27,IF($C$2=23.5,[2]S3!I27,IF($C$2=24.5,[2]S3!J27,IF($C$2=25.5,[2]S3!K27,IF($C$2=26.5,[2]S3!L27,IF($C$2=27.5,[2]S3!M27,IF($C$2=28.5,[2]S3!N27,IF($C$2=29.5,[2]S3!O27,IF($C$2=30.5,[2]S3!P27,IF($C$2=31.5,[2]S3!Q27,IF($C$2=32.5,[2]S3!R27,IF($C$2=33.5,[2]S3!S27,IF($C$2=34.5,[2]S3!T27,IF($C$2=35.5,[2]S3!U27,IF($C$2=36.5,[2]S3!V27,IF($C$2=37.5,[2]S3!W27,IF($C$2=38.5,[2]S3!X27,IF($C$2=39.5,[2]S3!Y27)))))))))))))))))))))))))</f>
        <v>58.61</v>
      </c>
      <c r="D27" s="156">
        <f t="shared" si="2"/>
        <v>82.05</v>
      </c>
      <c r="E27" s="156">
        <f>IF($E$2=15.5,[2]S3!AA27,IF($E$2=16.5,[2]S3!AB27,IF($E$2=17.5,[2]S3!AC27,IF($E$2=18.5,[2]S3!AD27,IF($E$2=19.5,[2]S3!AE27,IF($E$2=20.5,[2]S3!AF27,IF($E$2=21.5,[2]S3!AG27,IF($E$2=22.5,[2]S3!AH27,IF($E$2=23.5,[2]S3!AI27,IF($E$2=24.5,[2]S3!AJ27,IF($E$2=25.5,[2]S3!AK27,IF($E$2=26.5,[2]S3!AL27,IF($E$2=27.5,[2]S3!AM27,IF($E$2=28.5,[2]S3!AN27,IF($E$2=29.5,[2]S3!AO27,IF($E$2=30.5,[2]S3!AP27,IF($E$2=31.5,[2]S3!AQ27,IF($E$2=32.5,[2]S3!AR27,IF($E$2=33.5,[2]S3!AS27,IF($E$2=34.5,[2]S3!AT27,IF($E$2=35.5,[2]S3!AU27,IF($E$2=36.5,[2]S3!AV27,IF($E$2=37.5,[2]S3!AW27,IF($E$2=38.5,[2]S3!AX27,IF($E$2=39.5,[2]S3!AY27)))))))))))))))))))))))))</f>
        <v>39.35</v>
      </c>
      <c r="F27" s="156">
        <f t="shared" si="0"/>
        <v>55.09</v>
      </c>
      <c r="H27" s="234" t="s">
        <v>183</v>
      </c>
      <c r="I27" s="204" t="s">
        <v>179</v>
      </c>
      <c r="J27" s="170">
        <v>33.340000000000003</v>
      </c>
      <c r="K27" s="170">
        <v>35.19</v>
      </c>
      <c r="L27" s="170">
        <v>33.51</v>
      </c>
      <c r="M27" s="170">
        <v>35.36</v>
      </c>
      <c r="N27" s="170">
        <v>33.69</v>
      </c>
      <c r="O27" s="170">
        <v>35.54</v>
      </c>
      <c r="P27" s="170">
        <v>33.869999999999997</v>
      </c>
      <c r="Q27" s="170">
        <v>35.72</v>
      </c>
      <c r="R27" s="170">
        <v>34.049999999999997</v>
      </c>
      <c r="S27" s="170">
        <v>35.9</v>
      </c>
      <c r="T27" s="170">
        <v>34.22</v>
      </c>
      <c r="U27" s="170">
        <v>36.07</v>
      </c>
      <c r="V27" s="170">
        <v>34.4</v>
      </c>
      <c r="W27" s="170">
        <v>36.25</v>
      </c>
      <c r="X27" s="208">
        <v>34.58</v>
      </c>
      <c r="Y27" s="208">
        <v>36.43</v>
      </c>
      <c r="Z27" s="208">
        <v>34.76</v>
      </c>
      <c r="AA27" s="208">
        <v>36.61</v>
      </c>
      <c r="AB27" s="208">
        <v>34.93</v>
      </c>
      <c r="AC27" s="208">
        <v>36.78</v>
      </c>
      <c r="AD27" s="208">
        <v>35.11</v>
      </c>
      <c r="AE27" s="208">
        <v>36.96</v>
      </c>
      <c r="AF27" s="208">
        <v>35.29</v>
      </c>
      <c r="AG27" s="208">
        <v>37.14</v>
      </c>
      <c r="AH27" s="208">
        <v>35.47</v>
      </c>
      <c r="AI27" s="208">
        <v>37.32</v>
      </c>
      <c r="AJ27" s="208">
        <v>35.64</v>
      </c>
      <c r="AK27" s="208">
        <v>37.49</v>
      </c>
      <c r="AL27" s="208">
        <v>35.82</v>
      </c>
      <c r="AM27" s="208">
        <v>37.67</v>
      </c>
      <c r="AN27" s="208">
        <v>36</v>
      </c>
      <c r="AO27" s="208">
        <v>37.85</v>
      </c>
      <c r="AP27" s="208">
        <v>36.18</v>
      </c>
      <c r="AQ27" s="208">
        <v>38.03</v>
      </c>
      <c r="AR27" s="209">
        <v>36.35</v>
      </c>
      <c r="AS27" s="209">
        <v>38.200000000000003</v>
      </c>
      <c r="AT27" s="209">
        <v>36.53</v>
      </c>
      <c r="AU27" s="209">
        <v>38.380000000000003</v>
      </c>
      <c r="AV27" s="209">
        <v>36.71</v>
      </c>
      <c r="AW27" s="209">
        <v>38.56</v>
      </c>
      <c r="AX27" s="209">
        <v>36.89</v>
      </c>
      <c r="AY27" s="209">
        <v>38.74</v>
      </c>
      <c r="AZ27" s="209">
        <v>43.93</v>
      </c>
      <c r="BA27" s="209">
        <v>47.29</v>
      </c>
      <c r="BB27" s="209">
        <v>44.11</v>
      </c>
      <c r="BC27" s="209">
        <v>47.46</v>
      </c>
      <c r="BD27" s="209">
        <v>44.29</v>
      </c>
      <c r="BE27" s="209">
        <v>47.64</v>
      </c>
      <c r="BF27" s="209">
        <v>44.47</v>
      </c>
      <c r="BG27" s="209">
        <v>47.82</v>
      </c>
      <c r="BH27" s="164">
        <f t="shared" si="1"/>
        <v>36</v>
      </c>
      <c r="BI27" s="164">
        <f t="shared" si="1"/>
        <v>37.85</v>
      </c>
      <c r="BJ27" s="165">
        <f>IF([2]ข้อมูล!$Q$14=0,BH27,IF([2]ข้อมูล!$Q$14=1,BI27,IF([2]ข้อมูล!$Q$14=2,BI27,)))</f>
        <v>36</v>
      </c>
      <c r="BM27" s="206"/>
      <c r="BN27" s="206">
        <v>70</v>
      </c>
      <c r="BO27" s="236">
        <v>1.7</v>
      </c>
    </row>
    <row r="28" spans="2:78">
      <c r="B28" s="155">
        <v>24</v>
      </c>
      <c r="C28" s="156">
        <f>IF($C$2=15.5,[2]S3!A28,IF($C$2=16.5,[2]S3!B28,IF($C$2=17.5,[2]S3!C28,IF($C$2=18.5,[2]S3!D28,IF($C$2=19.5,[2]S3!E28,IF($C$2=20.5,[2]S3!F28,IF($C$2=21.5,[2]S3!G28,IF($C$2=22.5,[2]S3!H28,IF($C$2=23.5,[2]S3!I28,IF($C$2=24.5,[2]S3!J28,IF($C$2=25.5,[2]S3!K28,IF($C$2=26.5,[2]S3!L28,IF($C$2=27.5,[2]S3!M28,IF($C$2=28.5,[2]S3!N28,IF($C$2=29.5,[2]S3!O28,IF($C$2=30.5,[2]S3!P28,IF($C$2=31.5,[2]S3!Q28,IF($C$2=32.5,[2]S3!R28,IF($C$2=33.5,[2]S3!S28,IF($C$2=34.5,[2]S3!T28,IF($C$2=35.5,[2]S3!U28,IF($C$2=36.5,[2]S3!V28,IF($C$2=37.5,[2]S3!W28,IF($C$2=38.5,[2]S3!X28,IF($C$2=39.5,[2]S3!Y28)))))))))))))))))))))))))</f>
        <v>61.11</v>
      </c>
      <c r="D28" s="156">
        <f t="shared" si="2"/>
        <v>85.55</v>
      </c>
      <c r="E28" s="156">
        <f>IF($E$2=15.5,[2]S3!AA28,IF($E$2=16.5,[2]S3!AB28,IF($E$2=17.5,[2]S3!AC28,IF($E$2=18.5,[2]S3!AD28,IF($E$2=19.5,[2]S3!AE28,IF($E$2=20.5,[2]S3!AF28,IF($E$2=21.5,[2]S3!AG28,IF($E$2=22.5,[2]S3!AH28,IF($E$2=23.5,[2]S3!AI28,IF($E$2=24.5,[2]S3!AJ28,IF($E$2=25.5,[2]S3!AK28,IF($E$2=26.5,[2]S3!AL28,IF($E$2=27.5,[2]S3!AM28,IF($E$2=28.5,[2]S3!AN28,IF($E$2=29.5,[2]S3!AO28,IF($E$2=30.5,[2]S3!AP28,IF($E$2=31.5,[2]S3!AQ28,IF($E$2=32.5,[2]S3!AR28,IF($E$2=33.5,[2]S3!AS28,IF($E$2=34.5,[2]S3!AT28,IF($E$2=35.5,[2]S3!AU28,IF($E$2=36.5,[2]S3!AV28,IF($E$2=37.5,[2]S3!AW28,IF($E$2=38.5,[2]S3!AX28,IF($E$2=39.5,[2]S3!AY28)))))))))))))))))))))))))</f>
        <v>41.03</v>
      </c>
      <c r="F28" s="156">
        <f t="shared" si="0"/>
        <v>57.44</v>
      </c>
      <c r="H28" s="238" t="s">
        <v>184</v>
      </c>
      <c r="I28" s="166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239"/>
      <c r="Y28" s="239"/>
      <c r="Z28" s="239"/>
      <c r="AA28" s="239"/>
      <c r="AB28" s="239"/>
      <c r="AC28" s="239"/>
      <c r="AD28" s="239"/>
      <c r="AE28" s="239"/>
      <c r="AF28" s="239"/>
      <c r="AG28" s="239"/>
      <c r="AH28" s="239"/>
      <c r="AI28" s="239"/>
      <c r="AJ28" s="239"/>
      <c r="AK28" s="239"/>
      <c r="AL28" s="239"/>
      <c r="AM28" s="239"/>
      <c r="AN28" s="239"/>
      <c r="AO28" s="239"/>
      <c r="AP28" s="239"/>
      <c r="AQ28" s="239"/>
      <c r="AR28" s="240"/>
      <c r="AS28" s="240"/>
      <c r="AT28" s="240"/>
      <c r="AU28" s="240"/>
      <c r="AV28" s="240"/>
      <c r="AW28" s="240"/>
      <c r="AX28" s="240"/>
      <c r="AY28" s="240"/>
      <c r="AZ28" s="240"/>
      <c r="BA28" s="240"/>
      <c r="BB28" s="240"/>
      <c r="BC28" s="240"/>
      <c r="BD28" s="240"/>
      <c r="BE28" s="240"/>
      <c r="BF28" s="240"/>
      <c r="BG28" s="240"/>
      <c r="BH28" s="164"/>
      <c r="BI28" s="164"/>
      <c r="BJ28" s="173"/>
      <c r="BM28" s="241"/>
      <c r="BN28" s="242">
        <v>80</v>
      </c>
      <c r="BO28" s="243">
        <v>1.8</v>
      </c>
    </row>
    <row r="29" spans="2:78">
      <c r="B29" s="155">
        <v>25</v>
      </c>
      <c r="C29" s="156">
        <f>IF($C$2=15.5,[2]S3!A29,IF($C$2=16.5,[2]S3!B29,IF($C$2=17.5,[2]S3!C29,IF($C$2=18.5,[2]S3!D29,IF($C$2=19.5,[2]S3!E29,IF($C$2=20.5,[2]S3!F29,IF($C$2=21.5,[2]S3!G29,IF($C$2=22.5,[2]S3!H29,IF($C$2=23.5,[2]S3!I29,IF($C$2=24.5,[2]S3!J29,IF($C$2=25.5,[2]S3!K29,IF($C$2=26.5,[2]S3!L29,IF($C$2=27.5,[2]S3!M29,IF($C$2=28.5,[2]S3!N29,IF($C$2=29.5,[2]S3!O29,IF($C$2=30.5,[2]S3!P29,IF($C$2=31.5,[2]S3!Q29,IF($C$2=32.5,[2]S3!R29,IF($C$2=33.5,[2]S3!S29,IF($C$2=34.5,[2]S3!T29,IF($C$2=35.5,[2]S3!U29,IF($C$2=36.5,[2]S3!V29,IF($C$2=37.5,[2]S3!W29,IF($C$2=38.5,[2]S3!X29,IF($C$2=39.5,[2]S3!Y29)))))))))))))))))))))))))</f>
        <v>63.61</v>
      </c>
      <c r="D29" s="156">
        <f t="shared" si="2"/>
        <v>89.05</v>
      </c>
      <c r="E29" s="156">
        <f>IF($E$2=15.5,[2]S3!AA29,IF($E$2=16.5,[2]S3!AB29,IF($E$2=17.5,[2]S3!AC29,IF($E$2=18.5,[2]S3!AD29,IF($E$2=19.5,[2]S3!AE29,IF($E$2=20.5,[2]S3!AF29,IF($E$2=21.5,[2]S3!AG29,IF($E$2=22.5,[2]S3!AH29,IF($E$2=23.5,[2]S3!AI29,IF($E$2=24.5,[2]S3!AJ29,IF($E$2=25.5,[2]S3!AK29,IF($E$2=26.5,[2]S3!AL29,IF($E$2=27.5,[2]S3!AM29,IF($E$2=28.5,[2]S3!AN29,IF($E$2=29.5,[2]S3!AO29,IF($E$2=30.5,[2]S3!AP29,IF($E$2=31.5,[2]S3!AQ29,IF($E$2=32.5,[2]S3!AR29,IF($E$2=33.5,[2]S3!AS29,IF($E$2=34.5,[2]S3!AT29,IF($E$2=35.5,[2]S3!AU29,IF($E$2=36.5,[2]S3!AV29,IF($E$2=37.5,[2]S3!AW29,IF($E$2=38.5,[2]S3!AX29,IF($E$2=39.5,[2]S3!AY29)))))))))))))))))))))))))</f>
        <v>42.71</v>
      </c>
      <c r="F29" s="156">
        <f t="shared" si="0"/>
        <v>59.79</v>
      </c>
      <c r="H29" s="244" t="s">
        <v>185</v>
      </c>
      <c r="I29" s="204" t="s">
        <v>179</v>
      </c>
      <c r="J29" s="170">
        <v>3.18</v>
      </c>
      <c r="K29" s="170">
        <v>3.32</v>
      </c>
      <c r="L29" s="170">
        <v>3.21</v>
      </c>
      <c r="M29" s="170">
        <v>3.35</v>
      </c>
      <c r="N29" s="170">
        <v>3.25</v>
      </c>
      <c r="O29" s="170">
        <v>3.39</v>
      </c>
      <c r="P29" s="170">
        <v>3.28</v>
      </c>
      <c r="Q29" s="170">
        <v>3.42</v>
      </c>
      <c r="R29" s="170">
        <v>3.31</v>
      </c>
      <c r="S29" s="170">
        <v>3.45</v>
      </c>
      <c r="T29" s="170">
        <v>3.34</v>
      </c>
      <c r="U29" s="170">
        <v>3.48</v>
      </c>
      <c r="V29" s="170">
        <v>3.38</v>
      </c>
      <c r="W29" s="170">
        <v>3.52</v>
      </c>
      <c r="X29" s="244">
        <v>3.41</v>
      </c>
      <c r="Y29" s="244">
        <v>3.55</v>
      </c>
      <c r="Z29" s="244">
        <v>3.44</v>
      </c>
      <c r="AA29" s="245">
        <v>3.58</v>
      </c>
      <c r="AB29" s="244">
        <v>3.47</v>
      </c>
      <c r="AC29" s="244">
        <v>3.61</v>
      </c>
      <c r="AD29" s="245">
        <v>3.5</v>
      </c>
      <c r="AE29" s="244">
        <v>3.64</v>
      </c>
      <c r="AF29" s="244">
        <v>3.54</v>
      </c>
      <c r="AG29" s="244">
        <v>3.68</v>
      </c>
      <c r="AH29" s="245">
        <v>3.57</v>
      </c>
      <c r="AI29" s="244">
        <v>3.71</v>
      </c>
      <c r="AJ29" s="244">
        <v>3.6</v>
      </c>
      <c r="AK29" s="244">
        <v>3.74</v>
      </c>
      <c r="AL29" s="244">
        <v>3.63</v>
      </c>
      <c r="AM29" s="244">
        <v>3.77</v>
      </c>
      <c r="AN29" s="245">
        <v>3.67</v>
      </c>
      <c r="AO29" s="244">
        <v>3.81</v>
      </c>
      <c r="AP29" s="245">
        <v>3.7</v>
      </c>
      <c r="AQ29" s="244">
        <v>3.84</v>
      </c>
      <c r="AR29" s="246">
        <v>3.73</v>
      </c>
      <c r="AS29" s="246">
        <v>3.87</v>
      </c>
      <c r="AT29" s="247">
        <v>3.76</v>
      </c>
      <c r="AU29" s="247">
        <v>3.9</v>
      </c>
      <c r="AV29" s="246">
        <v>3.79</v>
      </c>
      <c r="AW29" s="246">
        <v>3.93</v>
      </c>
      <c r="AX29" s="246">
        <v>3.83</v>
      </c>
      <c r="AY29" s="246">
        <v>3.97</v>
      </c>
      <c r="AZ29" s="246">
        <v>3.29</v>
      </c>
      <c r="BA29" s="246">
        <v>3.41</v>
      </c>
      <c r="BB29" s="246">
        <v>3.32</v>
      </c>
      <c r="BC29" s="246">
        <v>3.44</v>
      </c>
      <c r="BD29" s="246">
        <v>3.36</v>
      </c>
      <c r="BE29" s="246">
        <v>3.47</v>
      </c>
      <c r="BF29" s="246">
        <v>3.39</v>
      </c>
      <c r="BG29" s="246">
        <v>3.51</v>
      </c>
      <c r="BH29" s="164">
        <f t="shared" si="1"/>
        <v>3.67</v>
      </c>
      <c r="BI29" s="164">
        <f t="shared" si="1"/>
        <v>3.81</v>
      </c>
      <c r="BJ29" s="165">
        <f>IF([2]ข้อมูล!$Q$14=0,BH29,IF([2]ข้อมูล!$Q$14=1,BI29,IF([2]ข้อมูล!$Q$14=2,BI29,)))</f>
        <v>3.67</v>
      </c>
    </row>
    <row r="30" spans="2:78" ht="21" thickBot="1">
      <c r="B30" s="155">
        <v>26</v>
      </c>
      <c r="C30" s="156">
        <f>IF($C$2=15.5,[2]S3!A30,IF($C$2=16.5,[2]S3!B30,IF($C$2=17.5,[2]S3!C30,IF($C$2=18.5,[2]S3!D30,IF($C$2=19.5,[2]S3!E30,IF($C$2=20.5,[2]S3!F30,IF($C$2=21.5,[2]S3!G30,IF($C$2=22.5,[2]S3!H30,IF($C$2=23.5,[2]S3!I30,IF($C$2=24.5,[2]S3!J30,IF($C$2=25.5,[2]S3!K30,IF($C$2=26.5,[2]S3!L30,IF($C$2=27.5,[2]S3!M30,IF($C$2=28.5,[2]S3!N30,IF($C$2=29.5,[2]S3!O30,IF($C$2=30.5,[2]S3!P30,IF($C$2=31.5,[2]S3!Q30,IF($C$2=32.5,[2]S3!R30,IF($C$2=33.5,[2]S3!S30,IF($C$2=34.5,[2]S3!T30,IF($C$2=35.5,[2]S3!U30,IF($C$2=36.5,[2]S3!V30,IF($C$2=37.5,[2]S3!W30,IF($C$2=38.5,[2]S3!X30,IF($C$2=39.5,[2]S3!Y30)))))))))))))))))))))))))</f>
        <v>66.099999999999994</v>
      </c>
      <c r="D30" s="156">
        <f t="shared" si="2"/>
        <v>92.54</v>
      </c>
      <c r="E30" s="156">
        <f>IF($E$2=15.5,[2]S3!AA30,IF($E$2=16.5,[2]S3!AB30,IF($E$2=17.5,[2]S3!AC30,IF($E$2=18.5,[2]S3!AD30,IF($E$2=19.5,[2]S3!AE30,IF($E$2=20.5,[2]S3!AF30,IF($E$2=21.5,[2]S3!AG30,IF($E$2=22.5,[2]S3!AH30,IF($E$2=23.5,[2]S3!AI30,IF($E$2=24.5,[2]S3!AJ30,IF($E$2=25.5,[2]S3!AK30,IF($E$2=26.5,[2]S3!AL30,IF($E$2=27.5,[2]S3!AM30,IF($E$2=28.5,[2]S3!AN30,IF($E$2=29.5,[2]S3!AO30,IF($E$2=30.5,[2]S3!AP30,IF($E$2=31.5,[2]S3!AQ30,IF($E$2=32.5,[2]S3!AR30,IF($E$2=33.5,[2]S3!AS30,IF($E$2=34.5,[2]S3!AT30,IF($E$2=35.5,[2]S3!AU30,IF($E$2=36.5,[2]S3!AV30,IF($E$2=37.5,[2]S3!AW30,IF($E$2=38.5,[2]S3!AX30,IF($E$2=39.5,[2]S3!AY30)))))))))))))))))))))))))</f>
        <v>44.39</v>
      </c>
      <c r="F30" s="156">
        <f t="shared" si="0"/>
        <v>62.15</v>
      </c>
      <c r="H30" s="248" t="s">
        <v>186</v>
      </c>
      <c r="I30" s="159" t="s">
        <v>136</v>
      </c>
      <c r="J30" s="160">
        <v>6.94</v>
      </c>
      <c r="K30" s="160">
        <v>7.36</v>
      </c>
      <c r="L30" s="160">
        <v>7.01</v>
      </c>
      <c r="M30" s="160">
        <v>7.43</v>
      </c>
      <c r="N30" s="160">
        <v>7.09</v>
      </c>
      <c r="O30" s="160">
        <v>7.51</v>
      </c>
      <c r="P30" s="160">
        <v>7.17</v>
      </c>
      <c r="Q30" s="160">
        <v>7.59</v>
      </c>
      <c r="R30" s="160">
        <v>7.24</v>
      </c>
      <c r="S30" s="160">
        <v>7.66</v>
      </c>
      <c r="T30" s="160">
        <v>7.32</v>
      </c>
      <c r="U30" s="160">
        <v>7.74</v>
      </c>
      <c r="V30" s="160">
        <v>7.4</v>
      </c>
      <c r="W30" s="160">
        <v>7.82</v>
      </c>
      <c r="X30" s="244">
        <v>7.47</v>
      </c>
      <c r="Y30" s="244">
        <v>7.89</v>
      </c>
      <c r="Z30" s="244">
        <v>7.55</v>
      </c>
      <c r="AA30" s="244">
        <v>7.97</v>
      </c>
      <c r="AB30" s="244">
        <v>7.63</v>
      </c>
      <c r="AC30" s="245">
        <v>8.0500000000000007</v>
      </c>
      <c r="AD30" s="245">
        <v>7.7</v>
      </c>
      <c r="AE30" s="244">
        <v>8.1199999999999992</v>
      </c>
      <c r="AF30" s="244">
        <v>7.78</v>
      </c>
      <c r="AG30" s="244">
        <v>8.1999999999999993</v>
      </c>
      <c r="AH30" s="245">
        <v>7.86</v>
      </c>
      <c r="AI30" s="244">
        <v>8.2799999999999994</v>
      </c>
      <c r="AJ30" s="244">
        <v>7.93</v>
      </c>
      <c r="AK30" s="245">
        <v>8.35</v>
      </c>
      <c r="AL30" s="245">
        <v>8.01</v>
      </c>
      <c r="AM30" s="244">
        <v>8.43</v>
      </c>
      <c r="AN30" s="244">
        <v>8.09</v>
      </c>
      <c r="AO30" s="245">
        <v>8.51</v>
      </c>
      <c r="AP30" s="244">
        <v>8.16</v>
      </c>
      <c r="AQ30" s="244">
        <v>8.58</v>
      </c>
      <c r="AR30" s="246">
        <v>8.24</v>
      </c>
      <c r="AS30" s="246">
        <v>8.66</v>
      </c>
      <c r="AT30" s="247">
        <v>8.32</v>
      </c>
      <c r="AU30" s="246">
        <v>8.74</v>
      </c>
      <c r="AV30" s="246">
        <v>8.39</v>
      </c>
      <c r="AW30" s="246">
        <v>8.81</v>
      </c>
      <c r="AX30" s="246">
        <v>8.4700000000000006</v>
      </c>
      <c r="AY30" s="246">
        <v>8.89</v>
      </c>
      <c r="AZ30" s="246">
        <v>7.09</v>
      </c>
      <c r="BA30" s="246">
        <v>7.42</v>
      </c>
      <c r="BB30" s="246">
        <v>7.17</v>
      </c>
      <c r="BC30" s="246">
        <v>7.49</v>
      </c>
      <c r="BD30" s="246">
        <v>7.24</v>
      </c>
      <c r="BE30" s="246">
        <v>7.57</v>
      </c>
      <c r="BF30" s="246">
        <v>7.32</v>
      </c>
      <c r="BG30" s="246">
        <v>7.65</v>
      </c>
      <c r="BH30" s="164">
        <f t="shared" si="1"/>
        <v>8.09</v>
      </c>
      <c r="BI30" s="164">
        <f t="shared" si="1"/>
        <v>8.51</v>
      </c>
      <c r="BJ30" s="165">
        <f>IF([2]ข้อมูล!$Q$14=0,BH30,IF([2]ข้อมูล!$Q$14=1,BI30,IF([2]ข้อมูล!$Q$14=2,BI30,)))</f>
        <v>8.09</v>
      </c>
    </row>
    <row r="31" spans="2:78" ht="21.75" thickBot="1">
      <c r="B31" s="155">
        <v>27</v>
      </c>
      <c r="C31" s="156">
        <f>IF($C$2=15.5,[2]S3!A31,IF($C$2=16.5,[2]S3!B31,IF($C$2=17.5,[2]S3!C31,IF($C$2=18.5,[2]S3!D31,IF($C$2=19.5,[2]S3!E31,IF($C$2=20.5,[2]S3!F31,IF($C$2=21.5,[2]S3!G31,IF($C$2=22.5,[2]S3!H31,IF($C$2=23.5,[2]S3!I31,IF($C$2=24.5,[2]S3!J31,IF($C$2=25.5,[2]S3!K31,IF($C$2=26.5,[2]S3!L31,IF($C$2=27.5,[2]S3!M31,IF($C$2=28.5,[2]S3!N31,IF($C$2=29.5,[2]S3!O31,IF($C$2=30.5,[2]S3!P31,IF($C$2=31.5,[2]S3!Q31,IF($C$2=32.5,[2]S3!R31,IF($C$2=33.5,[2]S3!S31,IF($C$2=34.5,[2]S3!T31,IF($C$2=35.5,[2]S3!U31,IF($C$2=36.5,[2]S3!V31,IF($C$2=37.5,[2]S3!W31,IF($C$2=38.5,[2]S3!X31,IF($C$2=39.5,[2]S3!Y31)))))))))))))))))))))))))</f>
        <v>68.599999999999994</v>
      </c>
      <c r="D31" s="156">
        <f t="shared" si="2"/>
        <v>96.04</v>
      </c>
      <c r="E31" s="156">
        <f>IF($E$2=15.5,[2]S3!AA31,IF($E$2=16.5,[2]S3!AB31,IF($E$2=17.5,[2]S3!AC31,IF($E$2=18.5,[2]S3!AD31,IF($E$2=19.5,[2]S3!AE31,IF($E$2=20.5,[2]S3!AF31,IF($E$2=21.5,[2]S3!AG31,IF($E$2=22.5,[2]S3!AH31,IF($E$2=23.5,[2]S3!AI31,IF($E$2=24.5,[2]S3!AJ31,IF($E$2=25.5,[2]S3!AK31,IF($E$2=26.5,[2]S3!AL31,IF($E$2=27.5,[2]S3!AM31,IF($E$2=28.5,[2]S3!AN31,IF($E$2=29.5,[2]S3!AO31,IF($E$2=30.5,[2]S3!AP31,IF($E$2=31.5,[2]S3!AQ31,IF($E$2=32.5,[2]S3!AR31,IF($E$2=33.5,[2]S3!AS31,IF($E$2=34.5,[2]S3!AT31,IF($E$2=35.5,[2]S3!AU31,IF($E$2=36.5,[2]S3!AV31,IF($E$2=37.5,[2]S3!AW31,IF($E$2=38.5,[2]S3!AX31,IF($E$2=39.5,[2]S3!AY31)))))))))))))))))))))))))</f>
        <v>46.08</v>
      </c>
      <c r="F31" s="156">
        <f t="shared" si="0"/>
        <v>64.510000000000005</v>
      </c>
      <c r="H31" s="248" t="s">
        <v>187</v>
      </c>
      <c r="I31" s="249"/>
      <c r="J31" s="250"/>
      <c r="K31" s="250"/>
      <c r="L31" s="250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6"/>
      <c r="AS31" s="246"/>
      <c r="AT31" s="246"/>
      <c r="AU31" s="246"/>
      <c r="AV31" s="246"/>
      <c r="AW31" s="246"/>
      <c r="AX31" s="246"/>
      <c r="AY31" s="246"/>
      <c r="AZ31" s="246"/>
      <c r="BA31" s="246"/>
      <c r="BB31" s="246"/>
      <c r="BC31" s="246"/>
      <c r="BD31" s="246"/>
      <c r="BE31" s="246"/>
      <c r="BF31" s="246"/>
      <c r="BG31" s="246"/>
      <c r="BH31" s="164"/>
      <c r="BI31" s="164"/>
      <c r="BJ31" s="249"/>
      <c r="BM31" s="456" t="s">
        <v>188</v>
      </c>
      <c r="BN31" s="457"/>
      <c r="BO31" s="251" t="s">
        <v>189</v>
      </c>
      <c r="BP31" s="252">
        <f>IF([2]ข้อมูล!$Q$14=0,[2]S2!$BM$17,IF([2]ข้อมูล!$Q$14=1,[2]S2!$BN$17,IF([2]ข้อมูล!$Q$14=2,[2]S2!$BO$17)))</f>
        <v>1.3307</v>
      </c>
    </row>
    <row r="32" spans="2:78">
      <c r="B32" s="155">
        <v>28</v>
      </c>
      <c r="C32" s="156">
        <f>IF($C$2=15.5,[2]S3!A32,IF($C$2=16.5,[2]S3!B32,IF($C$2=17.5,[2]S3!C32,IF($C$2=18.5,[2]S3!D32,IF($C$2=19.5,[2]S3!E32,IF($C$2=20.5,[2]S3!F32,IF($C$2=21.5,[2]S3!G32,IF($C$2=22.5,[2]S3!H32,IF($C$2=23.5,[2]S3!I32,IF($C$2=24.5,[2]S3!J32,IF($C$2=25.5,[2]S3!K32,IF($C$2=26.5,[2]S3!L32,IF($C$2=27.5,[2]S3!M32,IF($C$2=28.5,[2]S3!N32,IF($C$2=29.5,[2]S3!O32,IF($C$2=30.5,[2]S3!P32,IF($C$2=31.5,[2]S3!Q32,IF($C$2=32.5,[2]S3!R32,IF($C$2=33.5,[2]S3!S32,IF($C$2=34.5,[2]S3!T32,IF($C$2=35.5,[2]S3!U32,IF($C$2=36.5,[2]S3!V32,IF($C$2=37.5,[2]S3!W32,IF($C$2=38.5,[2]S3!X32,IF($C$2=39.5,[2]S3!Y32)))))))))))))))))))))))))</f>
        <v>71.09</v>
      </c>
      <c r="D32" s="156">
        <f t="shared" si="2"/>
        <v>99.53</v>
      </c>
      <c r="E32" s="156">
        <f>IF($E$2=15.5,[2]S3!AA32,IF($E$2=16.5,[2]S3!AB32,IF($E$2=17.5,[2]S3!AC32,IF($E$2=18.5,[2]S3!AD32,IF($E$2=19.5,[2]S3!AE32,IF($E$2=20.5,[2]S3!AF32,IF($E$2=21.5,[2]S3!AG32,IF($E$2=22.5,[2]S3!AH32,IF($E$2=23.5,[2]S3!AI32,IF($E$2=24.5,[2]S3!AJ32,IF($E$2=25.5,[2]S3!AK32,IF($E$2=26.5,[2]S3!AL32,IF($E$2=27.5,[2]S3!AM32,IF($E$2=28.5,[2]S3!AN32,IF($E$2=29.5,[2]S3!AO32,IF($E$2=30.5,[2]S3!AP32,IF($E$2=31.5,[2]S3!AQ32,IF($E$2=32.5,[2]S3!AR32,IF($E$2=33.5,[2]S3!AS32,IF($E$2=34.5,[2]S3!AT32,IF($E$2=35.5,[2]S3!AU32,IF($E$2=36.5,[2]S3!AV32,IF($E$2=37.5,[2]S3!AW32,IF($E$2=38.5,[2]S3!AX32,IF($E$2=39.5,[2]S3!AY32)))))))))))))))))))))))))</f>
        <v>47.77</v>
      </c>
      <c r="F32" s="156">
        <f t="shared" si="0"/>
        <v>66.88</v>
      </c>
      <c r="H32" s="244" t="s">
        <v>190</v>
      </c>
      <c r="I32" s="253" t="s">
        <v>191</v>
      </c>
      <c r="J32" s="250">
        <v>18.649999999999999</v>
      </c>
      <c r="K32" s="250">
        <v>19.420000000000002</v>
      </c>
      <c r="L32" s="250">
        <v>18.48</v>
      </c>
      <c r="M32" s="250">
        <v>19.61</v>
      </c>
      <c r="N32" s="250">
        <v>19.02</v>
      </c>
      <c r="O32" s="250">
        <v>19.79</v>
      </c>
      <c r="P32" s="250">
        <v>19.21</v>
      </c>
      <c r="Q32" s="250">
        <v>19.98</v>
      </c>
      <c r="R32" s="254">
        <v>19.399999999999999</v>
      </c>
      <c r="S32" s="250">
        <v>20.170000000000002</v>
      </c>
      <c r="T32" s="250">
        <v>19.59</v>
      </c>
      <c r="U32" s="250">
        <v>20.36</v>
      </c>
      <c r="V32" s="250">
        <v>19.78</v>
      </c>
      <c r="W32" s="250">
        <v>20.55</v>
      </c>
      <c r="X32" s="244">
        <v>19.96</v>
      </c>
      <c r="Y32" s="244">
        <v>20.73</v>
      </c>
      <c r="Z32" s="245">
        <v>20.149999999999999</v>
      </c>
      <c r="AA32" s="245">
        <v>20.92</v>
      </c>
      <c r="AB32" s="244">
        <v>20.34</v>
      </c>
      <c r="AC32" s="244">
        <v>21.11</v>
      </c>
      <c r="AD32" s="244">
        <v>20.53</v>
      </c>
      <c r="AE32" s="245">
        <v>21.3</v>
      </c>
      <c r="AF32" s="244">
        <v>20.71</v>
      </c>
      <c r="AG32" s="244">
        <v>21.48</v>
      </c>
      <c r="AH32" s="245">
        <v>20.9</v>
      </c>
      <c r="AI32" s="244">
        <v>21.67</v>
      </c>
      <c r="AJ32" s="245">
        <v>21.09</v>
      </c>
      <c r="AK32" s="244">
        <v>21.86</v>
      </c>
      <c r="AL32" s="244">
        <v>21.28</v>
      </c>
      <c r="AM32" s="244">
        <v>22.05</v>
      </c>
      <c r="AN32" s="244">
        <v>21.47</v>
      </c>
      <c r="AO32" s="244">
        <v>22.24</v>
      </c>
      <c r="AP32" s="244">
        <v>21.65</v>
      </c>
      <c r="AQ32" s="245">
        <v>22.42</v>
      </c>
      <c r="AR32" s="246">
        <v>21.84</v>
      </c>
      <c r="AS32" s="246">
        <v>22.61</v>
      </c>
      <c r="AT32" s="246">
        <v>22.03</v>
      </c>
      <c r="AU32" s="247">
        <v>22.8</v>
      </c>
      <c r="AV32" s="246">
        <v>22.22</v>
      </c>
      <c r="AW32" s="246">
        <v>22.99</v>
      </c>
      <c r="AX32" s="246">
        <v>22.41</v>
      </c>
      <c r="AY32" s="246">
        <v>23.18</v>
      </c>
      <c r="AZ32" s="246">
        <v>19.940000000000001</v>
      </c>
      <c r="BA32" s="246">
        <v>20.67</v>
      </c>
      <c r="BB32" s="246">
        <v>20.12</v>
      </c>
      <c r="BC32" s="246">
        <v>20.86</v>
      </c>
      <c r="BD32" s="246">
        <v>20.309999999999999</v>
      </c>
      <c r="BE32" s="246">
        <v>21.05</v>
      </c>
      <c r="BF32" s="247">
        <v>20.5</v>
      </c>
      <c r="BG32" s="246">
        <v>21.23</v>
      </c>
      <c r="BH32" s="164">
        <f t="shared" si="1"/>
        <v>21.47</v>
      </c>
      <c r="BI32" s="164">
        <f t="shared" si="1"/>
        <v>22.24</v>
      </c>
      <c r="BJ32" s="165">
        <f>IF([2]ข้อมูล!$Q$14=0,BH32,IF([2]ข้อมูล!$Q$14=1,BI32,IF([2]ข้อมูล!$Q$14=2,BI32,)))</f>
        <v>21.47</v>
      </c>
    </row>
    <row r="33" spans="2:62">
      <c r="B33" s="155">
        <v>29</v>
      </c>
      <c r="C33" s="156">
        <f>IF($C$2=15.5,[2]S3!A33,IF($C$2=16.5,[2]S3!B33,IF($C$2=17.5,[2]S3!C33,IF($C$2=18.5,[2]S3!D33,IF($C$2=19.5,[2]S3!E33,IF($C$2=20.5,[2]S3!F33,IF($C$2=21.5,[2]S3!G33,IF($C$2=22.5,[2]S3!H33,IF($C$2=23.5,[2]S3!I33,IF($C$2=24.5,[2]S3!J33,IF($C$2=25.5,[2]S3!K33,IF($C$2=26.5,[2]S3!L33,IF($C$2=27.5,[2]S3!M33,IF($C$2=28.5,[2]S3!N33,IF($C$2=29.5,[2]S3!O33,IF($C$2=30.5,[2]S3!P33,IF($C$2=31.5,[2]S3!Q33,IF($C$2=32.5,[2]S3!R33,IF($C$2=33.5,[2]S3!S33,IF($C$2=34.5,[2]S3!T33,IF($C$2=35.5,[2]S3!U33,IF($C$2=36.5,[2]S3!V33,IF($C$2=37.5,[2]S3!W33,IF($C$2=38.5,[2]S3!X33,IF($C$2=39.5,[2]S3!Y33)))))))))))))))))))))))))</f>
        <v>73.569999999999993</v>
      </c>
      <c r="D33" s="156">
        <f t="shared" si="2"/>
        <v>103</v>
      </c>
      <c r="E33" s="156">
        <f>IF($E$2=15.5,[2]S3!AA33,IF($E$2=16.5,[2]S3!AB33,IF($E$2=17.5,[2]S3!AC33,IF($E$2=18.5,[2]S3!AD33,IF($E$2=19.5,[2]S3!AE33,IF($E$2=20.5,[2]S3!AF33,IF($E$2=21.5,[2]S3!AG33,IF($E$2=22.5,[2]S3!AH33,IF($E$2=23.5,[2]S3!AI33,IF($E$2=24.5,[2]S3!AJ33,IF($E$2=25.5,[2]S3!AK33,IF($E$2=26.5,[2]S3!AL33,IF($E$2=27.5,[2]S3!AM33,IF($E$2=28.5,[2]S3!AN33,IF($E$2=29.5,[2]S3!AO33,IF($E$2=30.5,[2]S3!AP33,IF($E$2=31.5,[2]S3!AQ33,IF($E$2=32.5,[2]S3!AR33,IF($E$2=33.5,[2]S3!AS33,IF($E$2=34.5,[2]S3!AT33,IF($E$2=35.5,[2]S3!AU33,IF($E$2=36.5,[2]S3!AV33,IF($E$2=37.5,[2]S3!AW33,IF($E$2=38.5,[2]S3!AX33,IF($E$2=39.5,[2]S3!AY33)))))))))))))))))))))))))</f>
        <v>49.45</v>
      </c>
      <c r="F33" s="156">
        <f t="shared" si="0"/>
        <v>69.23</v>
      </c>
      <c r="H33" s="248" t="s">
        <v>192</v>
      </c>
      <c r="I33" s="173"/>
      <c r="J33" s="250"/>
      <c r="K33" s="250"/>
      <c r="L33" s="250"/>
      <c r="M33" s="250"/>
      <c r="N33" s="250"/>
      <c r="O33" s="250"/>
      <c r="P33" s="250"/>
      <c r="Q33" s="250"/>
      <c r="R33" s="250"/>
      <c r="S33" s="250"/>
      <c r="T33" s="250"/>
      <c r="U33" s="250"/>
      <c r="V33" s="250"/>
      <c r="W33" s="250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6"/>
      <c r="AS33" s="246"/>
      <c r="AT33" s="246"/>
      <c r="AU33" s="246"/>
      <c r="AV33" s="246"/>
      <c r="AW33" s="246"/>
      <c r="AX33" s="246"/>
      <c r="AY33" s="246"/>
      <c r="AZ33" s="246"/>
      <c r="BA33" s="246"/>
      <c r="BB33" s="246"/>
      <c r="BC33" s="246"/>
      <c r="BD33" s="246"/>
      <c r="BE33" s="246"/>
      <c r="BF33" s="246"/>
      <c r="BG33" s="246"/>
      <c r="BH33" s="164"/>
      <c r="BI33" s="164"/>
      <c r="BJ33" s="249"/>
    </row>
    <row r="34" spans="2:62">
      <c r="B34" s="155">
        <v>30</v>
      </c>
      <c r="C34" s="156">
        <f>IF($C$2=15.5,[2]S3!A34,IF($C$2=16.5,[2]S3!B34,IF($C$2=17.5,[2]S3!C34,IF($C$2=18.5,[2]S3!D34,IF($C$2=19.5,[2]S3!E34,IF($C$2=20.5,[2]S3!F34,IF($C$2=21.5,[2]S3!G34,IF($C$2=22.5,[2]S3!H34,IF($C$2=23.5,[2]S3!I34,IF($C$2=24.5,[2]S3!J34,IF($C$2=25.5,[2]S3!K34,IF($C$2=26.5,[2]S3!L34,IF($C$2=27.5,[2]S3!M34,IF($C$2=28.5,[2]S3!N34,IF($C$2=29.5,[2]S3!O34,IF($C$2=30.5,[2]S3!P34,IF($C$2=31.5,[2]S3!Q34,IF($C$2=32.5,[2]S3!R34,IF($C$2=33.5,[2]S3!S34,IF($C$2=34.5,[2]S3!T34,IF($C$2=35.5,[2]S3!U34,IF($C$2=36.5,[2]S3!V34,IF($C$2=37.5,[2]S3!W34,IF($C$2=38.5,[2]S3!X34,IF($C$2=39.5,[2]S3!Y34)))))))))))))))))))))))))</f>
        <v>76.08</v>
      </c>
      <c r="D34" s="156">
        <f t="shared" si="2"/>
        <v>106.51</v>
      </c>
      <c r="E34" s="156">
        <f>IF($E$2=15.5,[2]S3!AA34,IF($E$2=16.5,[2]S3!AB34,IF($E$2=17.5,[2]S3!AC34,IF($E$2=18.5,[2]S3!AD34,IF($E$2=19.5,[2]S3!AE34,IF($E$2=20.5,[2]S3!AF34,IF($E$2=21.5,[2]S3!AG34,IF($E$2=22.5,[2]S3!AH34,IF($E$2=23.5,[2]S3!AI34,IF($E$2=24.5,[2]S3!AJ34,IF($E$2=25.5,[2]S3!AK34,IF($E$2=26.5,[2]S3!AL34,IF($E$2=27.5,[2]S3!AM34,IF($E$2=28.5,[2]S3!AN34,IF($E$2=29.5,[2]S3!AO34,IF($E$2=30.5,[2]S3!AP34,IF($E$2=31.5,[2]S3!AQ34,IF($E$2=32.5,[2]S3!AR34,IF($E$2=33.5,[2]S3!AS34,IF($E$2=34.5,[2]S3!AT34,IF($E$2=35.5,[2]S3!AU34,IF($E$2=36.5,[2]S3!AV34,IF($E$2=37.5,[2]S3!AW34,IF($E$2=38.5,[2]S3!AX34,IF($E$2=39.5,[2]S3!AY34)))))))))))))))))))))))))</f>
        <v>51.13</v>
      </c>
      <c r="F34" s="156">
        <f t="shared" si="0"/>
        <v>71.58</v>
      </c>
      <c r="H34" s="244" t="s">
        <v>193</v>
      </c>
      <c r="I34" s="159" t="s">
        <v>133</v>
      </c>
      <c r="J34" s="160">
        <v>18.53</v>
      </c>
      <c r="K34" s="160">
        <v>19.41</v>
      </c>
      <c r="L34" s="160">
        <v>18.75</v>
      </c>
      <c r="M34" s="160">
        <v>19.63</v>
      </c>
      <c r="N34" s="160">
        <v>18.97</v>
      </c>
      <c r="O34" s="160">
        <v>19.850000000000001</v>
      </c>
      <c r="P34" s="160">
        <v>19.18</v>
      </c>
      <c r="Q34" s="160">
        <v>20.059999999999999</v>
      </c>
      <c r="R34" s="160">
        <v>19.399999999999999</v>
      </c>
      <c r="S34" s="160">
        <v>20.28</v>
      </c>
      <c r="T34" s="160">
        <v>19.61</v>
      </c>
      <c r="U34" s="160">
        <v>20.49</v>
      </c>
      <c r="V34" s="160">
        <v>19.829999999999998</v>
      </c>
      <c r="W34" s="160">
        <v>20.71</v>
      </c>
      <c r="X34" s="244">
        <v>20.04</v>
      </c>
      <c r="Y34" s="244">
        <v>20.92</v>
      </c>
      <c r="Z34" s="245">
        <v>20.260000000000002</v>
      </c>
      <c r="AA34" s="244">
        <v>21.14</v>
      </c>
      <c r="AB34" s="244">
        <v>20.47</v>
      </c>
      <c r="AC34" s="244">
        <v>21.35</v>
      </c>
      <c r="AD34" s="244">
        <v>20.69</v>
      </c>
      <c r="AE34" s="245">
        <v>21.57</v>
      </c>
      <c r="AF34" s="244">
        <v>20.9</v>
      </c>
      <c r="AG34" s="244">
        <v>21.78</v>
      </c>
      <c r="AH34" s="244">
        <v>21.12</v>
      </c>
      <c r="AI34" s="245">
        <v>22</v>
      </c>
      <c r="AJ34" s="244">
        <v>21.34</v>
      </c>
      <c r="AK34" s="245">
        <v>22.22</v>
      </c>
      <c r="AL34" s="244">
        <v>21.55</v>
      </c>
      <c r="AM34" s="244">
        <v>22.43</v>
      </c>
      <c r="AN34" s="244">
        <v>21.77</v>
      </c>
      <c r="AO34" s="244">
        <v>22.65</v>
      </c>
      <c r="AP34" s="244">
        <v>21.98</v>
      </c>
      <c r="AQ34" s="244">
        <v>22.86</v>
      </c>
      <c r="AR34" s="247">
        <v>22.2</v>
      </c>
      <c r="AS34" s="246">
        <v>23.08</v>
      </c>
      <c r="AT34" s="246">
        <v>22.41</v>
      </c>
      <c r="AU34" s="246">
        <v>23.29</v>
      </c>
      <c r="AV34" s="246">
        <v>22.63</v>
      </c>
      <c r="AW34" s="247">
        <v>23.51</v>
      </c>
      <c r="AX34" s="246">
        <v>22.84</v>
      </c>
      <c r="AY34" s="246">
        <v>23.72</v>
      </c>
      <c r="AZ34" s="246">
        <v>20.6</v>
      </c>
      <c r="BA34" s="246">
        <v>21.47</v>
      </c>
      <c r="BB34" s="246">
        <v>20.82</v>
      </c>
      <c r="BC34" s="246">
        <v>21.69</v>
      </c>
      <c r="BD34" s="246">
        <v>21.03</v>
      </c>
      <c r="BE34" s="247">
        <v>21.9</v>
      </c>
      <c r="BF34" s="246">
        <v>21.25</v>
      </c>
      <c r="BG34" s="247">
        <v>22.12</v>
      </c>
      <c r="BH34" s="164">
        <f t="shared" si="1"/>
        <v>21.77</v>
      </c>
      <c r="BI34" s="164">
        <f t="shared" si="1"/>
        <v>22.65</v>
      </c>
      <c r="BJ34" s="165">
        <f>IF([2]ข้อมูล!$Q$14=0,BH34,IF([2]ข้อมูล!$Q$14=1,BI34,IF([2]ข้อมูล!$Q$14=2,BI34,)))</f>
        <v>21.77</v>
      </c>
    </row>
    <row r="35" spans="2:62">
      <c r="B35" s="155">
        <v>31</v>
      </c>
      <c r="C35" s="156">
        <f>IF($C$2=15.5,[2]S3!A35,IF($C$2=16.5,[2]S3!B35,IF($C$2=17.5,[2]S3!C35,IF($C$2=18.5,[2]S3!D35,IF($C$2=19.5,[2]S3!E35,IF($C$2=20.5,[2]S3!F35,IF($C$2=21.5,[2]S3!G35,IF($C$2=22.5,[2]S3!H35,IF($C$2=23.5,[2]S3!I35,IF($C$2=24.5,[2]S3!J35,IF($C$2=25.5,[2]S3!K35,IF($C$2=26.5,[2]S3!L35,IF($C$2=27.5,[2]S3!M35,IF($C$2=28.5,[2]S3!N35,IF($C$2=29.5,[2]S3!O35,IF($C$2=30.5,[2]S3!P35,IF($C$2=31.5,[2]S3!Q35,IF($C$2=32.5,[2]S3!R35,IF($C$2=33.5,[2]S3!S35,IF($C$2=34.5,[2]S3!T35,IF($C$2=35.5,[2]S3!U35,IF($C$2=36.5,[2]S3!V35,IF($C$2=37.5,[2]S3!W35,IF($C$2=38.5,[2]S3!X35,IF($C$2=39.5,[2]S3!Y35)))))))))))))))))))))))))</f>
        <v>78.56</v>
      </c>
      <c r="D35" s="156">
        <f t="shared" si="2"/>
        <v>109.98</v>
      </c>
      <c r="E35" s="156">
        <f>IF($E$2=15.5,[2]S3!AA35,IF($E$2=16.5,[2]S3!AB35,IF($E$2=17.5,[2]S3!AC35,IF($E$2=18.5,[2]S3!AD35,IF($E$2=19.5,[2]S3!AE35,IF($E$2=20.5,[2]S3!AF35,IF($E$2=21.5,[2]S3!AG35,IF($E$2=22.5,[2]S3!AH35,IF($E$2=23.5,[2]S3!AI35,IF($E$2=24.5,[2]S3!AJ35,IF($E$2=25.5,[2]S3!AK35,IF($E$2=26.5,[2]S3!AL35,IF($E$2=27.5,[2]S3!AM35,IF($E$2=28.5,[2]S3!AN35,IF($E$2=29.5,[2]S3!AO35,IF($E$2=30.5,[2]S3!AP35,IF($E$2=31.5,[2]S3!AQ35,IF($E$2=32.5,[2]S3!AR35,IF($E$2=33.5,[2]S3!AS35,IF($E$2=34.5,[2]S3!AT35,IF($E$2=35.5,[2]S3!AU35,IF($E$2=36.5,[2]S3!AV35,IF($E$2=37.5,[2]S3!AW35,IF($E$2=38.5,[2]S3!AX35,IF($E$2=39.5,[2]S3!AY35)))))))))))))))))))))))))</f>
        <v>52.81</v>
      </c>
      <c r="F35" s="156">
        <f t="shared" si="0"/>
        <v>73.930000000000007</v>
      </c>
      <c r="H35" s="244" t="s">
        <v>194</v>
      </c>
      <c r="I35" s="159" t="s">
        <v>136</v>
      </c>
      <c r="J35" s="160">
        <v>39.17</v>
      </c>
      <c r="K35" s="160">
        <v>41.87</v>
      </c>
      <c r="L35" s="160">
        <v>39.630000000000003</v>
      </c>
      <c r="M35" s="160">
        <v>42.33</v>
      </c>
      <c r="N35" s="160">
        <v>40.08</v>
      </c>
      <c r="O35" s="160">
        <v>42.78</v>
      </c>
      <c r="P35" s="160">
        <v>40.53</v>
      </c>
      <c r="Q35" s="160">
        <v>43.23</v>
      </c>
      <c r="R35" s="160">
        <v>40.98</v>
      </c>
      <c r="S35" s="160">
        <v>43.68</v>
      </c>
      <c r="T35" s="160">
        <v>41.43</v>
      </c>
      <c r="U35" s="160">
        <v>44.13</v>
      </c>
      <c r="V35" s="160">
        <v>41.88</v>
      </c>
      <c r="W35" s="160">
        <v>44.58</v>
      </c>
      <c r="X35" s="245">
        <v>42.33</v>
      </c>
      <c r="Y35" s="244">
        <v>45.03</v>
      </c>
      <c r="Z35" s="244">
        <v>42.78</v>
      </c>
      <c r="AA35" s="244">
        <v>45.48</v>
      </c>
      <c r="AB35" s="244">
        <v>43.23</v>
      </c>
      <c r="AC35" s="244">
        <v>45.93</v>
      </c>
      <c r="AD35" s="244">
        <v>43.68</v>
      </c>
      <c r="AE35" s="244">
        <v>46.38</v>
      </c>
      <c r="AF35" s="244">
        <v>44.13</v>
      </c>
      <c r="AG35" s="244">
        <v>46.83</v>
      </c>
      <c r="AH35" s="244">
        <v>44.58</v>
      </c>
      <c r="AI35" s="244">
        <v>47.28</v>
      </c>
      <c r="AJ35" s="244">
        <v>45.03</v>
      </c>
      <c r="AK35" s="244">
        <v>47.73</v>
      </c>
      <c r="AL35" s="244">
        <v>45.49</v>
      </c>
      <c r="AM35" s="244">
        <v>48.19</v>
      </c>
      <c r="AN35" s="244">
        <v>45.94</v>
      </c>
      <c r="AO35" s="244">
        <v>48.64</v>
      </c>
      <c r="AP35" s="244">
        <v>46.39</v>
      </c>
      <c r="AQ35" s="244">
        <v>49.09</v>
      </c>
      <c r="AR35" s="246">
        <v>46.84</v>
      </c>
      <c r="AS35" s="246">
        <v>49.54</v>
      </c>
      <c r="AT35" s="246">
        <v>47.29</v>
      </c>
      <c r="AU35" s="246">
        <v>49.99</v>
      </c>
      <c r="AV35" s="246">
        <v>47.74</v>
      </c>
      <c r="AW35" s="246">
        <v>50.44</v>
      </c>
      <c r="AX35" s="246">
        <v>48.19</v>
      </c>
      <c r="AY35" s="246">
        <v>50.89</v>
      </c>
      <c r="AZ35" s="246">
        <v>39.15</v>
      </c>
      <c r="BA35" s="246">
        <v>41.13</v>
      </c>
      <c r="BB35" s="247">
        <v>39.6</v>
      </c>
      <c r="BC35" s="246">
        <v>41.58</v>
      </c>
      <c r="BD35" s="246">
        <v>40.049999999999997</v>
      </c>
      <c r="BE35" s="246">
        <v>42.03</v>
      </c>
      <c r="BF35" s="247">
        <v>40.5</v>
      </c>
      <c r="BG35" s="246">
        <v>42.48</v>
      </c>
      <c r="BH35" s="164">
        <f t="shared" si="1"/>
        <v>45.94</v>
      </c>
      <c r="BI35" s="164">
        <f t="shared" si="1"/>
        <v>48.64</v>
      </c>
      <c r="BJ35" s="165">
        <f>IF([2]ข้อมูล!$Q$14=0,BH35,IF([2]ข้อมูล!$Q$14=1,BI35,IF([2]ข้อมูล!$Q$14=2,BI35,)))</f>
        <v>45.94</v>
      </c>
    </row>
    <row r="36" spans="2:62">
      <c r="B36" s="155">
        <v>32</v>
      </c>
      <c r="C36" s="156">
        <f>IF($C$2=15.5,[2]S3!A36,IF($C$2=16.5,[2]S3!B36,IF($C$2=17.5,[2]S3!C36,IF($C$2=18.5,[2]S3!D36,IF($C$2=19.5,[2]S3!E36,IF($C$2=20.5,[2]S3!F36,IF($C$2=21.5,[2]S3!G36,IF($C$2=22.5,[2]S3!H36,IF($C$2=23.5,[2]S3!I36,IF($C$2=24.5,[2]S3!J36,IF($C$2=25.5,[2]S3!K36,IF($C$2=26.5,[2]S3!L36,IF($C$2=27.5,[2]S3!M36,IF($C$2=28.5,[2]S3!N36,IF($C$2=29.5,[2]S3!O36,IF($C$2=30.5,[2]S3!P36,IF($C$2=31.5,[2]S3!Q36,IF($C$2=32.5,[2]S3!R36,IF($C$2=33.5,[2]S3!S36,IF($C$2=34.5,[2]S3!T36,IF($C$2=35.5,[2]S3!U36,IF($C$2=36.5,[2]S3!V36,IF($C$2=37.5,[2]S3!W36,IF($C$2=38.5,[2]S3!X36,IF($C$2=39.5,[2]S3!Y36)))))))))))))))))))))))))</f>
        <v>81.069999999999993</v>
      </c>
      <c r="D36" s="156">
        <f t="shared" si="2"/>
        <v>113.5</v>
      </c>
      <c r="E36" s="156">
        <f>IF($E$2=15.5,[2]S3!AA36,IF($E$2=16.5,[2]S3!AB36,IF($E$2=17.5,[2]S3!AC36,IF($E$2=18.5,[2]S3!AD36,IF($E$2=19.5,[2]S3!AE36,IF($E$2=20.5,[2]S3!AF36,IF($E$2=21.5,[2]S3!AG36,IF($E$2=22.5,[2]S3!AH36,IF($E$2=23.5,[2]S3!AI36,IF($E$2=24.5,[2]S3!AJ36,IF($E$2=25.5,[2]S3!AK36,IF($E$2=26.5,[2]S3!AL36,IF($E$2=27.5,[2]S3!AM36,IF($E$2=28.5,[2]S3!AN36,IF($E$2=29.5,[2]S3!AO36,IF($E$2=30.5,[2]S3!AP36,IF($E$2=31.5,[2]S3!AQ36,IF($E$2=32.5,[2]S3!AR36,IF($E$2=33.5,[2]S3!AS36,IF($E$2=34.5,[2]S3!AT36,IF($E$2=35.5,[2]S3!AU36,IF($E$2=36.5,[2]S3!AV36,IF($E$2=37.5,[2]S3!AW36,IF($E$2=38.5,[2]S3!AX36,IF($E$2=39.5,[2]S3!AY36)))))))))))))))))))))))))</f>
        <v>54.5</v>
      </c>
      <c r="F36" s="156">
        <f t="shared" si="0"/>
        <v>76.3</v>
      </c>
      <c r="H36" s="248" t="s">
        <v>195</v>
      </c>
      <c r="I36" s="173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6"/>
      <c r="AS36" s="246"/>
      <c r="AT36" s="246"/>
      <c r="AU36" s="246"/>
      <c r="AV36" s="246"/>
      <c r="AW36" s="246"/>
      <c r="AX36" s="246"/>
      <c r="AY36" s="246"/>
      <c r="AZ36" s="246"/>
      <c r="BA36" s="246"/>
      <c r="BB36" s="246"/>
      <c r="BC36" s="246"/>
      <c r="BD36" s="246"/>
      <c r="BE36" s="246"/>
      <c r="BF36" s="246"/>
      <c r="BG36" s="246"/>
      <c r="BH36" s="164"/>
      <c r="BI36" s="164"/>
      <c r="BJ36" s="249"/>
    </row>
    <row r="37" spans="2:62">
      <c r="B37" s="155">
        <v>33</v>
      </c>
      <c r="C37" s="156">
        <f>IF($C$2=15.5,[2]S3!A37,IF($C$2=16.5,[2]S3!B37,IF($C$2=17.5,[2]S3!C37,IF($C$2=18.5,[2]S3!D37,IF($C$2=19.5,[2]S3!E37,IF($C$2=20.5,[2]S3!F37,IF($C$2=21.5,[2]S3!G37,IF($C$2=22.5,[2]S3!H37,IF($C$2=23.5,[2]S3!I37,IF($C$2=24.5,[2]S3!J37,IF($C$2=25.5,[2]S3!K37,IF($C$2=26.5,[2]S3!L37,IF($C$2=27.5,[2]S3!M37,IF($C$2=28.5,[2]S3!N37,IF($C$2=29.5,[2]S3!O37,IF($C$2=30.5,[2]S3!P37,IF($C$2=31.5,[2]S3!Q37,IF($C$2=32.5,[2]S3!R37,IF($C$2=33.5,[2]S3!S37,IF($C$2=34.5,[2]S3!T37,IF($C$2=35.5,[2]S3!U37,IF($C$2=36.5,[2]S3!V37,IF($C$2=37.5,[2]S3!W37,IF($C$2=38.5,[2]S3!X37,IF($C$2=39.5,[2]S3!Y37)))))))))))))))))))))))))</f>
        <v>83.56</v>
      </c>
      <c r="D37" s="156">
        <f t="shared" si="2"/>
        <v>116.98</v>
      </c>
      <c r="E37" s="156">
        <f>IF($E$2=15.5,[2]S3!AA37,IF($E$2=16.5,[2]S3!AB37,IF($E$2=17.5,[2]S3!AC37,IF($E$2=18.5,[2]S3!AD37,IF($E$2=19.5,[2]S3!AE37,IF($E$2=20.5,[2]S3!AF37,IF($E$2=21.5,[2]S3!AG37,IF($E$2=22.5,[2]S3!AH37,IF($E$2=23.5,[2]S3!AI37,IF($E$2=24.5,[2]S3!AJ37,IF($E$2=25.5,[2]S3!AK37,IF($E$2=26.5,[2]S3!AL37,IF($E$2=27.5,[2]S3!AM37,IF($E$2=28.5,[2]S3!AN37,IF($E$2=29.5,[2]S3!AO37,IF($E$2=30.5,[2]S3!AP37,IF($E$2=31.5,[2]S3!AQ37,IF($E$2=32.5,[2]S3!AR37,IF($E$2=33.5,[2]S3!AS37,IF($E$2=34.5,[2]S3!AT37,IF($E$2=35.5,[2]S3!AU37,IF($E$2=36.5,[2]S3!AV37,IF($E$2=37.5,[2]S3!AW37,IF($E$2=38.5,[2]S3!AX37,IF($E$2=39.5,[2]S3!AY37)))))))))))))))))))))))))</f>
        <v>56.18</v>
      </c>
      <c r="F37" s="156">
        <f t="shared" si="0"/>
        <v>78.650000000000006</v>
      </c>
      <c r="H37" s="249" t="s">
        <v>196</v>
      </c>
      <c r="I37" s="253" t="s">
        <v>136</v>
      </c>
      <c r="J37" s="244">
        <v>36.22</v>
      </c>
      <c r="K37" s="244">
        <v>37.54</v>
      </c>
      <c r="L37" s="244">
        <v>36.22</v>
      </c>
      <c r="M37" s="244">
        <v>37.54</v>
      </c>
      <c r="N37" s="244">
        <v>37.57</v>
      </c>
      <c r="O37" s="244">
        <v>38.89</v>
      </c>
      <c r="P37" s="244">
        <v>38.25</v>
      </c>
      <c r="Q37" s="244">
        <v>39.57</v>
      </c>
      <c r="R37" s="244">
        <v>38.92</v>
      </c>
      <c r="S37" s="244">
        <v>40.24</v>
      </c>
      <c r="T37" s="244">
        <v>39.6</v>
      </c>
      <c r="U37" s="244">
        <v>40.9</v>
      </c>
      <c r="V37" s="244">
        <v>40.28</v>
      </c>
      <c r="W37" s="244">
        <v>41.6</v>
      </c>
      <c r="X37" s="244">
        <v>40.950000000000003</v>
      </c>
      <c r="Y37" s="244">
        <v>42.27</v>
      </c>
      <c r="Z37" s="244">
        <v>41.63</v>
      </c>
      <c r="AA37" s="244">
        <v>42.95</v>
      </c>
      <c r="AB37" s="244">
        <v>42.3</v>
      </c>
      <c r="AC37" s="244">
        <v>43.62</v>
      </c>
      <c r="AD37" s="244">
        <v>42.98</v>
      </c>
      <c r="AE37" s="244">
        <v>44.3</v>
      </c>
      <c r="AF37" s="244">
        <v>43.66</v>
      </c>
      <c r="AG37" s="244">
        <v>44.98</v>
      </c>
      <c r="AH37" s="244">
        <v>44.33</v>
      </c>
      <c r="AI37" s="244">
        <v>45.65</v>
      </c>
      <c r="AJ37" s="244">
        <v>45.01</v>
      </c>
      <c r="AK37" s="244">
        <v>46.33</v>
      </c>
      <c r="AL37" s="244">
        <v>45.69</v>
      </c>
      <c r="AM37" s="244">
        <v>47.01</v>
      </c>
      <c r="AN37" s="244">
        <v>46.36</v>
      </c>
      <c r="AO37" s="244">
        <v>47.68</v>
      </c>
      <c r="AP37" s="244">
        <v>47.04</v>
      </c>
      <c r="AQ37" s="244">
        <v>48.36</v>
      </c>
      <c r="AR37" s="246">
        <v>47.71</v>
      </c>
      <c r="AS37" s="246">
        <v>49.03</v>
      </c>
      <c r="AT37" s="246">
        <v>48.39</v>
      </c>
      <c r="AU37" s="246">
        <v>49.71</v>
      </c>
      <c r="AV37" s="246">
        <v>49.07</v>
      </c>
      <c r="AW37" s="246">
        <v>50.39</v>
      </c>
      <c r="AX37" s="246">
        <v>49.74</v>
      </c>
      <c r="AY37" s="246">
        <v>51.06</v>
      </c>
      <c r="AZ37" s="246">
        <v>50.42</v>
      </c>
      <c r="BA37" s="246">
        <v>51.74</v>
      </c>
      <c r="BB37" s="246">
        <v>51.09</v>
      </c>
      <c r="BC37" s="246">
        <v>52.41</v>
      </c>
      <c r="BD37" s="246">
        <v>51.77</v>
      </c>
      <c r="BE37" s="246">
        <v>53.09</v>
      </c>
      <c r="BF37" s="246">
        <v>52.45</v>
      </c>
      <c r="BG37" s="246">
        <v>53.77</v>
      </c>
      <c r="BH37" s="164">
        <f t="shared" si="1"/>
        <v>46.36</v>
      </c>
      <c r="BI37" s="164">
        <f t="shared" si="1"/>
        <v>47.68</v>
      </c>
      <c r="BJ37" s="165">
        <f>IF([2]ข้อมูล!$Q$14=0,BH37,IF([2]ข้อมูล!$Q$14=1,BI37,IF([2]ข้อมูล!$Q$14=2,BI37,)))</f>
        <v>46.36</v>
      </c>
    </row>
    <row r="38" spans="2:62">
      <c r="B38" s="155">
        <v>34</v>
      </c>
      <c r="C38" s="156">
        <f>IF($C$2=15.5,[2]S3!A38,IF($C$2=16.5,[2]S3!B38,IF($C$2=17.5,[2]S3!C38,IF($C$2=18.5,[2]S3!D38,IF($C$2=19.5,[2]S3!E38,IF($C$2=20.5,[2]S3!F38,IF($C$2=21.5,[2]S3!G38,IF($C$2=22.5,[2]S3!H38,IF($C$2=23.5,[2]S3!I38,IF($C$2=24.5,[2]S3!J38,IF($C$2=25.5,[2]S3!K38,IF($C$2=26.5,[2]S3!L38,IF($C$2=27.5,[2]S3!M38,IF($C$2=28.5,[2]S3!N38,IF($C$2=29.5,[2]S3!O38,IF($C$2=30.5,[2]S3!P38,IF($C$2=31.5,[2]S3!Q38,IF($C$2=32.5,[2]S3!R38,IF($C$2=33.5,[2]S3!S38,IF($C$2=34.5,[2]S3!T38,IF($C$2=35.5,[2]S3!U38,IF($C$2=36.5,[2]S3!V38,IF($C$2=37.5,[2]S3!W38,IF($C$2=38.5,[2]S3!X38,IF($C$2=39.5,[2]S3!Y38)))))))))))))))))))))))))</f>
        <v>86.06</v>
      </c>
      <c r="D38" s="156">
        <f t="shared" si="2"/>
        <v>120.48</v>
      </c>
      <c r="E38" s="156">
        <f>IF($E$2=15.5,[2]S3!AA38,IF($E$2=16.5,[2]S3!AB38,IF($E$2=17.5,[2]S3!AC38,IF($E$2=18.5,[2]S3!AD38,IF($E$2=19.5,[2]S3!AE38,IF($E$2=20.5,[2]S3!AF38,IF($E$2=21.5,[2]S3!AG38,IF($E$2=22.5,[2]S3!AH38,IF($E$2=23.5,[2]S3!AI38,IF($E$2=24.5,[2]S3!AJ38,IF($E$2=25.5,[2]S3!AK38,IF($E$2=26.5,[2]S3!AL38,IF($E$2=27.5,[2]S3!AM38,IF($E$2=28.5,[2]S3!AN38,IF($E$2=29.5,[2]S3!AO38,IF($E$2=30.5,[2]S3!AP38,IF($E$2=31.5,[2]S3!AQ38,IF($E$2=32.5,[2]S3!AR38,IF($E$2=33.5,[2]S3!AS38,IF($E$2=34.5,[2]S3!AT38,IF($E$2=35.5,[2]S3!AU38,IF($E$2=36.5,[2]S3!AV38,IF($E$2=37.5,[2]S3!AW38,IF($E$2=38.5,[2]S3!AX38,IF($E$2=39.5,[2]S3!AY38)))))))))))))))))))))))))</f>
        <v>57.86</v>
      </c>
      <c r="F38" s="156">
        <f t="shared" si="0"/>
        <v>81</v>
      </c>
      <c r="H38" s="248" t="s">
        <v>197</v>
      </c>
      <c r="I38" s="255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6"/>
      <c r="AS38" s="246"/>
      <c r="AT38" s="246"/>
      <c r="AU38" s="246"/>
      <c r="AV38" s="246"/>
      <c r="AW38" s="246"/>
      <c r="AX38" s="246"/>
      <c r="AY38" s="246"/>
      <c r="AZ38" s="246"/>
      <c r="BA38" s="246"/>
      <c r="BB38" s="246"/>
      <c r="BC38" s="246"/>
      <c r="BD38" s="246"/>
      <c r="BE38" s="246"/>
      <c r="BF38" s="246"/>
      <c r="BG38" s="246"/>
      <c r="BH38" s="164"/>
      <c r="BI38" s="164"/>
      <c r="BJ38" s="165"/>
    </row>
    <row r="39" spans="2:62">
      <c r="B39" s="155">
        <v>35</v>
      </c>
      <c r="C39" s="156">
        <f>IF($C$2=15.5,[2]S3!A39,IF($C$2=16.5,[2]S3!B39,IF($C$2=17.5,[2]S3!C39,IF($C$2=18.5,[2]S3!D39,IF($C$2=19.5,[2]S3!E39,IF($C$2=20.5,[2]S3!F39,IF($C$2=21.5,[2]S3!G39,IF($C$2=22.5,[2]S3!H39,IF($C$2=23.5,[2]S3!I39,IF($C$2=24.5,[2]S3!J39,IF($C$2=25.5,[2]S3!K39,IF($C$2=26.5,[2]S3!L39,IF($C$2=27.5,[2]S3!M39,IF($C$2=28.5,[2]S3!N39,IF($C$2=29.5,[2]S3!O39,IF($C$2=30.5,[2]S3!P39,IF($C$2=31.5,[2]S3!Q39,IF($C$2=32.5,[2]S3!R39,IF($C$2=33.5,[2]S3!S39,IF($C$2=34.5,[2]S3!T39,IF($C$2=35.5,[2]S3!U39,IF($C$2=36.5,[2]S3!V39,IF($C$2=37.5,[2]S3!W39,IF($C$2=38.5,[2]S3!X39,IF($C$2=39.5,[2]S3!Y39)))))))))))))))))))))))))</f>
        <v>88.54</v>
      </c>
      <c r="D39" s="156">
        <f t="shared" si="2"/>
        <v>123.96</v>
      </c>
      <c r="E39" s="156">
        <f>IF($E$2=15.5,[2]S3!AA39,IF($E$2=16.5,[2]S3!AB39,IF($E$2=17.5,[2]S3!AC39,IF($E$2=18.5,[2]S3!AD39,IF($E$2=19.5,[2]S3!AE39,IF($E$2=20.5,[2]S3!AF39,IF($E$2=21.5,[2]S3!AG39,IF($E$2=22.5,[2]S3!AH39,IF($E$2=23.5,[2]S3!AI39,IF($E$2=24.5,[2]S3!AJ39,IF($E$2=25.5,[2]S3!AK39,IF($E$2=26.5,[2]S3!AL39,IF($E$2=27.5,[2]S3!AM39,IF($E$2=28.5,[2]S3!AN39,IF($E$2=29.5,[2]S3!AO39,IF($E$2=30.5,[2]S3!AP39,IF($E$2=31.5,[2]S3!AQ39,IF($E$2=32.5,[2]S3!AR39,IF($E$2=33.5,[2]S3!AS39,IF($E$2=34.5,[2]S3!AT39,IF($E$2=35.5,[2]S3!AU39,IF($E$2=36.5,[2]S3!AV39,IF($E$2=37.5,[2]S3!AW39,IF($E$2=38.5,[2]S3!AX39,IF($E$2=39.5,[2]S3!AY39)))))))))))))))))))))))))</f>
        <v>59.55</v>
      </c>
      <c r="F39" s="156">
        <f t="shared" si="0"/>
        <v>83.37</v>
      </c>
      <c r="H39" s="173" t="s">
        <v>198</v>
      </c>
      <c r="I39" s="253" t="s">
        <v>165</v>
      </c>
      <c r="J39" s="244">
        <v>45.4</v>
      </c>
      <c r="K39" s="244">
        <v>46.87</v>
      </c>
      <c r="L39" s="244">
        <v>45.4</v>
      </c>
      <c r="M39" s="244">
        <v>46.87</v>
      </c>
      <c r="N39" s="244">
        <v>46.05</v>
      </c>
      <c r="O39" s="244">
        <v>47.52</v>
      </c>
      <c r="P39" s="244">
        <v>46.37</v>
      </c>
      <c r="Q39" s="244">
        <v>47.84</v>
      </c>
      <c r="R39" s="244">
        <v>46.69</v>
      </c>
      <c r="S39" s="244">
        <v>48.16</v>
      </c>
      <c r="T39" s="244">
        <v>47.02</v>
      </c>
      <c r="U39" s="244">
        <v>48.49</v>
      </c>
      <c r="V39" s="244">
        <v>47.34</v>
      </c>
      <c r="W39" s="244">
        <v>48.81</v>
      </c>
      <c r="X39" s="244">
        <v>47.66</v>
      </c>
      <c r="Y39" s="244">
        <v>49.13</v>
      </c>
      <c r="Z39" s="244">
        <v>47.99</v>
      </c>
      <c r="AA39" s="244">
        <v>49.46</v>
      </c>
      <c r="AB39" s="244">
        <v>48.31</v>
      </c>
      <c r="AC39" s="244">
        <v>49.78</v>
      </c>
      <c r="AD39" s="244">
        <v>48.63</v>
      </c>
      <c r="AE39" s="244">
        <v>5.0999999999999996</v>
      </c>
      <c r="AF39" s="244">
        <v>48.96</v>
      </c>
      <c r="AG39" s="244">
        <v>50.43</v>
      </c>
      <c r="AH39" s="244">
        <v>49.28</v>
      </c>
      <c r="AI39" s="244">
        <v>50.75</v>
      </c>
      <c r="AJ39" s="244">
        <v>49.6</v>
      </c>
      <c r="AK39" s="244">
        <v>51.07</v>
      </c>
      <c r="AL39" s="244">
        <v>49.93</v>
      </c>
      <c r="AM39" s="244">
        <v>51.4</v>
      </c>
      <c r="AN39" s="244">
        <v>50.25</v>
      </c>
      <c r="AO39" s="244">
        <v>51.72</v>
      </c>
      <c r="AP39" s="244">
        <v>50.57</v>
      </c>
      <c r="AQ39" s="244">
        <v>52.04</v>
      </c>
      <c r="AR39" s="246">
        <v>50.9</v>
      </c>
      <c r="AS39" s="246">
        <v>52.37</v>
      </c>
      <c r="AT39" s="246">
        <v>51.22</v>
      </c>
      <c r="AU39" s="246">
        <v>52.69</v>
      </c>
      <c r="AV39" s="246">
        <v>51.54</v>
      </c>
      <c r="AW39" s="246">
        <v>53.01</v>
      </c>
      <c r="AX39" s="246">
        <v>51.87</v>
      </c>
      <c r="AY39" s="246">
        <v>53.34</v>
      </c>
      <c r="AZ39" s="246">
        <v>52.19</v>
      </c>
      <c r="BA39" s="246">
        <v>53.66</v>
      </c>
      <c r="BB39" s="246">
        <v>52.51</v>
      </c>
      <c r="BC39" s="246">
        <v>53.98</v>
      </c>
      <c r="BD39" s="246">
        <v>52.84</v>
      </c>
      <c r="BE39" s="246">
        <v>54.31</v>
      </c>
      <c r="BF39" s="246">
        <v>53.16</v>
      </c>
      <c r="BG39" s="246">
        <v>54.63</v>
      </c>
      <c r="BH39" s="164">
        <f t="shared" si="1"/>
        <v>50.25</v>
      </c>
      <c r="BI39" s="164">
        <f t="shared" si="1"/>
        <v>51.72</v>
      </c>
      <c r="BJ39" s="165">
        <f>IF([2]ข้อมูล!$Q$14=0,BH39,IF([2]ข้อมูล!$Q$14=1,BI39,IF([2]ข้อมูล!$Q$14=2,BI39,)))</f>
        <v>50.25</v>
      </c>
    </row>
    <row r="40" spans="2:62">
      <c r="B40" s="155">
        <v>36</v>
      </c>
      <c r="C40" s="156">
        <f>IF($C$2=15.5,[2]S3!A40,IF($C$2=16.5,[2]S3!B40,IF($C$2=17.5,[2]S3!C40,IF($C$2=18.5,[2]S3!D40,IF($C$2=19.5,[2]S3!E40,IF($C$2=20.5,[2]S3!F40,IF($C$2=21.5,[2]S3!G40,IF($C$2=22.5,[2]S3!H40,IF($C$2=23.5,[2]S3!I40,IF($C$2=24.5,[2]S3!J40,IF($C$2=25.5,[2]S3!K40,IF($C$2=26.5,[2]S3!L40,IF($C$2=27.5,[2]S3!M40,IF($C$2=28.5,[2]S3!N40,IF($C$2=29.5,[2]S3!O40,IF($C$2=30.5,[2]S3!P40,IF($C$2=31.5,[2]S3!Q40,IF($C$2=32.5,[2]S3!R40,IF($C$2=33.5,[2]S3!S40,IF($C$2=34.5,[2]S3!T40,IF($C$2=35.5,[2]S3!U40,IF($C$2=36.5,[2]S3!V40,IF($C$2=37.5,[2]S3!W40,IF($C$2=38.5,[2]S3!X40,IF($C$2=39.5,[2]S3!Y40)))))))))))))))))))))))))</f>
        <v>91.04</v>
      </c>
      <c r="D40" s="156">
        <f t="shared" si="2"/>
        <v>127.46</v>
      </c>
      <c r="E40" s="156">
        <f>IF($E$2=15.5,[2]S3!AA40,IF($E$2=16.5,[2]S3!AB40,IF($E$2=17.5,[2]S3!AC40,IF($E$2=18.5,[2]S3!AD40,IF($E$2=19.5,[2]S3!AE40,IF($E$2=20.5,[2]S3!AF40,IF($E$2=21.5,[2]S3!AG40,IF($E$2=22.5,[2]S3!AH40,IF($E$2=23.5,[2]S3!AI40,IF($E$2=24.5,[2]S3!AJ40,IF($E$2=25.5,[2]S3!AK40,IF($E$2=26.5,[2]S3!AL40,IF($E$2=27.5,[2]S3!AM40,IF($E$2=28.5,[2]S3!AN40,IF($E$2=29.5,[2]S3!AO40,IF($E$2=30.5,[2]S3!AP40,IF($E$2=31.5,[2]S3!AQ40,IF($E$2=32.5,[2]S3!AR40,IF($E$2=33.5,[2]S3!AS40,IF($E$2=34.5,[2]S3!AT40,IF($E$2=35.5,[2]S3!AU40,IF($E$2=36.5,[2]S3!AV40,IF($E$2=37.5,[2]S3!AW40,IF($E$2=38.5,[2]S3!AX40,IF($E$2=39.5,[2]S3!AY40)))))))))))))))))))))))))</f>
        <v>61.23</v>
      </c>
      <c r="F40" s="156">
        <f t="shared" si="0"/>
        <v>85.72</v>
      </c>
      <c r="H40" s="173" t="s">
        <v>199</v>
      </c>
      <c r="I40" s="253" t="s">
        <v>165</v>
      </c>
      <c r="J40" s="244">
        <v>62.22</v>
      </c>
      <c r="K40" s="244">
        <v>64.069999999999993</v>
      </c>
      <c r="L40" s="244">
        <v>62.22</v>
      </c>
      <c r="M40" s="244">
        <v>64.069999999999993</v>
      </c>
      <c r="N40" s="244">
        <v>62.98</v>
      </c>
      <c r="O40" s="244">
        <v>64.83</v>
      </c>
      <c r="P40" s="244">
        <v>63.37</v>
      </c>
      <c r="Q40" s="244">
        <v>65.22</v>
      </c>
      <c r="R40" s="244">
        <v>63.75</v>
      </c>
      <c r="S40" s="244">
        <v>65.599999999999994</v>
      </c>
      <c r="T40" s="244">
        <v>64.13</v>
      </c>
      <c r="U40" s="244">
        <v>65.98</v>
      </c>
      <c r="V40" s="244">
        <v>64.510000000000005</v>
      </c>
      <c r="W40" s="244">
        <v>66.36</v>
      </c>
      <c r="X40" s="244">
        <v>64.89</v>
      </c>
      <c r="Y40" s="244">
        <v>66.739999999999995</v>
      </c>
      <c r="Z40" s="244">
        <v>65.28</v>
      </c>
      <c r="AA40" s="244">
        <v>67.13</v>
      </c>
      <c r="AB40" s="244">
        <v>65.66</v>
      </c>
      <c r="AC40" s="244">
        <v>67.510000000000005</v>
      </c>
      <c r="AD40" s="244">
        <v>66.040000000000006</v>
      </c>
      <c r="AE40" s="244">
        <v>67.89</v>
      </c>
      <c r="AF40" s="244">
        <v>66.42</v>
      </c>
      <c r="AG40" s="244">
        <v>68.27</v>
      </c>
      <c r="AH40" s="244">
        <v>66.8</v>
      </c>
      <c r="AI40" s="244">
        <v>68.650000000000006</v>
      </c>
      <c r="AJ40" s="244">
        <v>67.19</v>
      </c>
      <c r="AK40" s="244">
        <v>69.040000000000006</v>
      </c>
      <c r="AL40" s="244">
        <v>67.569999999999993</v>
      </c>
      <c r="AM40" s="244">
        <v>69.42</v>
      </c>
      <c r="AN40" s="244">
        <v>67.95</v>
      </c>
      <c r="AO40" s="244">
        <v>69.8</v>
      </c>
      <c r="AP40" s="244">
        <v>68.33</v>
      </c>
      <c r="AQ40" s="244">
        <v>70.180000000000007</v>
      </c>
      <c r="AR40" s="246">
        <v>68.709999999999994</v>
      </c>
      <c r="AS40" s="246">
        <v>70.56</v>
      </c>
      <c r="AT40" s="246">
        <v>69.099999999999994</v>
      </c>
      <c r="AU40" s="246">
        <v>70.95</v>
      </c>
      <c r="AV40" s="246">
        <v>69.48</v>
      </c>
      <c r="AW40" s="246">
        <v>71.33</v>
      </c>
      <c r="AX40" s="246">
        <v>69.86</v>
      </c>
      <c r="AY40" s="246">
        <v>71.709999999999994</v>
      </c>
      <c r="AZ40" s="246">
        <v>70.239999999999995</v>
      </c>
      <c r="BA40" s="246">
        <v>72.09</v>
      </c>
      <c r="BB40" s="246">
        <v>70.62</v>
      </c>
      <c r="BC40" s="246">
        <v>72.47</v>
      </c>
      <c r="BD40" s="246">
        <v>71.010000000000005</v>
      </c>
      <c r="BE40" s="246">
        <v>72.86</v>
      </c>
      <c r="BF40" s="246">
        <v>71.39</v>
      </c>
      <c r="BG40" s="246">
        <v>73.239999999999995</v>
      </c>
      <c r="BH40" s="164">
        <f t="shared" si="1"/>
        <v>67.95</v>
      </c>
      <c r="BI40" s="164">
        <f t="shared" si="1"/>
        <v>69.8</v>
      </c>
      <c r="BJ40" s="165">
        <f>IF([2]ข้อมูล!$Q$14=0,BH40,IF([2]ข้อมูล!$Q$14=1,BI40,IF([2]ข้อมูล!$Q$14=2,BI40,)))</f>
        <v>67.95</v>
      </c>
    </row>
    <row r="41" spans="2:62">
      <c r="B41" s="155">
        <v>37</v>
      </c>
      <c r="C41" s="156">
        <f>IF($C$2=15.5,[2]S3!A41,IF($C$2=16.5,[2]S3!B41,IF($C$2=17.5,[2]S3!C41,IF($C$2=18.5,[2]S3!D41,IF($C$2=19.5,[2]S3!E41,IF($C$2=20.5,[2]S3!F41,IF($C$2=21.5,[2]S3!G41,IF($C$2=22.5,[2]S3!H41,IF($C$2=23.5,[2]S3!I41,IF($C$2=24.5,[2]S3!J41,IF($C$2=25.5,[2]S3!K41,IF($C$2=26.5,[2]S3!L41,IF($C$2=27.5,[2]S3!M41,IF($C$2=28.5,[2]S3!N41,IF($C$2=29.5,[2]S3!O41,IF($C$2=30.5,[2]S3!P41,IF($C$2=31.5,[2]S3!Q41,IF($C$2=32.5,[2]S3!R41,IF($C$2=33.5,[2]S3!S41,IF($C$2=34.5,[2]S3!T41,IF($C$2=35.5,[2]S3!U41,IF($C$2=36.5,[2]S3!V41,IF($C$2=37.5,[2]S3!W41,IF($C$2=38.5,[2]S3!X41,IF($C$2=39.5,[2]S3!Y41)))))))))))))))))))))))))</f>
        <v>93.54</v>
      </c>
      <c r="D41" s="156">
        <f t="shared" si="2"/>
        <v>130.96</v>
      </c>
      <c r="E41" s="156">
        <f>IF($E$2=15.5,[2]S3!AA41,IF($E$2=16.5,[2]S3!AB41,IF($E$2=17.5,[2]S3!AC41,IF($E$2=18.5,[2]S3!AD41,IF($E$2=19.5,[2]S3!AE41,IF($E$2=20.5,[2]S3!AF41,IF($E$2=21.5,[2]S3!AG41,IF($E$2=22.5,[2]S3!AH41,IF($E$2=23.5,[2]S3!AI41,IF($E$2=24.5,[2]S3!AJ41,IF($E$2=25.5,[2]S3!AK41,IF($E$2=26.5,[2]S3!AL41,IF($E$2=27.5,[2]S3!AM41,IF($E$2=28.5,[2]S3!AN41,IF($E$2=29.5,[2]S3!AO41,IF($E$2=30.5,[2]S3!AP41,IF($E$2=31.5,[2]S3!AQ41,IF($E$2=32.5,[2]S3!AR41,IF($E$2=33.5,[2]S3!AS41,IF($E$2=34.5,[2]S3!AT41,IF($E$2=35.5,[2]S3!AU41,IF($E$2=36.5,[2]S3!AV41,IF($E$2=37.5,[2]S3!AW41,IF($E$2=38.5,[2]S3!AX41,IF($E$2=39.5,[2]S3!AY41)))))))))))))))))))))))))</f>
        <v>62.91</v>
      </c>
      <c r="F41" s="156">
        <f t="shared" si="0"/>
        <v>88.07</v>
      </c>
      <c r="H41" s="173" t="s">
        <v>200</v>
      </c>
      <c r="I41" s="253" t="s">
        <v>165</v>
      </c>
      <c r="J41" s="244">
        <v>74.47</v>
      </c>
      <c r="K41" s="244">
        <v>76.5</v>
      </c>
      <c r="L41" s="244">
        <v>74.47</v>
      </c>
      <c r="M41" s="244">
        <v>76.5</v>
      </c>
      <c r="N41" s="244">
        <v>75.41</v>
      </c>
      <c r="O41" s="244">
        <v>77.44</v>
      </c>
      <c r="P41" s="244">
        <v>75.87</v>
      </c>
      <c r="Q41" s="244">
        <v>77.900000000000006</v>
      </c>
      <c r="R41" s="244">
        <v>76.34</v>
      </c>
      <c r="S41" s="244">
        <v>78.37</v>
      </c>
      <c r="T41" s="244">
        <v>76.8</v>
      </c>
      <c r="U41" s="244">
        <v>78.83</v>
      </c>
      <c r="V41" s="244">
        <v>77.27</v>
      </c>
      <c r="W41" s="244">
        <v>79.3</v>
      </c>
      <c r="X41" s="244">
        <v>77.739999999999995</v>
      </c>
      <c r="Y41" s="244">
        <v>79.77</v>
      </c>
      <c r="Z41" s="244">
        <v>78.2</v>
      </c>
      <c r="AA41" s="244">
        <v>80.23</v>
      </c>
      <c r="AB41" s="244">
        <v>78.67</v>
      </c>
      <c r="AC41" s="244">
        <v>80.7</v>
      </c>
      <c r="AD41" s="244">
        <v>79.13</v>
      </c>
      <c r="AE41" s="244">
        <v>81.16</v>
      </c>
      <c r="AF41" s="244">
        <v>79.599999999999994</v>
      </c>
      <c r="AG41" s="244">
        <v>81.63</v>
      </c>
      <c r="AH41" s="244">
        <v>80.069999999999993</v>
      </c>
      <c r="AI41" s="244">
        <v>82.1</v>
      </c>
      <c r="AJ41" s="244">
        <v>80.53</v>
      </c>
      <c r="AK41" s="244">
        <v>82.56</v>
      </c>
      <c r="AL41" s="244">
        <v>81</v>
      </c>
      <c r="AM41" s="244">
        <v>83.03</v>
      </c>
      <c r="AN41" s="244">
        <v>81.47</v>
      </c>
      <c r="AO41" s="244">
        <v>83.5</v>
      </c>
      <c r="AP41" s="244">
        <v>81.93</v>
      </c>
      <c r="AQ41" s="244">
        <v>83.96</v>
      </c>
      <c r="AR41" s="246">
        <v>82.4</v>
      </c>
      <c r="AS41" s="246">
        <v>84.43</v>
      </c>
      <c r="AT41" s="246">
        <v>82.86</v>
      </c>
      <c r="AU41" s="246">
        <v>84.89</v>
      </c>
      <c r="AV41" s="246">
        <v>83.33</v>
      </c>
      <c r="AW41" s="246">
        <v>85.36</v>
      </c>
      <c r="AX41" s="246">
        <v>83.8</v>
      </c>
      <c r="AY41" s="246">
        <v>85.83</v>
      </c>
      <c r="AZ41" s="246">
        <v>84.26</v>
      </c>
      <c r="BA41" s="246">
        <v>86.29</v>
      </c>
      <c r="BB41" s="246">
        <v>84.73</v>
      </c>
      <c r="BC41" s="246">
        <v>86.76</v>
      </c>
      <c r="BD41" s="246">
        <v>85.19</v>
      </c>
      <c r="BE41" s="246">
        <v>87.22</v>
      </c>
      <c r="BF41" s="246">
        <v>85.66</v>
      </c>
      <c r="BG41" s="246">
        <v>87.69</v>
      </c>
      <c r="BH41" s="164">
        <f t="shared" si="1"/>
        <v>81.47</v>
      </c>
      <c r="BI41" s="164">
        <f t="shared" si="1"/>
        <v>83.5</v>
      </c>
      <c r="BJ41" s="165">
        <f>IF([2]ข้อมูล!$Q$14=0,BH41,IF([2]ข้อมูล!$Q$14=1,BI41,IF([2]ข้อมูล!$Q$14=2,BI41,)))</f>
        <v>81.47</v>
      </c>
    </row>
    <row r="42" spans="2:62">
      <c r="B42" s="155">
        <v>38</v>
      </c>
      <c r="C42" s="156">
        <f>IF($C$2=15.5,[2]S3!A42,IF($C$2=16.5,[2]S3!B42,IF($C$2=17.5,[2]S3!C42,IF($C$2=18.5,[2]S3!D42,IF($C$2=19.5,[2]S3!E42,IF($C$2=20.5,[2]S3!F42,IF($C$2=21.5,[2]S3!G42,IF($C$2=22.5,[2]S3!H42,IF($C$2=23.5,[2]S3!I42,IF($C$2=24.5,[2]S3!J42,IF($C$2=25.5,[2]S3!K42,IF($C$2=26.5,[2]S3!L42,IF($C$2=27.5,[2]S3!M42,IF($C$2=28.5,[2]S3!N42,IF($C$2=29.5,[2]S3!O42,IF($C$2=30.5,[2]S3!P42,IF($C$2=31.5,[2]S3!Q42,IF($C$2=32.5,[2]S3!R42,IF($C$2=33.5,[2]S3!S42,IF($C$2=34.5,[2]S3!T42,IF($C$2=35.5,[2]S3!U42,IF($C$2=36.5,[2]S3!V42,IF($C$2=37.5,[2]S3!W42,IF($C$2=38.5,[2]S3!X42,IF($C$2=39.5,[2]S3!Y42)))))))))))))))))))))))))</f>
        <v>96.04</v>
      </c>
      <c r="D42" s="156">
        <f t="shared" si="2"/>
        <v>134.46</v>
      </c>
      <c r="E42" s="156">
        <f>IF($E$2=15.5,[2]S3!AA42,IF($E$2=16.5,[2]S3!AB42,IF($E$2=17.5,[2]S3!AC42,IF($E$2=18.5,[2]S3!AD42,IF($E$2=19.5,[2]S3!AE42,IF($E$2=20.5,[2]S3!AF42,IF($E$2=21.5,[2]S3!AG42,IF($E$2=22.5,[2]S3!AH42,IF($E$2=23.5,[2]S3!AI42,IF($E$2=24.5,[2]S3!AJ42,IF($E$2=25.5,[2]S3!AK42,IF($E$2=26.5,[2]S3!AL42,IF($E$2=27.5,[2]S3!AM42,IF($E$2=28.5,[2]S3!AN42,IF($E$2=29.5,[2]S3!AO42,IF($E$2=30.5,[2]S3!AP42,IF($E$2=31.5,[2]S3!AQ42,IF($E$2=32.5,[2]S3!AR42,IF($E$2=33.5,[2]S3!AS42,IF($E$2=34.5,[2]S3!AT42,IF($E$2=35.5,[2]S3!AU42,IF($E$2=36.5,[2]S3!AV42,IF($E$2=37.5,[2]S3!AW42,IF($E$2=38.5,[2]S3!AX42,IF($E$2=39.5,[2]S3!AY42)))))))))))))))))))))))))</f>
        <v>64.599999999999994</v>
      </c>
      <c r="F42" s="156">
        <f t="shared" si="0"/>
        <v>90.44</v>
      </c>
      <c r="H42" s="173" t="s">
        <v>201</v>
      </c>
      <c r="I42" s="253" t="s">
        <v>165</v>
      </c>
      <c r="J42" s="244">
        <v>89.41</v>
      </c>
      <c r="K42" s="244">
        <v>91.66</v>
      </c>
      <c r="L42" s="244">
        <v>89.41</v>
      </c>
      <c r="M42" s="244">
        <v>91.66</v>
      </c>
      <c r="N42" s="244">
        <v>90.54</v>
      </c>
      <c r="O42" s="244">
        <v>92.79</v>
      </c>
      <c r="P42" s="244">
        <v>91.11</v>
      </c>
      <c r="Q42" s="244">
        <v>93.36</v>
      </c>
      <c r="R42" s="244">
        <v>91.68</v>
      </c>
      <c r="S42" s="244">
        <v>93.93</v>
      </c>
      <c r="T42" s="244">
        <v>92.25</v>
      </c>
      <c r="U42" s="244">
        <v>94.5</v>
      </c>
      <c r="V42" s="244">
        <v>92.82</v>
      </c>
      <c r="W42" s="244">
        <v>95.07</v>
      </c>
      <c r="X42" s="244">
        <v>93.38</v>
      </c>
      <c r="Y42" s="244">
        <v>95.63</v>
      </c>
      <c r="Z42" s="244">
        <v>93.95</v>
      </c>
      <c r="AA42" s="244">
        <v>96.2</v>
      </c>
      <c r="AB42" s="244">
        <v>94.52</v>
      </c>
      <c r="AC42" s="244">
        <v>96.77</v>
      </c>
      <c r="AD42" s="244">
        <v>95.09</v>
      </c>
      <c r="AE42" s="244">
        <v>97.34</v>
      </c>
      <c r="AF42" s="244">
        <v>95.66</v>
      </c>
      <c r="AG42" s="244">
        <v>97.91</v>
      </c>
      <c r="AH42" s="244">
        <v>96.23</v>
      </c>
      <c r="AI42" s="244">
        <v>98.48</v>
      </c>
      <c r="AJ42" s="244">
        <v>96.8</v>
      </c>
      <c r="AK42" s="244">
        <v>99.05</v>
      </c>
      <c r="AL42" s="244">
        <v>97.36</v>
      </c>
      <c r="AM42" s="244">
        <v>99.61</v>
      </c>
      <c r="AN42" s="244">
        <v>97.93</v>
      </c>
      <c r="AO42" s="244">
        <v>100.18</v>
      </c>
      <c r="AP42" s="244">
        <v>98.5</v>
      </c>
      <c r="AQ42" s="244">
        <v>100.75</v>
      </c>
      <c r="AR42" s="246">
        <v>99.07</v>
      </c>
      <c r="AS42" s="246">
        <v>101.32</v>
      </c>
      <c r="AT42" s="246">
        <v>99.64</v>
      </c>
      <c r="AU42" s="246">
        <v>101.89</v>
      </c>
      <c r="AV42" s="246">
        <v>100.21</v>
      </c>
      <c r="AW42" s="246">
        <v>102.46</v>
      </c>
      <c r="AX42" s="246">
        <v>100.77</v>
      </c>
      <c r="AY42" s="246">
        <v>103.02</v>
      </c>
      <c r="AZ42" s="246">
        <v>101.34</v>
      </c>
      <c r="BA42" s="246">
        <v>103.59</v>
      </c>
      <c r="BB42" s="246">
        <v>101.91</v>
      </c>
      <c r="BC42" s="246">
        <v>104.16</v>
      </c>
      <c r="BD42" s="246">
        <v>102.48</v>
      </c>
      <c r="BE42" s="246">
        <v>104.73</v>
      </c>
      <c r="BF42" s="246">
        <v>103.05</v>
      </c>
      <c r="BG42" s="246">
        <v>105.3</v>
      </c>
      <c r="BH42" s="164">
        <f t="shared" si="1"/>
        <v>97.93</v>
      </c>
      <c r="BI42" s="164">
        <f t="shared" si="1"/>
        <v>100.18</v>
      </c>
      <c r="BJ42" s="165">
        <f>IF([2]ข้อมูล!$Q$14=0,BH42,IF([2]ข้อมูล!$Q$14=1,BI42,IF([2]ข้อมูล!$Q$14=2,BI42,)))</f>
        <v>97.93</v>
      </c>
    </row>
    <row r="43" spans="2:62">
      <c r="B43" s="155">
        <v>39</v>
      </c>
      <c r="C43" s="156">
        <f>IF($C$2=15.5,[2]S3!A43,IF($C$2=16.5,[2]S3!B43,IF($C$2=17.5,[2]S3!C43,IF($C$2=18.5,[2]S3!D43,IF($C$2=19.5,[2]S3!E43,IF($C$2=20.5,[2]S3!F43,IF($C$2=21.5,[2]S3!G43,IF($C$2=22.5,[2]S3!H43,IF($C$2=23.5,[2]S3!I43,IF($C$2=24.5,[2]S3!J43,IF($C$2=25.5,[2]S3!K43,IF($C$2=26.5,[2]S3!L43,IF($C$2=27.5,[2]S3!M43,IF($C$2=28.5,[2]S3!N43,IF($C$2=29.5,[2]S3!O43,IF($C$2=30.5,[2]S3!P43,IF($C$2=31.5,[2]S3!Q43,IF($C$2=32.5,[2]S3!R43,IF($C$2=33.5,[2]S3!S43,IF($C$2=34.5,[2]S3!T43,IF($C$2=35.5,[2]S3!U43,IF($C$2=36.5,[2]S3!V43,IF($C$2=37.5,[2]S3!W43,IF($C$2=38.5,[2]S3!X43,IF($C$2=39.5,[2]S3!Y43)))))))))))))))))))))))))</f>
        <v>98.53</v>
      </c>
      <c r="D43" s="156">
        <f t="shared" si="2"/>
        <v>137.94</v>
      </c>
      <c r="E43" s="156">
        <f>IF($E$2=15.5,[2]S3!AA43,IF($E$2=16.5,[2]S3!AB43,IF($E$2=17.5,[2]S3!AC43,IF($E$2=18.5,[2]S3!AD43,IF($E$2=19.5,[2]S3!AE43,IF($E$2=20.5,[2]S3!AF43,IF($E$2=21.5,[2]S3!AG43,IF($E$2=22.5,[2]S3!AH43,IF($E$2=23.5,[2]S3!AI43,IF($E$2=24.5,[2]S3!AJ43,IF($E$2=25.5,[2]S3!AK43,IF($E$2=26.5,[2]S3!AL43,IF($E$2=27.5,[2]S3!AM43,IF($E$2=28.5,[2]S3!AN43,IF($E$2=29.5,[2]S3!AO43,IF($E$2=30.5,[2]S3!AP43,IF($E$2=31.5,[2]S3!AQ43,IF($E$2=32.5,[2]S3!AR43,IF($E$2=33.5,[2]S3!AS43,IF($E$2=34.5,[2]S3!AT43,IF($E$2=35.5,[2]S3!AU43,IF($E$2=36.5,[2]S3!AV43,IF($E$2=37.5,[2]S3!AW43,IF($E$2=38.5,[2]S3!AX43,IF($E$2=39.5,[2]S3!AY43)))))))))))))))))))))))))</f>
        <v>66.290000000000006</v>
      </c>
      <c r="F43" s="156">
        <f t="shared" si="0"/>
        <v>92.81</v>
      </c>
      <c r="H43" s="248" t="s">
        <v>202</v>
      </c>
      <c r="I43" s="253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6"/>
      <c r="AS43" s="246"/>
      <c r="AT43" s="246"/>
      <c r="AU43" s="246"/>
      <c r="AV43" s="246"/>
      <c r="AW43" s="246"/>
      <c r="AX43" s="246"/>
      <c r="AY43" s="246"/>
      <c r="AZ43" s="246"/>
      <c r="BA43" s="246"/>
      <c r="BB43" s="246"/>
      <c r="BC43" s="246"/>
      <c r="BD43" s="246"/>
      <c r="BE43" s="246"/>
      <c r="BF43" s="246"/>
      <c r="BG43" s="246"/>
      <c r="BH43" s="164"/>
      <c r="BI43" s="164"/>
      <c r="BJ43" s="165"/>
    </row>
    <row r="44" spans="2:62">
      <c r="B44" s="155">
        <v>40</v>
      </c>
      <c r="C44" s="156">
        <f>IF($C$2=15.5,[2]S3!A44,IF($C$2=16.5,[2]S3!B44,IF($C$2=17.5,[2]S3!C44,IF($C$2=18.5,[2]S3!D44,IF($C$2=19.5,[2]S3!E44,IF($C$2=20.5,[2]S3!F44,IF($C$2=21.5,[2]S3!G44,IF($C$2=22.5,[2]S3!H44,IF($C$2=23.5,[2]S3!I44,IF($C$2=24.5,[2]S3!J44,IF($C$2=25.5,[2]S3!K44,IF($C$2=26.5,[2]S3!L44,IF($C$2=27.5,[2]S3!M44,IF($C$2=28.5,[2]S3!N44,IF($C$2=29.5,[2]S3!O44,IF($C$2=30.5,[2]S3!P44,IF($C$2=31.5,[2]S3!Q44,IF($C$2=32.5,[2]S3!R44,IF($C$2=33.5,[2]S3!S44,IF($C$2=34.5,[2]S3!T44,IF($C$2=35.5,[2]S3!U44,IF($C$2=36.5,[2]S3!V44,IF($C$2=37.5,[2]S3!W44,IF($C$2=38.5,[2]S3!X44,IF($C$2=39.5,[2]S3!Y44)))))))))))))))))))))))))</f>
        <v>101.01</v>
      </c>
      <c r="D44" s="156">
        <f t="shared" si="2"/>
        <v>141.41</v>
      </c>
      <c r="E44" s="156">
        <f>IF($E$2=15.5,[2]S3!AA44,IF($E$2=16.5,[2]S3!AB44,IF($E$2=17.5,[2]S3!AC44,IF($E$2=18.5,[2]S3!AD44,IF($E$2=19.5,[2]S3!AE44,IF($E$2=20.5,[2]S3!AF44,IF($E$2=21.5,[2]S3!AG44,IF($E$2=22.5,[2]S3!AH44,IF($E$2=23.5,[2]S3!AI44,IF($E$2=24.5,[2]S3!AJ44,IF($E$2=25.5,[2]S3!AK44,IF($E$2=26.5,[2]S3!AL44,IF($E$2=27.5,[2]S3!AM44,IF($E$2=28.5,[2]S3!AN44,IF($E$2=29.5,[2]S3!AO44,IF($E$2=30.5,[2]S3!AP44,IF($E$2=31.5,[2]S3!AQ44,IF($E$2=32.5,[2]S3!AR44,IF($E$2=33.5,[2]S3!AS44,IF($E$2=34.5,[2]S3!AT44,IF($E$2=35.5,[2]S3!AU44,IF($E$2=36.5,[2]S3!AV44,IF($E$2=37.5,[2]S3!AW44,IF($E$2=38.5,[2]S3!AX44,IF($E$2=39.5,[2]S3!AY44)))))))))))))))))))))))))</f>
        <v>67.97</v>
      </c>
      <c r="F44" s="156">
        <f t="shared" si="0"/>
        <v>95.16</v>
      </c>
      <c r="H44" s="256" t="s">
        <v>203</v>
      </c>
      <c r="I44" s="253" t="s">
        <v>165</v>
      </c>
      <c r="J44" s="244">
        <v>12.73</v>
      </c>
      <c r="K44" s="244">
        <v>13.28</v>
      </c>
      <c r="L44" s="244">
        <v>12.73</v>
      </c>
      <c r="M44" s="244">
        <v>13.28</v>
      </c>
      <c r="N44" s="244">
        <v>13.25</v>
      </c>
      <c r="O44" s="244">
        <v>13.8</v>
      </c>
      <c r="P44" s="244">
        <v>13.51</v>
      </c>
      <c r="Q44" s="244">
        <v>14.06</v>
      </c>
      <c r="R44" s="244">
        <v>13.77</v>
      </c>
      <c r="S44" s="244">
        <v>14.32</v>
      </c>
      <c r="T44" s="244">
        <v>14.03</v>
      </c>
      <c r="U44" s="244">
        <v>14.58</v>
      </c>
      <c r="V44" s="244">
        <v>14.29</v>
      </c>
      <c r="W44" s="244">
        <v>14.84</v>
      </c>
      <c r="X44" s="244">
        <v>14.55</v>
      </c>
      <c r="Y44" s="244">
        <v>15.1</v>
      </c>
      <c r="Z44" s="244">
        <v>14.81</v>
      </c>
      <c r="AA44" s="244">
        <v>15.36</v>
      </c>
      <c r="AB44" s="244">
        <v>15.07</v>
      </c>
      <c r="AC44" s="244">
        <v>15.62</v>
      </c>
      <c r="AD44" s="244">
        <v>15.33</v>
      </c>
      <c r="AE44" s="244">
        <v>15.88</v>
      </c>
      <c r="AF44" s="244">
        <v>15.59</v>
      </c>
      <c r="AG44" s="244">
        <v>16.14</v>
      </c>
      <c r="AH44" s="244">
        <v>15.85</v>
      </c>
      <c r="AI44" s="244">
        <v>16.399999999999999</v>
      </c>
      <c r="AJ44" s="244">
        <v>16.11</v>
      </c>
      <c r="AK44" s="244">
        <v>16.66</v>
      </c>
      <c r="AL44" s="244">
        <v>16.37</v>
      </c>
      <c r="AM44" s="244">
        <v>16.920000000000002</v>
      </c>
      <c r="AN44" s="244">
        <v>50.03</v>
      </c>
      <c r="AO44" s="244">
        <v>51.69</v>
      </c>
      <c r="AP44" s="244">
        <v>16.89</v>
      </c>
      <c r="AQ44" s="244">
        <v>17.440000000000001</v>
      </c>
      <c r="AR44" s="246">
        <v>17.149999999999999</v>
      </c>
      <c r="AS44" s="246">
        <v>17.7</v>
      </c>
      <c r="AT44" s="246">
        <v>17.41</v>
      </c>
      <c r="AU44" s="246">
        <v>17.96</v>
      </c>
      <c r="AV44" s="246">
        <v>17.670000000000002</v>
      </c>
      <c r="AW44" s="246">
        <v>18.22</v>
      </c>
      <c r="AX44" s="246">
        <v>17.93</v>
      </c>
      <c r="AY44" s="246">
        <v>18.48</v>
      </c>
      <c r="AZ44" s="246">
        <v>18.190000000000001</v>
      </c>
      <c r="BA44" s="246">
        <v>18.739999999999998</v>
      </c>
      <c r="BB44" s="246">
        <v>18.45</v>
      </c>
      <c r="BC44" s="247">
        <v>19</v>
      </c>
      <c r="BD44" s="246">
        <v>18.71</v>
      </c>
      <c r="BE44" s="246">
        <v>19.260000000000002</v>
      </c>
      <c r="BF44" s="246">
        <v>18.97</v>
      </c>
      <c r="BG44" s="246">
        <v>19.52</v>
      </c>
      <c r="BH44" s="164">
        <f t="shared" si="1"/>
        <v>50.03</v>
      </c>
      <c r="BI44" s="164">
        <f t="shared" si="1"/>
        <v>51.69</v>
      </c>
      <c r="BJ44" s="165">
        <f>IF([2]ข้อมูล!$Q$14=0,BH44,IF([2]ข้อมูล!$Q$14=1,BI44,IF([2]ข้อมูล!$Q$14=2,BI44,)))</f>
        <v>50.03</v>
      </c>
    </row>
    <row r="45" spans="2:62">
      <c r="B45" s="155">
        <v>41</v>
      </c>
      <c r="C45" s="156">
        <f>IF($C$2=15.5,[2]S3!A45,IF($C$2=16.5,[2]S3!B45,IF($C$2=17.5,[2]S3!C45,IF($C$2=18.5,[2]S3!D45,IF($C$2=19.5,[2]S3!E45,IF($C$2=20.5,[2]S3!F45,IF($C$2=21.5,[2]S3!G45,IF($C$2=22.5,[2]S3!H45,IF($C$2=23.5,[2]S3!I45,IF($C$2=24.5,[2]S3!J45,IF($C$2=25.5,[2]S3!K45,IF($C$2=26.5,[2]S3!L45,IF($C$2=27.5,[2]S3!M45,IF($C$2=28.5,[2]S3!N45,IF($C$2=29.5,[2]S3!O45,IF($C$2=30.5,[2]S3!P45,IF($C$2=31.5,[2]S3!Q45,IF($C$2=32.5,[2]S3!R45,IF($C$2=33.5,[2]S3!S45,IF($C$2=34.5,[2]S3!T45,IF($C$2=35.5,[2]S3!U45,IF($C$2=36.5,[2]S3!V45,IF($C$2=37.5,[2]S3!W45,IF($C$2=38.5,[2]S3!X45,IF($C$2=39.5,[2]S3!Y45)))))))))))))))))))))))))</f>
        <v>103.52</v>
      </c>
      <c r="D45" s="156">
        <f t="shared" si="2"/>
        <v>144.93</v>
      </c>
      <c r="E45" s="156">
        <f>IF($E$2=15.5,[2]S3!AA45,IF($E$2=16.5,[2]S3!AB45,IF($E$2=17.5,[2]S3!AC45,IF($E$2=18.5,[2]S3!AD45,IF($E$2=19.5,[2]S3!AE45,IF($E$2=20.5,[2]S3!AF45,IF($E$2=21.5,[2]S3!AG45,IF($E$2=22.5,[2]S3!AH45,IF($E$2=23.5,[2]S3!AI45,IF($E$2=24.5,[2]S3!AJ45,IF($E$2=25.5,[2]S3!AK45,IF($E$2=26.5,[2]S3!AL45,IF($E$2=27.5,[2]S3!AM45,IF($E$2=28.5,[2]S3!AN45,IF($E$2=29.5,[2]S3!AO45,IF($E$2=30.5,[2]S3!AP45,IF($E$2=31.5,[2]S3!AQ45,IF($E$2=32.5,[2]S3!AR45,IF($E$2=33.5,[2]S3!AS45,IF($E$2=34.5,[2]S3!AT45,IF($E$2=35.5,[2]S3!AU45,IF($E$2=36.5,[2]S3!AV45,IF($E$2=37.5,[2]S3!AW45,IF($E$2=38.5,[2]S3!AX45,IF($E$2=39.5,[2]S3!AY45)))))))))))))))))))))))))</f>
        <v>69.650000000000006</v>
      </c>
      <c r="F45" s="156">
        <f t="shared" si="0"/>
        <v>97.51</v>
      </c>
      <c r="H45" s="248" t="s">
        <v>204</v>
      </c>
      <c r="I45" s="253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6"/>
      <c r="AS45" s="246"/>
      <c r="AT45" s="246"/>
      <c r="AU45" s="246"/>
      <c r="AV45" s="246"/>
      <c r="AW45" s="246"/>
      <c r="AX45" s="246"/>
      <c r="AY45" s="246"/>
      <c r="AZ45" s="246"/>
      <c r="BA45" s="246"/>
      <c r="BB45" s="246"/>
      <c r="BC45" s="246"/>
      <c r="BD45" s="246"/>
      <c r="BE45" s="246"/>
      <c r="BF45" s="246"/>
      <c r="BG45" s="246"/>
      <c r="BH45" s="164"/>
      <c r="BI45" s="164"/>
      <c r="BJ45" s="165"/>
    </row>
    <row r="46" spans="2:62">
      <c r="B46" s="155">
        <v>42</v>
      </c>
      <c r="C46" s="156">
        <f>IF($C$2=15.5,[2]S3!A46,IF($C$2=16.5,[2]S3!B46,IF($C$2=17.5,[2]S3!C46,IF($C$2=18.5,[2]S3!D46,IF($C$2=19.5,[2]S3!E46,IF($C$2=20.5,[2]S3!F46,IF($C$2=21.5,[2]S3!G46,IF($C$2=22.5,[2]S3!H46,IF($C$2=23.5,[2]S3!I46,IF($C$2=24.5,[2]S3!J46,IF($C$2=25.5,[2]S3!K46,IF($C$2=26.5,[2]S3!L46,IF($C$2=27.5,[2]S3!M46,IF($C$2=28.5,[2]S3!N46,IF($C$2=29.5,[2]S3!O46,IF($C$2=30.5,[2]S3!P46,IF($C$2=31.5,[2]S3!Q46,IF($C$2=32.5,[2]S3!R46,IF($C$2=33.5,[2]S3!S46,IF($C$2=34.5,[2]S3!T46,IF($C$2=35.5,[2]S3!U46,IF($C$2=36.5,[2]S3!V46,IF($C$2=37.5,[2]S3!W46,IF($C$2=38.5,[2]S3!X46,IF($C$2=39.5,[2]S3!Y46)))))))))))))))))))))))))</f>
        <v>106.02</v>
      </c>
      <c r="D46" s="156">
        <f t="shared" si="2"/>
        <v>148.43</v>
      </c>
      <c r="E46" s="156">
        <f>IF($E$2=15.5,[2]S3!AA46,IF($E$2=16.5,[2]S3!AB46,IF($E$2=17.5,[2]S3!AC46,IF($E$2=18.5,[2]S3!AD46,IF($E$2=19.5,[2]S3!AE46,IF($E$2=20.5,[2]S3!AF46,IF($E$2=21.5,[2]S3!AG46,IF($E$2=22.5,[2]S3!AH46,IF($E$2=23.5,[2]S3!AI46,IF($E$2=24.5,[2]S3!AJ46,IF($E$2=25.5,[2]S3!AK46,IF($E$2=26.5,[2]S3!AL46,IF($E$2=27.5,[2]S3!AM46,IF($E$2=28.5,[2]S3!AN46,IF($E$2=29.5,[2]S3!AO46,IF($E$2=30.5,[2]S3!AP46,IF($E$2=31.5,[2]S3!AQ46,IF($E$2=32.5,[2]S3!AR46,IF($E$2=33.5,[2]S3!AS46,IF($E$2=34.5,[2]S3!AT46,IF($E$2=35.5,[2]S3!AU46,IF($E$2=36.5,[2]S3!AV46,IF($E$2=37.5,[2]S3!AW46,IF($E$2=38.5,[2]S3!AX46,IF($E$2=39.5,[2]S3!AY46)))))))))))))))))))))))))</f>
        <v>71.34</v>
      </c>
      <c r="F46" s="156">
        <f t="shared" si="0"/>
        <v>99.88</v>
      </c>
      <c r="H46" s="257" t="s">
        <v>205</v>
      </c>
      <c r="I46" s="253" t="s">
        <v>133</v>
      </c>
      <c r="J46" s="244">
        <v>2.0299999999999998</v>
      </c>
      <c r="K46" s="244">
        <v>2.15</v>
      </c>
      <c r="L46" s="244">
        <v>2.0299999999999998</v>
      </c>
      <c r="M46" s="244">
        <v>2.15</v>
      </c>
      <c r="N46" s="244">
        <v>2.06</v>
      </c>
      <c r="O46" s="244">
        <v>2.1800000000000002</v>
      </c>
      <c r="P46" s="244">
        <v>2.08</v>
      </c>
      <c r="Q46" s="244">
        <v>2.2000000000000002</v>
      </c>
      <c r="R46" s="244">
        <v>2.1</v>
      </c>
      <c r="S46" s="244">
        <v>2.2200000000000002</v>
      </c>
      <c r="T46" s="244">
        <v>2.12</v>
      </c>
      <c r="U46" s="244">
        <v>2.2400000000000002</v>
      </c>
      <c r="V46" s="244">
        <v>2.14</v>
      </c>
      <c r="W46" s="244">
        <v>2.2599999999999998</v>
      </c>
      <c r="X46" s="244">
        <v>2.15</v>
      </c>
      <c r="Y46" s="244">
        <v>2.27</v>
      </c>
      <c r="Z46" s="244">
        <v>2.17</v>
      </c>
      <c r="AA46" s="244">
        <v>2.29</v>
      </c>
      <c r="AB46" s="244">
        <v>2.19</v>
      </c>
      <c r="AC46" s="244">
        <v>2.31</v>
      </c>
      <c r="AD46" s="244">
        <v>2.21</v>
      </c>
      <c r="AE46" s="244">
        <v>2.33</v>
      </c>
      <c r="AF46" s="244">
        <v>2.23</v>
      </c>
      <c r="AG46" s="244">
        <v>2.35</v>
      </c>
      <c r="AH46" s="244">
        <v>2.2400000000000002</v>
      </c>
      <c r="AI46" s="244">
        <v>2.36</v>
      </c>
      <c r="AJ46" s="244">
        <v>2.2599999999999998</v>
      </c>
      <c r="AK46" s="244">
        <v>2.38</v>
      </c>
      <c r="AL46" s="244">
        <v>2.2799999999999998</v>
      </c>
      <c r="AM46" s="244">
        <v>2.4</v>
      </c>
      <c r="AN46" s="244">
        <v>2.2999999999999998</v>
      </c>
      <c r="AO46" s="244">
        <v>2.42</v>
      </c>
      <c r="AP46" s="244">
        <v>2.3199999999999998</v>
      </c>
      <c r="AQ46" s="244">
        <v>2.44</v>
      </c>
      <c r="AR46" s="246">
        <v>2.33</v>
      </c>
      <c r="AS46" s="246">
        <v>2.4500000000000002</v>
      </c>
      <c r="AT46" s="246">
        <v>2.35</v>
      </c>
      <c r="AU46" s="246">
        <v>2.4700000000000002</v>
      </c>
      <c r="AV46" s="246">
        <v>2.37</v>
      </c>
      <c r="AW46" s="246">
        <v>2.4900000000000002</v>
      </c>
      <c r="AX46" s="246">
        <v>2.39</v>
      </c>
      <c r="AY46" s="246">
        <v>2.5099999999999998</v>
      </c>
      <c r="AZ46" s="246">
        <v>2.41</v>
      </c>
      <c r="BA46" s="246">
        <v>2.5299999999999998</v>
      </c>
      <c r="BB46" s="246">
        <v>2.42</v>
      </c>
      <c r="BC46" s="246">
        <v>2.54</v>
      </c>
      <c r="BD46" s="246">
        <v>2.44</v>
      </c>
      <c r="BE46" s="246">
        <v>2.56</v>
      </c>
      <c r="BF46" s="246">
        <v>2.46</v>
      </c>
      <c r="BG46" s="246">
        <v>2.58</v>
      </c>
      <c r="BH46" s="164">
        <f t="shared" si="1"/>
        <v>2.2999999999999998</v>
      </c>
      <c r="BI46" s="164">
        <f t="shared" si="1"/>
        <v>2.42</v>
      </c>
      <c r="BJ46" s="165">
        <f>IF([2]ข้อมูล!$Q$14=0,BH46,IF([2]ข้อมูล!$Q$14=1,BI46,IF([2]ข้อมูล!$Q$14=2,BI46,)))</f>
        <v>2.2999999999999998</v>
      </c>
    </row>
    <row r="47" spans="2:62">
      <c r="B47" s="155">
        <v>43</v>
      </c>
      <c r="C47" s="156">
        <f>IF($C$2=15.5,[2]S3!A47,IF($C$2=16.5,[2]S3!B47,IF($C$2=17.5,[2]S3!C47,IF($C$2=18.5,[2]S3!D47,IF($C$2=19.5,[2]S3!E47,IF($C$2=20.5,[2]S3!F47,IF($C$2=21.5,[2]S3!G47,IF($C$2=22.5,[2]S3!H47,IF($C$2=23.5,[2]S3!I47,IF($C$2=24.5,[2]S3!J47,IF($C$2=25.5,[2]S3!K47,IF($C$2=26.5,[2]S3!L47,IF($C$2=27.5,[2]S3!M47,IF($C$2=28.5,[2]S3!N47,IF($C$2=29.5,[2]S3!O47,IF($C$2=30.5,[2]S3!P47,IF($C$2=31.5,[2]S3!Q47,IF($C$2=32.5,[2]S3!R47,IF($C$2=33.5,[2]S3!S47,IF($C$2=34.5,[2]S3!T47,IF($C$2=35.5,[2]S3!U47,IF($C$2=36.5,[2]S3!V47,IF($C$2=37.5,[2]S3!W47,IF($C$2=38.5,[2]S3!X47,IF($C$2=39.5,[2]S3!Y47)))))))))))))))))))))))))</f>
        <v>108.5</v>
      </c>
      <c r="D47" s="156">
        <f t="shared" si="2"/>
        <v>151.9</v>
      </c>
      <c r="E47" s="156">
        <f>IF($E$2=15.5,[2]S3!AA47,IF($E$2=16.5,[2]S3!AB47,IF($E$2=17.5,[2]S3!AC47,IF($E$2=18.5,[2]S3!AD47,IF($E$2=19.5,[2]S3!AE47,IF($E$2=20.5,[2]S3!AF47,IF($E$2=21.5,[2]S3!AG47,IF($E$2=22.5,[2]S3!AH47,IF($E$2=23.5,[2]S3!AI47,IF($E$2=24.5,[2]S3!AJ47,IF($E$2=25.5,[2]S3!AK47,IF($E$2=26.5,[2]S3!AL47,IF($E$2=27.5,[2]S3!AM47,IF($E$2=28.5,[2]S3!AN47,IF($E$2=29.5,[2]S3!AO47,IF($E$2=30.5,[2]S3!AP47,IF($E$2=31.5,[2]S3!AQ47,IF($E$2=32.5,[2]S3!AR47,IF($E$2=33.5,[2]S3!AS47,IF($E$2=34.5,[2]S3!AT47,IF($E$2=35.5,[2]S3!AU47,IF($E$2=36.5,[2]S3!AV47,IF($E$2=37.5,[2]S3!AW47,IF($E$2=38.5,[2]S3!AX47,IF($E$2=39.5,[2]S3!AY47)))))))))))))))))))))))))</f>
        <v>73.02</v>
      </c>
      <c r="F47" s="156">
        <f t="shared" si="0"/>
        <v>102.23</v>
      </c>
      <c r="H47" s="248" t="s">
        <v>206</v>
      </c>
      <c r="I47" s="253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6"/>
      <c r="AS47" s="246"/>
      <c r="AT47" s="246"/>
      <c r="AU47" s="246"/>
      <c r="AV47" s="246"/>
      <c r="AW47" s="246"/>
      <c r="AX47" s="246"/>
      <c r="AY47" s="246"/>
      <c r="AZ47" s="246"/>
      <c r="BA47" s="246"/>
      <c r="BB47" s="246"/>
      <c r="BC47" s="246"/>
      <c r="BD47" s="246"/>
      <c r="BE47" s="246"/>
      <c r="BF47" s="246"/>
      <c r="BG47" s="246"/>
      <c r="BH47" s="164"/>
      <c r="BI47" s="164"/>
      <c r="BJ47" s="165"/>
    </row>
    <row r="48" spans="2:62">
      <c r="B48" s="155">
        <v>44</v>
      </c>
      <c r="C48" s="156">
        <f>IF($C$2=15.5,[2]S3!A48,IF($C$2=16.5,[2]S3!B48,IF($C$2=17.5,[2]S3!C48,IF($C$2=18.5,[2]S3!D48,IF($C$2=19.5,[2]S3!E48,IF($C$2=20.5,[2]S3!F48,IF($C$2=21.5,[2]S3!G48,IF($C$2=22.5,[2]S3!H48,IF($C$2=23.5,[2]S3!I48,IF($C$2=24.5,[2]S3!J48,IF($C$2=25.5,[2]S3!K48,IF($C$2=26.5,[2]S3!L48,IF($C$2=27.5,[2]S3!M48,IF($C$2=28.5,[2]S3!N48,IF($C$2=29.5,[2]S3!O48,IF($C$2=30.5,[2]S3!P48,IF($C$2=31.5,[2]S3!Q48,IF($C$2=32.5,[2]S3!R48,IF($C$2=33.5,[2]S3!S48,IF($C$2=34.5,[2]S3!T48,IF($C$2=35.5,[2]S3!U48,IF($C$2=36.5,[2]S3!V48,IF($C$2=37.5,[2]S3!W48,IF($C$2=38.5,[2]S3!X48,IF($C$2=39.5,[2]S3!Y48)))))))))))))))))))))))))</f>
        <v>111</v>
      </c>
      <c r="D48" s="156">
        <f t="shared" si="2"/>
        <v>155.4</v>
      </c>
      <c r="E48" s="156">
        <f>IF($E$2=15.5,[2]S3!AA48,IF($E$2=16.5,[2]S3!AB48,IF($E$2=17.5,[2]S3!AC48,IF($E$2=18.5,[2]S3!AD48,IF($E$2=19.5,[2]S3!AE48,IF($E$2=20.5,[2]S3!AF48,IF($E$2=21.5,[2]S3!AG48,IF($E$2=22.5,[2]S3!AH48,IF($E$2=23.5,[2]S3!AI48,IF($E$2=24.5,[2]S3!AJ48,IF($E$2=25.5,[2]S3!AK48,IF($E$2=26.5,[2]S3!AL48,IF($E$2=27.5,[2]S3!AM48,IF($E$2=28.5,[2]S3!AN48,IF($E$2=29.5,[2]S3!AO48,IF($E$2=30.5,[2]S3!AP48,IF($E$2=31.5,[2]S3!AQ48,IF($E$2=32.5,[2]S3!AR48,IF($E$2=33.5,[2]S3!AS48,IF($E$2=34.5,[2]S3!AT48,IF($E$2=35.5,[2]S3!AU48,IF($E$2=36.5,[2]S3!AV48,IF($E$2=37.5,[2]S3!AW48,IF($E$2=38.5,[2]S3!AX48,IF($E$2=39.5,[2]S3!AY48)))))))))))))))))))))))))</f>
        <v>74.7</v>
      </c>
      <c r="F48" s="156">
        <f t="shared" si="0"/>
        <v>104.58</v>
      </c>
      <c r="H48" s="257" t="s">
        <v>207</v>
      </c>
      <c r="I48" s="159" t="s">
        <v>136</v>
      </c>
      <c r="J48" s="244">
        <v>16.02</v>
      </c>
      <c r="K48" s="244">
        <v>16.71</v>
      </c>
      <c r="L48" s="244">
        <v>16.02</v>
      </c>
      <c r="M48" s="244">
        <v>16.71</v>
      </c>
      <c r="N48" s="244">
        <v>16.34</v>
      </c>
      <c r="O48" s="244">
        <v>17.03</v>
      </c>
      <c r="P48" s="244">
        <v>16.489999999999998</v>
      </c>
      <c r="Q48" s="244">
        <v>17.18</v>
      </c>
      <c r="R48" s="244">
        <v>16.649999999999999</v>
      </c>
      <c r="S48" s="244">
        <v>17.34</v>
      </c>
      <c r="T48" s="244">
        <v>16.8</v>
      </c>
      <c r="U48" s="244">
        <v>17.489999999999998</v>
      </c>
      <c r="V48" s="244">
        <v>16.96</v>
      </c>
      <c r="W48" s="244">
        <v>17.649999999999999</v>
      </c>
      <c r="X48" s="244">
        <v>17.11</v>
      </c>
      <c r="Y48" s="244">
        <v>17.8</v>
      </c>
      <c r="Z48" s="244">
        <v>17.27</v>
      </c>
      <c r="AA48" s="244">
        <v>17.96</v>
      </c>
      <c r="AB48" s="244">
        <v>17.43</v>
      </c>
      <c r="AC48" s="244">
        <v>18.12</v>
      </c>
      <c r="AD48" s="244">
        <v>17.579999999999998</v>
      </c>
      <c r="AE48" s="244">
        <v>18.27</v>
      </c>
      <c r="AF48" s="244">
        <v>17.739999999999998</v>
      </c>
      <c r="AG48" s="244">
        <v>18.43</v>
      </c>
      <c r="AH48" s="244">
        <v>17.89</v>
      </c>
      <c r="AI48" s="244">
        <v>18.579999999999998</v>
      </c>
      <c r="AJ48" s="244">
        <v>18.05</v>
      </c>
      <c r="AK48" s="244">
        <v>18.739999999999998</v>
      </c>
      <c r="AL48" s="244">
        <v>18.21</v>
      </c>
      <c r="AM48" s="244">
        <v>18.899999999999999</v>
      </c>
      <c r="AN48" s="244">
        <v>18.36</v>
      </c>
      <c r="AO48" s="244">
        <v>19.05</v>
      </c>
      <c r="AP48" s="244">
        <v>18.52</v>
      </c>
      <c r="AQ48" s="244">
        <v>19.21</v>
      </c>
      <c r="AR48" s="246">
        <v>18.670000000000002</v>
      </c>
      <c r="AS48" s="246">
        <v>19.36</v>
      </c>
      <c r="AT48" s="246">
        <v>18.829999999999998</v>
      </c>
      <c r="AU48" s="246">
        <v>19.52</v>
      </c>
      <c r="AV48" s="246">
        <v>18.98</v>
      </c>
      <c r="AW48" s="246">
        <v>19.670000000000002</v>
      </c>
      <c r="AX48" s="246">
        <v>19.14</v>
      </c>
      <c r="AY48" s="246">
        <v>19.829999999999998</v>
      </c>
      <c r="AZ48" s="247">
        <v>19.3</v>
      </c>
      <c r="BA48" s="246">
        <v>19.989999999999998</v>
      </c>
      <c r="BB48" s="246">
        <v>19.45</v>
      </c>
      <c r="BC48" s="246">
        <v>20.14</v>
      </c>
      <c r="BD48" s="246">
        <v>19.61</v>
      </c>
      <c r="BE48" s="246">
        <v>20.3</v>
      </c>
      <c r="BF48" s="246">
        <v>19.760000000000002</v>
      </c>
      <c r="BG48" s="246">
        <v>20.45</v>
      </c>
      <c r="BH48" s="164">
        <f t="shared" si="1"/>
        <v>18.36</v>
      </c>
      <c r="BI48" s="164">
        <f t="shared" si="1"/>
        <v>19.05</v>
      </c>
      <c r="BJ48" s="165">
        <f>IF([2]ข้อมูล!$Q$14=0,BH48,IF([2]ข้อมูล!$Q$14=1,BI48,IF([2]ข้อมูล!$Q$14=2,BI48,)))</f>
        <v>18.36</v>
      </c>
    </row>
    <row r="49" spans="2:62">
      <c r="B49" s="155">
        <v>45</v>
      </c>
      <c r="C49" s="156">
        <f>IF($C$2=15.5,[2]S3!A49,IF($C$2=16.5,[2]S3!B49,IF($C$2=17.5,[2]S3!C49,IF($C$2=18.5,[2]S3!D49,IF($C$2=19.5,[2]S3!E49,IF($C$2=20.5,[2]S3!F49,IF($C$2=21.5,[2]S3!G49,IF($C$2=22.5,[2]S3!H49,IF($C$2=23.5,[2]S3!I49,IF($C$2=24.5,[2]S3!J49,IF($C$2=25.5,[2]S3!K49,IF($C$2=26.5,[2]S3!L49,IF($C$2=27.5,[2]S3!M49,IF($C$2=28.5,[2]S3!N49,IF($C$2=29.5,[2]S3!O49,IF($C$2=30.5,[2]S3!P49,IF($C$2=31.5,[2]S3!Q49,IF($C$2=32.5,[2]S3!R49,IF($C$2=33.5,[2]S3!S49,IF($C$2=34.5,[2]S3!T49,IF($C$2=35.5,[2]S3!U49,IF($C$2=36.5,[2]S3!V49,IF($C$2=37.5,[2]S3!W49,IF($C$2=38.5,[2]S3!X49,IF($C$2=39.5,[2]S3!Y49)))))))))))))))))))))))))</f>
        <v>113.49</v>
      </c>
      <c r="D49" s="156">
        <f t="shared" si="2"/>
        <v>158.88999999999999</v>
      </c>
      <c r="E49" s="156">
        <f>IF($E$2=15.5,[2]S3!AA49,IF($E$2=16.5,[2]S3!AB49,IF($E$2=17.5,[2]S3!AC49,IF($E$2=18.5,[2]S3!AD49,IF($E$2=19.5,[2]S3!AE49,IF($E$2=20.5,[2]S3!AF49,IF($E$2=21.5,[2]S3!AG49,IF($E$2=22.5,[2]S3!AH49,IF($E$2=23.5,[2]S3!AI49,IF($E$2=24.5,[2]S3!AJ49,IF($E$2=25.5,[2]S3!AK49,IF($E$2=26.5,[2]S3!AL49,IF($E$2=27.5,[2]S3!AM49,IF($E$2=28.5,[2]S3!AN49,IF($E$2=29.5,[2]S3!AO49,IF($E$2=30.5,[2]S3!AP49,IF($E$2=31.5,[2]S3!AQ49,IF($E$2=32.5,[2]S3!AR49,IF($E$2=33.5,[2]S3!AS49,IF($E$2=34.5,[2]S3!AT49,IF($E$2=35.5,[2]S3!AU49,IF($E$2=36.5,[2]S3!AV49,IF($E$2=37.5,[2]S3!AW49,IF($E$2=38.5,[2]S3!AX49,IF($E$2=39.5,[2]S3!AY49)))))))))))))))))))))))))</f>
        <v>76.39</v>
      </c>
      <c r="F49" s="156">
        <f t="shared" si="0"/>
        <v>106.95</v>
      </c>
      <c r="H49" s="258" t="s">
        <v>208</v>
      </c>
      <c r="I49" s="259" t="s">
        <v>136</v>
      </c>
      <c r="J49" s="260">
        <v>61.79</v>
      </c>
      <c r="K49" s="260">
        <v>67.02</v>
      </c>
      <c r="L49" s="260">
        <v>61.79</v>
      </c>
      <c r="M49" s="260">
        <v>67.02</v>
      </c>
      <c r="N49" s="260">
        <v>63.03</v>
      </c>
      <c r="O49" s="260">
        <v>68.260000000000005</v>
      </c>
      <c r="P49" s="260">
        <v>63.66</v>
      </c>
      <c r="Q49" s="260">
        <v>68.89</v>
      </c>
      <c r="R49" s="260">
        <v>64.28</v>
      </c>
      <c r="S49" s="260">
        <v>69.510000000000005</v>
      </c>
      <c r="T49" s="260">
        <v>64.900000000000006</v>
      </c>
      <c r="U49" s="260">
        <v>70.13</v>
      </c>
      <c r="V49" s="260">
        <v>65.53</v>
      </c>
      <c r="W49" s="260">
        <v>70.760000000000005</v>
      </c>
      <c r="X49" s="260">
        <v>66.150000000000006</v>
      </c>
      <c r="Y49" s="260">
        <v>71.38</v>
      </c>
      <c r="Z49" s="260">
        <v>66.77</v>
      </c>
      <c r="AA49" s="260">
        <v>72</v>
      </c>
      <c r="AB49" s="260">
        <v>67.400000000000006</v>
      </c>
      <c r="AC49" s="260">
        <v>72.63</v>
      </c>
      <c r="AD49" s="260">
        <v>68.02</v>
      </c>
      <c r="AE49" s="260">
        <v>73.25</v>
      </c>
      <c r="AF49" s="260">
        <v>68.64</v>
      </c>
      <c r="AG49" s="260">
        <v>73.87</v>
      </c>
      <c r="AH49" s="260">
        <v>69.260000000000005</v>
      </c>
      <c r="AI49" s="260">
        <v>74.489999999999995</v>
      </c>
      <c r="AJ49" s="260">
        <v>69.89</v>
      </c>
      <c r="AK49" s="260">
        <v>75.12</v>
      </c>
      <c r="AL49" s="260">
        <v>70.510000000000005</v>
      </c>
      <c r="AM49" s="260">
        <v>75.739999999999995</v>
      </c>
      <c r="AN49" s="260">
        <v>71.13</v>
      </c>
      <c r="AO49" s="260">
        <v>76.36</v>
      </c>
      <c r="AP49" s="260">
        <v>71.760000000000005</v>
      </c>
      <c r="AQ49" s="260">
        <v>76.989999999999995</v>
      </c>
      <c r="AR49" s="261">
        <v>72.38</v>
      </c>
      <c r="AS49" s="261">
        <v>77.61</v>
      </c>
      <c r="AT49" s="261">
        <v>73</v>
      </c>
      <c r="AU49" s="261">
        <v>78.23</v>
      </c>
      <c r="AV49" s="261">
        <v>73.63</v>
      </c>
      <c r="AW49" s="261">
        <v>78.86</v>
      </c>
      <c r="AX49" s="261">
        <v>74.25</v>
      </c>
      <c r="AY49" s="261">
        <v>79.48</v>
      </c>
      <c r="AZ49" s="261">
        <v>74.87</v>
      </c>
      <c r="BA49" s="262">
        <v>80.099999999999994</v>
      </c>
      <c r="BB49" s="262">
        <v>75.5</v>
      </c>
      <c r="BC49" s="261">
        <v>80.73</v>
      </c>
      <c r="BD49" s="261">
        <v>76.12</v>
      </c>
      <c r="BE49" s="261">
        <v>81.349999999999994</v>
      </c>
      <c r="BF49" s="261">
        <v>76.739999999999995</v>
      </c>
      <c r="BG49" s="261">
        <v>81.97</v>
      </c>
      <c r="BH49" s="263">
        <f t="shared" si="1"/>
        <v>71.13</v>
      </c>
      <c r="BI49" s="263">
        <f t="shared" si="1"/>
        <v>76.36</v>
      </c>
      <c r="BJ49" s="143">
        <f>IF([2]ข้อมูล!$Q$14=0,BH49,IF([2]ข้อมูล!$Q$14=1,BI49,IF([2]ข้อมูล!$Q$14=2,BI49,)))</f>
        <v>71.13</v>
      </c>
    </row>
    <row r="50" spans="2:62">
      <c r="B50" s="155">
        <v>46</v>
      </c>
      <c r="C50" s="156">
        <f>IF($C$2=15.5,[2]S3!A50,IF($C$2=16.5,[2]S3!B50,IF($C$2=17.5,[2]S3!C50,IF($C$2=18.5,[2]S3!D50,IF($C$2=19.5,[2]S3!E50,IF($C$2=20.5,[2]S3!F50,IF($C$2=21.5,[2]S3!G50,IF($C$2=22.5,[2]S3!H50,IF($C$2=23.5,[2]S3!I50,IF($C$2=24.5,[2]S3!J50,IF($C$2=25.5,[2]S3!K50,IF($C$2=26.5,[2]S3!L50,IF($C$2=27.5,[2]S3!M50,IF($C$2=28.5,[2]S3!N50,IF($C$2=29.5,[2]S3!O50,IF($C$2=30.5,[2]S3!P50,IF($C$2=31.5,[2]S3!Q50,IF($C$2=32.5,[2]S3!R50,IF($C$2=33.5,[2]S3!S50,IF($C$2=34.5,[2]S3!T50,IF($C$2=35.5,[2]S3!U50,IF($C$2=36.5,[2]S3!V50,IF($C$2=37.5,[2]S3!W50,IF($C$2=38.5,[2]S3!X50,IF($C$2=39.5,[2]S3!Y50)))))))))))))))))))))))))</f>
        <v>115.99</v>
      </c>
      <c r="D50" s="156">
        <f t="shared" si="2"/>
        <v>162.38999999999999</v>
      </c>
      <c r="E50" s="156">
        <f>IF($E$2=15.5,[2]S3!AA50,IF($E$2=16.5,[2]S3!AB50,IF($E$2=17.5,[2]S3!AC50,IF($E$2=18.5,[2]S3!AD50,IF($E$2=19.5,[2]S3!AE50,IF($E$2=20.5,[2]S3!AF50,IF($E$2=21.5,[2]S3!AG50,IF($E$2=22.5,[2]S3!AH50,IF($E$2=23.5,[2]S3!AI50,IF($E$2=24.5,[2]S3!AJ50,IF($E$2=25.5,[2]S3!AK50,IF($E$2=26.5,[2]S3!AL50,IF($E$2=27.5,[2]S3!AM50,IF($E$2=28.5,[2]S3!AN50,IF($E$2=29.5,[2]S3!AO50,IF($E$2=30.5,[2]S3!AP50,IF($E$2=31.5,[2]S3!AQ50,IF($E$2=32.5,[2]S3!AR50,IF($E$2=33.5,[2]S3!AS50,IF($E$2=34.5,[2]S3!AT50,IF($E$2=35.5,[2]S3!AU50,IF($E$2=36.5,[2]S3!AV50,IF($E$2=37.5,[2]S3!AW50,IF($E$2=38.5,[2]S3!AX50,IF($E$2=39.5,[2]S3!AY50)))))))))))))))))))))))))</f>
        <v>78.08</v>
      </c>
      <c r="F50" s="156">
        <f t="shared" si="0"/>
        <v>109.31</v>
      </c>
    </row>
    <row r="51" spans="2:62">
      <c r="B51" s="155">
        <v>47</v>
      </c>
      <c r="C51" s="156">
        <f>IF($C$2=15.5,[2]S3!A51,IF($C$2=16.5,[2]S3!B51,IF($C$2=17.5,[2]S3!C51,IF($C$2=18.5,[2]S3!D51,IF($C$2=19.5,[2]S3!E51,IF($C$2=20.5,[2]S3!F51,IF($C$2=21.5,[2]S3!G51,IF($C$2=22.5,[2]S3!H51,IF($C$2=23.5,[2]S3!I51,IF($C$2=24.5,[2]S3!J51,IF($C$2=25.5,[2]S3!K51,IF($C$2=26.5,[2]S3!L51,IF($C$2=27.5,[2]S3!M51,IF($C$2=28.5,[2]S3!N51,IF($C$2=29.5,[2]S3!O51,IF($C$2=30.5,[2]S3!P51,IF($C$2=31.5,[2]S3!Q51,IF($C$2=32.5,[2]S3!R51,IF($C$2=33.5,[2]S3!S51,IF($C$2=34.5,[2]S3!T51,IF($C$2=35.5,[2]S3!U51,IF($C$2=36.5,[2]S3!V51,IF($C$2=37.5,[2]S3!W51,IF($C$2=38.5,[2]S3!X51,IF($C$2=39.5,[2]S3!Y51)))))))))))))))))))))))))</f>
        <v>118.47</v>
      </c>
      <c r="D51" s="156">
        <f t="shared" si="2"/>
        <v>165.86</v>
      </c>
      <c r="E51" s="156">
        <f>IF($E$2=15.5,[2]S3!AA51,IF($E$2=16.5,[2]S3!AB51,IF($E$2=17.5,[2]S3!AC51,IF($E$2=18.5,[2]S3!AD51,IF($E$2=19.5,[2]S3!AE51,IF($E$2=20.5,[2]S3!AF51,IF($E$2=21.5,[2]S3!AG51,IF($E$2=22.5,[2]S3!AH51,IF($E$2=23.5,[2]S3!AI51,IF($E$2=24.5,[2]S3!AJ51,IF($E$2=25.5,[2]S3!AK51,IF($E$2=26.5,[2]S3!AL51,IF($E$2=27.5,[2]S3!AM51,IF($E$2=28.5,[2]S3!AN51,IF($E$2=29.5,[2]S3!AO51,IF($E$2=30.5,[2]S3!AP51,IF($E$2=31.5,[2]S3!AQ51,IF($E$2=32.5,[2]S3!AR51,IF($E$2=33.5,[2]S3!AS51,IF($E$2=34.5,[2]S3!AT51,IF($E$2=35.5,[2]S3!AU51,IF($E$2=36.5,[2]S3!AV51,IF($E$2=37.5,[2]S3!AW51,IF($E$2=38.5,[2]S3!AX51,IF($E$2=39.5,[2]S3!AY51)))))))))))))))))))))))))</f>
        <v>79.760000000000005</v>
      </c>
      <c r="F51" s="156">
        <f t="shared" si="0"/>
        <v>111.66</v>
      </c>
    </row>
    <row r="52" spans="2:62">
      <c r="B52" s="155">
        <v>48</v>
      </c>
      <c r="C52" s="156">
        <f>IF($C$2=15.5,[2]S3!A52,IF($C$2=16.5,[2]S3!B52,IF($C$2=17.5,[2]S3!C52,IF($C$2=18.5,[2]S3!D52,IF($C$2=19.5,[2]S3!E52,IF($C$2=20.5,[2]S3!F52,IF($C$2=21.5,[2]S3!G52,IF($C$2=22.5,[2]S3!H52,IF($C$2=23.5,[2]S3!I52,IF($C$2=24.5,[2]S3!J52,IF($C$2=25.5,[2]S3!K52,IF($C$2=26.5,[2]S3!L52,IF($C$2=27.5,[2]S3!M52,IF($C$2=28.5,[2]S3!N52,IF($C$2=29.5,[2]S3!O52,IF($C$2=30.5,[2]S3!P52,IF($C$2=31.5,[2]S3!Q52,IF($C$2=32.5,[2]S3!R52,IF($C$2=33.5,[2]S3!S52,IF($C$2=34.5,[2]S3!T52,IF($C$2=35.5,[2]S3!U52,IF($C$2=36.5,[2]S3!V52,IF($C$2=37.5,[2]S3!W52,IF($C$2=38.5,[2]S3!X52,IF($C$2=39.5,[2]S3!Y52)))))))))))))))))))))))))</f>
        <v>120.97</v>
      </c>
      <c r="D52" s="156">
        <f t="shared" si="2"/>
        <v>169.36</v>
      </c>
      <c r="E52" s="156">
        <f>IF($E$2=15.5,[2]S3!AA52,IF($E$2=16.5,[2]S3!AB52,IF($E$2=17.5,[2]S3!AC52,IF($E$2=18.5,[2]S3!AD52,IF($E$2=19.5,[2]S3!AE52,IF($E$2=20.5,[2]S3!AF52,IF($E$2=21.5,[2]S3!AG52,IF($E$2=22.5,[2]S3!AH52,IF($E$2=23.5,[2]S3!AI52,IF($E$2=24.5,[2]S3!AJ52,IF($E$2=25.5,[2]S3!AK52,IF($E$2=26.5,[2]S3!AL52,IF($E$2=27.5,[2]S3!AM52,IF($E$2=28.5,[2]S3!AN52,IF($E$2=29.5,[2]S3!AO52,IF($E$2=30.5,[2]S3!AP52,IF($E$2=31.5,[2]S3!AQ52,IF($E$2=32.5,[2]S3!AR52,IF($E$2=33.5,[2]S3!AS52,IF($E$2=34.5,[2]S3!AT52,IF($E$2=35.5,[2]S3!AU52,IF($E$2=36.5,[2]S3!AV52,IF($E$2=37.5,[2]S3!AW52,IF($E$2=38.5,[2]S3!AX52,IF($E$2=39.5,[2]S3!AY52)))))))))))))))))))))))))</f>
        <v>81.430000000000007</v>
      </c>
      <c r="F52" s="156">
        <f t="shared" si="0"/>
        <v>114</v>
      </c>
    </row>
    <row r="53" spans="2:62">
      <c r="B53" s="155">
        <v>49</v>
      </c>
      <c r="C53" s="156">
        <f>IF($C$2=15.5,[2]S3!A53,IF($C$2=16.5,[2]S3!B53,IF($C$2=17.5,[2]S3!C53,IF($C$2=18.5,[2]S3!D53,IF($C$2=19.5,[2]S3!E53,IF($C$2=20.5,[2]S3!F53,IF($C$2=21.5,[2]S3!G53,IF($C$2=22.5,[2]S3!H53,IF($C$2=23.5,[2]S3!I53,IF($C$2=24.5,[2]S3!J53,IF($C$2=25.5,[2]S3!K53,IF($C$2=26.5,[2]S3!L53,IF($C$2=27.5,[2]S3!M53,IF($C$2=28.5,[2]S3!N53,IF($C$2=29.5,[2]S3!O53,IF($C$2=30.5,[2]S3!P53,IF($C$2=31.5,[2]S3!Q53,IF($C$2=32.5,[2]S3!R53,IF($C$2=33.5,[2]S3!S53,IF($C$2=34.5,[2]S3!T53,IF($C$2=35.5,[2]S3!U53,IF($C$2=36.5,[2]S3!V53,IF($C$2=37.5,[2]S3!W53,IF($C$2=38.5,[2]S3!X53,IF($C$2=39.5,[2]S3!Y53)))))))))))))))))))))))))</f>
        <v>123.45</v>
      </c>
      <c r="D53" s="156">
        <f t="shared" si="2"/>
        <v>172.83</v>
      </c>
      <c r="E53" s="156">
        <f>IF($E$2=15.5,[2]S3!AA53,IF($E$2=16.5,[2]S3!AB53,IF($E$2=17.5,[2]S3!AC53,IF($E$2=18.5,[2]S3!AD53,IF($E$2=19.5,[2]S3!AE53,IF($E$2=20.5,[2]S3!AF53,IF($E$2=21.5,[2]S3!AG53,IF($E$2=22.5,[2]S3!AH53,IF($E$2=23.5,[2]S3!AI53,IF($E$2=24.5,[2]S3!AJ53,IF($E$2=25.5,[2]S3!AK53,IF($E$2=26.5,[2]S3!AL53,IF($E$2=27.5,[2]S3!AM53,IF($E$2=28.5,[2]S3!AN53,IF($E$2=29.5,[2]S3!AO53,IF($E$2=30.5,[2]S3!AP53,IF($E$2=31.5,[2]S3!AQ53,IF($E$2=32.5,[2]S3!AR53,IF($E$2=33.5,[2]S3!AS53,IF($E$2=34.5,[2]S3!AT53,IF($E$2=35.5,[2]S3!AU53,IF($E$2=36.5,[2]S3!AV53,IF($E$2=37.5,[2]S3!AW53,IF($E$2=38.5,[2]S3!AX53,IF($E$2=39.5,[2]S3!AY53)))))))))))))))))))))))))</f>
        <v>83.12</v>
      </c>
      <c r="F53" s="156">
        <f t="shared" si="0"/>
        <v>116.37</v>
      </c>
    </row>
    <row r="54" spans="2:62">
      <c r="B54" s="155">
        <v>50</v>
      </c>
      <c r="C54" s="156">
        <f>IF($C$2=15.5,[2]S3!A54,IF($C$2=16.5,[2]S3!B54,IF($C$2=17.5,[2]S3!C54,IF($C$2=18.5,[2]S3!D54,IF($C$2=19.5,[2]S3!E54,IF($C$2=20.5,[2]S3!F54,IF($C$2=21.5,[2]S3!G54,IF($C$2=22.5,[2]S3!H54,IF($C$2=23.5,[2]S3!I54,IF($C$2=24.5,[2]S3!J54,IF($C$2=25.5,[2]S3!K54,IF($C$2=26.5,[2]S3!L54,IF($C$2=27.5,[2]S3!M54,IF($C$2=28.5,[2]S3!N54,IF($C$2=29.5,[2]S3!O54,IF($C$2=30.5,[2]S3!P54,IF($C$2=31.5,[2]S3!Q54,IF($C$2=32.5,[2]S3!R54,IF($C$2=33.5,[2]S3!S54,IF($C$2=34.5,[2]S3!T54,IF($C$2=35.5,[2]S3!U54,IF($C$2=36.5,[2]S3!V54,IF($C$2=37.5,[2]S3!W54,IF($C$2=38.5,[2]S3!X54,IF($C$2=39.5,[2]S3!Y54)))))))))))))))))))))))))</f>
        <v>125.94</v>
      </c>
      <c r="D54" s="156">
        <f t="shared" si="2"/>
        <v>176.32</v>
      </c>
      <c r="E54" s="156">
        <f>IF($E$2=15.5,[2]S3!AA54,IF($E$2=16.5,[2]S3!AB54,IF($E$2=17.5,[2]S3!AC54,IF($E$2=18.5,[2]S3!AD54,IF($E$2=19.5,[2]S3!AE54,IF($E$2=20.5,[2]S3!AF54,IF($E$2=21.5,[2]S3!AG54,IF($E$2=22.5,[2]S3!AH54,IF($E$2=23.5,[2]S3!AI54,IF($E$2=24.5,[2]S3!AJ54,IF($E$2=25.5,[2]S3!AK54,IF($E$2=26.5,[2]S3!AL54,IF($E$2=27.5,[2]S3!AM54,IF($E$2=28.5,[2]S3!AN54,IF($E$2=29.5,[2]S3!AO54,IF($E$2=30.5,[2]S3!AP54,IF($E$2=31.5,[2]S3!AQ54,IF($E$2=32.5,[2]S3!AR54,IF($E$2=33.5,[2]S3!AS54,IF($E$2=34.5,[2]S3!AT54,IF($E$2=35.5,[2]S3!AU54,IF($E$2=36.5,[2]S3!AV54,IF($E$2=37.5,[2]S3!AW54,IF($E$2=38.5,[2]S3!AX54,IF($E$2=39.5,[2]S3!AY54)))))))))))))))))))))))))</f>
        <v>84.81</v>
      </c>
      <c r="F54" s="156">
        <f t="shared" si="0"/>
        <v>118.73</v>
      </c>
    </row>
    <row r="55" spans="2:62">
      <c r="B55" s="155">
        <v>51</v>
      </c>
      <c r="C55" s="156">
        <f>IF($C$2=15.5,[2]S3!A55,IF($C$2=16.5,[2]S3!B55,IF($C$2=17.5,[2]S3!C55,IF($C$2=18.5,[2]S3!D55,IF($C$2=19.5,[2]S3!E55,IF($C$2=20.5,[2]S3!F55,IF($C$2=21.5,[2]S3!G55,IF($C$2=22.5,[2]S3!H55,IF($C$2=23.5,[2]S3!I55,IF($C$2=24.5,[2]S3!J55,IF($C$2=25.5,[2]S3!K55,IF($C$2=26.5,[2]S3!L55,IF($C$2=27.5,[2]S3!M55,IF($C$2=28.5,[2]S3!N55,IF($C$2=29.5,[2]S3!O55,IF($C$2=30.5,[2]S3!P55,IF($C$2=31.5,[2]S3!Q55,IF($C$2=32.5,[2]S3!R55,IF($C$2=33.5,[2]S3!S55,IF($C$2=34.5,[2]S3!T55,IF($C$2=35.5,[2]S3!U55,IF($C$2=36.5,[2]S3!V55,IF($C$2=37.5,[2]S3!W55,IF($C$2=38.5,[2]S3!X55,IF($C$2=39.5,[2]S3!Y55)))))))))))))))))))))))))</f>
        <v>128.44999999999999</v>
      </c>
      <c r="D55" s="156">
        <f t="shared" si="2"/>
        <v>179.83</v>
      </c>
      <c r="E55" s="156">
        <f>IF($E$2=15.5,[2]S3!AA55,IF($E$2=16.5,[2]S3!AB55,IF($E$2=17.5,[2]S3!AC55,IF($E$2=18.5,[2]S3!AD55,IF($E$2=19.5,[2]S3!AE55,IF($E$2=20.5,[2]S3!AF55,IF($E$2=21.5,[2]S3!AG55,IF($E$2=22.5,[2]S3!AH55,IF($E$2=23.5,[2]S3!AI55,IF($E$2=24.5,[2]S3!AJ55,IF($E$2=25.5,[2]S3!AK55,IF($E$2=26.5,[2]S3!AL55,IF($E$2=27.5,[2]S3!AM55,IF($E$2=28.5,[2]S3!AN55,IF($E$2=29.5,[2]S3!AO55,IF($E$2=30.5,[2]S3!AP55,IF($E$2=31.5,[2]S3!AQ55,IF($E$2=32.5,[2]S3!AR55,IF($E$2=33.5,[2]S3!AS55,IF($E$2=34.5,[2]S3!AT55,IF($E$2=35.5,[2]S3!AU55,IF($E$2=36.5,[2]S3!AV55,IF($E$2=37.5,[2]S3!AW55,IF($E$2=38.5,[2]S3!AX55,IF($E$2=39.5,[2]S3!AY55)))))))))))))))))))))))))</f>
        <v>86.49</v>
      </c>
      <c r="F55" s="156">
        <f t="shared" si="0"/>
        <v>121.09</v>
      </c>
    </row>
    <row r="56" spans="2:62">
      <c r="B56" s="155">
        <v>52</v>
      </c>
      <c r="C56" s="156">
        <f>IF($C$2=15.5,[2]S3!A56,IF($C$2=16.5,[2]S3!B56,IF($C$2=17.5,[2]S3!C56,IF($C$2=18.5,[2]S3!D56,IF($C$2=19.5,[2]S3!E56,IF($C$2=20.5,[2]S3!F56,IF($C$2=21.5,[2]S3!G56,IF($C$2=22.5,[2]S3!H56,IF($C$2=23.5,[2]S3!I56,IF($C$2=24.5,[2]S3!J56,IF($C$2=25.5,[2]S3!K56,IF($C$2=26.5,[2]S3!L56,IF($C$2=27.5,[2]S3!M56,IF($C$2=28.5,[2]S3!N56,IF($C$2=29.5,[2]S3!O56,IF($C$2=30.5,[2]S3!P56,IF($C$2=31.5,[2]S3!Q56,IF($C$2=32.5,[2]S3!R56,IF($C$2=33.5,[2]S3!S56,IF($C$2=34.5,[2]S3!T56,IF($C$2=35.5,[2]S3!U56,IF($C$2=36.5,[2]S3!V56,IF($C$2=37.5,[2]S3!W56,IF($C$2=38.5,[2]S3!X56,IF($C$2=39.5,[2]S3!Y56)))))))))))))))))))))))))</f>
        <v>130.93</v>
      </c>
      <c r="D56" s="156">
        <f t="shared" si="2"/>
        <v>183.3</v>
      </c>
      <c r="E56" s="156">
        <f>IF($E$2=15.5,[2]S3!AA56,IF($E$2=16.5,[2]S3!AB56,IF($E$2=17.5,[2]S3!AC56,IF($E$2=18.5,[2]S3!AD56,IF($E$2=19.5,[2]S3!AE56,IF($E$2=20.5,[2]S3!AF56,IF($E$2=21.5,[2]S3!AG56,IF($E$2=22.5,[2]S3!AH56,IF($E$2=23.5,[2]S3!AI56,IF($E$2=24.5,[2]S3!AJ56,IF($E$2=25.5,[2]S3!AK56,IF($E$2=26.5,[2]S3!AL56,IF($E$2=27.5,[2]S3!AM56,IF($E$2=28.5,[2]S3!AN56,IF($E$2=29.5,[2]S3!AO56,IF($E$2=30.5,[2]S3!AP56,IF($E$2=31.5,[2]S3!AQ56,IF($E$2=32.5,[2]S3!AR56,IF($E$2=33.5,[2]S3!AS56,IF($E$2=34.5,[2]S3!AT56,IF($E$2=35.5,[2]S3!AU56,IF($E$2=36.5,[2]S3!AV56,IF($E$2=37.5,[2]S3!AW56,IF($E$2=38.5,[2]S3!AX56,IF($E$2=39.5,[2]S3!AY56)))))))))))))))))))))))))</f>
        <v>88.17</v>
      </c>
      <c r="F56" s="156">
        <f t="shared" si="0"/>
        <v>123.44</v>
      </c>
    </row>
    <row r="57" spans="2:62">
      <c r="B57" s="155">
        <v>53</v>
      </c>
      <c r="C57" s="156">
        <f>IF($C$2=15.5,[2]S3!A57,IF($C$2=16.5,[2]S3!B57,IF($C$2=17.5,[2]S3!C57,IF($C$2=18.5,[2]S3!D57,IF($C$2=19.5,[2]S3!E57,IF($C$2=20.5,[2]S3!F57,IF($C$2=21.5,[2]S3!G57,IF($C$2=22.5,[2]S3!H57,IF($C$2=23.5,[2]S3!I57,IF($C$2=24.5,[2]S3!J57,IF($C$2=25.5,[2]S3!K57,IF($C$2=26.5,[2]S3!L57,IF($C$2=27.5,[2]S3!M57,IF($C$2=28.5,[2]S3!N57,IF($C$2=29.5,[2]S3!O57,IF($C$2=30.5,[2]S3!P57,IF($C$2=31.5,[2]S3!Q57,IF($C$2=32.5,[2]S3!R57,IF($C$2=33.5,[2]S3!S57,IF($C$2=34.5,[2]S3!T57,IF($C$2=35.5,[2]S3!U57,IF($C$2=36.5,[2]S3!V57,IF($C$2=37.5,[2]S3!W57,IF($C$2=38.5,[2]S3!X57,IF($C$2=39.5,[2]S3!Y57)))))))))))))))))))))))))</f>
        <v>133.43</v>
      </c>
      <c r="D57" s="156">
        <f t="shared" si="2"/>
        <v>186.8</v>
      </c>
      <c r="E57" s="156">
        <f>IF($E$2=15.5,[2]S3!AA57,IF($E$2=16.5,[2]S3!AB57,IF($E$2=17.5,[2]S3!AC57,IF($E$2=18.5,[2]S3!AD57,IF($E$2=19.5,[2]S3!AE57,IF($E$2=20.5,[2]S3!AF57,IF($E$2=21.5,[2]S3!AG57,IF($E$2=22.5,[2]S3!AH57,IF($E$2=23.5,[2]S3!AI57,IF($E$2=24.5,[2]S3!AJ57,IF($E$2=25.5,[2]S3!AK57,IF($E$2=26.5,[2]S3!AL57,IF($E$2=27.5,[2]S3!AM57,IF($E$2=28.5,[2]S3!AN57,IF($E$2=29.5,[2]S3!AO57,IF($E$2=30.5,[2]S3!AP57,IF($E$2=31.5,[2]S3!AQ57,IF($E$2=32.5,[2]S3!AR57,IF($E$2=33.5,[2]S3!AS57,IF($E$2=34.5,[2]S3!AT57,IF($E$2=35.5,[2]S3!AU57,IF($E$2=36.5,[2]S3!AV57,IF($E$2=37.5,[2]S3!AW57,IF($E$2=38.5,[2]S3!AX57,IF($E$2=39.5,[2]S3!AY57)))))))))))))))))))))))))</f>
        <v>89.85</v>
      </c>
      <c r="F57" s="156">
        <f t="shared" si="0"/>
        <v>125.79</v>
      </c>
    </row>
    <row r="58" spans="2:62">
      <c r="B58" s="155">
        <v>54</v>
      </c>
      <c r="C58" s="156">
        <f>IF($C$2=15.5,[2]S3!A58,IF($C$2=16.5,[2]S3!B58,IF($C$2=17.5,[2]S3!C58,IF($C$2=18.5,[2]S3!D58,IF($C$2=19.5,[2]S3!E58,IF($C$2=20.5,[2]S3!F58,IF($C$2=21.5,[2]S3!G58,IF($C$2=22.5,[2]S3!H58,IF($C$2=23.5,[2]S3!I58,IF($C$2=24.5,[2]S3!J58,IF($C$2=25.5,[2]S3!K58,IF($C$2=26.5,[2]S3!L58,IF($C$2=27.5,[2]S3!M58,IF($C$2=28.5,[2]S3!N58,IF($C$2=29.5,[2]S3!O58,IF($C$2=30.5,[2]S3!P58,IF($C$2=31.5,[2]S3!Q58,IF($C$2=32.5,[2]S3!R58,IF($C$2=33.5,[2]S3!S58,IF($C$2=34.5,[2]S3!T58,IF($C$2=35.5,[2]S3!U58,IF($C$2=36.5,[2]S3!V58,IF($C$2=37.5,[2]S3!W58,IF($C$2=38.5,[2]S3!X58,IF($C$2=39.5,[2]S3!Y58)))))))))))))))))))))))))</f>
        <v>135.94</v>
      </c>
      <c r="D58" s="156">
        <f t="shared" si="2"/>
        <v>190.32</v>
      </c>
      <c r="E58" s="156">
        <f>IF($E$2=15.5,[2]S3!AA58,IF($E$2=16.5,[2]S3!AB58,IF($E$2=17.5,[2]S3!AC58,IF($E$2=18.5,[2]S3!AD58,IF($E$2=19.5,[2]S3!AE58,IF($E$2=20.5,[2]S3!AF58,IF($E$2=21.5,[2]S3!AG58,IF($E$2=22.5,[2]S3!AH58,IF($E$2=23.5,[2]S3!AI58,IF($E$2=24.5,[2]S3!AJ58,IF($E$2=25.5,[2]S3!AK58,IF($E$2=26.5,[2]S3!AL58,IF($E$2=27.5,[2]S3!AM58,IF($E$2=28.5,[2]S3!AN58,IF($E$2=29.5,[2]S3!AO58,IF($E$2=30.5,[2]S3!AP58,IF($E$2=31.5,[2]S3!AQ58,IF($E$2=32.5,[2]S3!AR58,IF($E$2=33.5,[2]S3!AS58,IF($E$2=34.5,[2]S3!AT58,IF($E$2=35.5,[2]S3!AU58,IF($E$2=36.5,[2]S3!AV58,IF($E$2=37.5,[2]S3!AW58,IF($E$2=38.5,[2]S3!AX58,IF($E$2=39.5,[2]S3!AY58)))))))))))))))))))))))))</f>
        <v>91.54</v>
      </c>
      <c r="F58" s="156">
        <f t="shared" si="0"/>
        <v>128.16</v>
      </c>
    </row>
    <row r="59" spans="2:62">
      <c r="B59" s="155">
        <v>55</v>
      </c>
      <c r="C59" s="156">
        <f>IF($C$2=15.5,[2]S3!A59,IF($C$2=16.5,[2]S3!B59,IF($C$2=17.5,[2]S3!C59,IF($C$2=18.5,[2]S3!D59,IF($C$2=19.5,[2]S3!E59,IF($C$2=20.5,[2]S3!F59,IF($C$2=21.5,[2]S3!G59,IF($C$2=22.5,[2]S3!H59,IF($C$2=23.5,[2]S3!I59,IF($C$2=24.5,[2]S3!J59,IF($C$2=25.5,[2]S3!K59,IF($C$2=26.5,[2]S3!L59,IF($C$2=27.5,[2]S3!M59,IF($C$2=28.5,[2]S3!N59,IF($C$2=29.5,[2]S3!O59,IF($C$2=30.5,[2]S3!P59,IF($C$2=31.5,[2]S3!Q59,IF($C$2=32.5,[2]S3!R59,IF($C$2=33.5,[2]S3!S59,IF($C$2=34.5,[2]S3!T59,IF($C$2=35.5,[2]S3!U59,IF($C$2=36.5,[2]S3!V59,IF($C$2=37.5,[2]S3!W59,IF($C$2=38.5,[2]S3!X59,IF($C$2=39.5,[2]S3!Y59)))))))))))))))))))))))))</f>
        <v>138.41</v>
      </c>
      <c r="D59" s="156">
        <f t="shared" si="2"/>
        <v>193.77</v>
      </c>
      <c r="E59" s="156">
        <f>IF($E$2=15.5,[2]S3!AA59,IF($E$2=16.5,[2]S3!AB59,IF($E$2=17.5,[2]S3!AC59,IF($E$2=18.5,[2]S3!AD59,IF($E$2=19.5,[2]S3!AE59,IF($E$2=20.5,[2]S3!AF59,IF($E$2=21.5,[2]S3!AG59,IF($E$2=22.5,[2]S3!AH59,IF($E$2=23.5,[2]S3!AI59,IF($E$2=24.5,[2]S3!AJ59,IF($E$2=25.5,[2]S3!AK59,IF($E$2=26.5,[2]S3!AL59,IF($E$2=27.5,[2]S3!AM59,IF($E$2=28.5,[2]S3!AN59,IF($E$2=29.5,[2]S3!AO59,IF($E$2=30.5,[2]S3!AP59,IF($E$2=31.5,[2]S3!AQ59,IF($E$2=32.5,[2]S3!AR59,IF($E$2=33.5,[2]S3!AS59,IF($E$2=34.5,[2]S3!AT59,IF($E$2=35.5,[2]S3!AU59,IF($E$2=36.5,[2]S3!AV59,IF($E$2=37.5,[2]S3!AW59,IF($E$2=38.5,[2]S3!AX59,IF($E$2=39.5,[2]S3!AY59)))))))))))))))))))))))))</f>
        <v>93.23</v>
      </c>
      <c r="F59" s="156">
        <f t="shared" si="0"/>
        <v>130.52000000000001</v>
      </c>
    </row>
    <row r="60" spans="2:62">
      <c r="B60" s="155">
        <v>56</v>
      </c>
      <c r="C60" s="156">
        <f>IF($C$2=15.5,[2]S3!A60,IF($C$2=16.5,[2]S3!B60,IF($C$2=17.5,[2]S3!C60,IF($C$2=18.5,[2]S3!D60,IF($C$2=19.5,[2]S3!E60,IF($C$2=20.5,[2]S3!F60,IF($C$2=21.5,[2]S3!G60,IF($C$2=22.5,[2]S3!H60,IF($C$2=23.5,[2]S3!I60,IF($C$2=24.5,[2]S3!J60,IF($C$2=25.5,[2]S3!K60,IF($C$2=26.5,[2]S3!L60,IF($C$2=27.5,[2]S3!M60,IF($C$2=28.5,[2]S3!N60,IF($C$2=29.5,[2]S3!O60,IF($C$2=30.5,[2]S3!P60,IF($C$2=31.5,[2]S3!Q60,IF($C$2=32.5,[2]S3!R60,IF($C$2=33.5,[2]S3!S60,IF($C$2=34.5,[2]S3!T60,IF($C$2=35.5,[2]S3!U60,IF($C$2=36.5,[2]S3!V60,IF($C$2=37.5,[2]S3!W60,IF($C$2=38.5,[2]S3!X60,IF($C$2=39.5,[2]S3!Y60)))))))))))))))))))))))))</f>
        <v>140.9</v>
      </c>
      <c r="D60" s="156">
        <f t="shared" si="2"/>
        <v>197.26</v>
      </c>
      <c r="E60" s="156">
        <f>IF($E$2=15.5,[2]S3!AA60,IF($E$2=16.5,[2]S3!AB60,IF($E$2=17.5,[2]S3!AC60,IF($E$2=18.5,[2]S3!AD60,IF($E$2=19.5,[2]S3!AE60,IF($E$2=20.5,[2]S3!AF60,IF($E$2=21.5,[2]S3!AG60,IF($E$2=22.5,[2]S3!AH60,IF($E$2=23.5,[2]S3!AI60,IF($E$2=24.5,[2]S3!AJ60,IF($E$2=25.5,[2]S3!AK60,IF($E$2=26.5,[2]S3!AL60,IF($E$2=27.5,[2]S3!AM60,IF($E$2=28.5,[2]S3!AN60,IF($E$2=29.5,[2]S3!AO60,IF($E$2=30.5,[2]S3!AP60,IF($E$2=31.5,[2]S3!AQ60,IF($E$2=32.5,[2]S3!AR60,IF($E$2=33.5,[2]S3!AS60,IF($E$2=34.5,[2]S3!AT60,IF($E$2=35.5,[2]S3!AU60,IF($E$2=36.5,[2]S3!AV60,IF($E$2=37.5,[2]S3!AW60,IF($E$2=38.5,[2]S3!AX60,IF($E$2=39.5,[2]S3!AY60)))))))))))))))))))))))))</f>
        <v>94.9</v>
      </c>
      <c r="F60" s="156">
        <f t="shared" si="0"/>
        <v>132.86000000000001</v>
      </c>
    </row>
    <row r="61" spans="2:62">
      <c r="B61" s="155">
        <v>57</v>
      </c>
      <c r="C61" s="156">
        <f>IF($C$2=15.5,[2]S3!A61,IF($C$2=16.5,[2]S3!B61,IF($C$2=17.5,[2]S3!C61,IF($C$2=18.5,[2]S3!D61,IF($C$2=19.5,[2]S3!E61,IF($C$2=20.5,[2]S3!F61,IF($C$2=21.5,[2]S3!G61,IF($C$2=22.5,[2]S3!H61,IF($C$2=23.5,[2]S3!I61,IF($C$2=24.5,[2]S3!J61,IF($C$2=25.5,[2]S3!K61,IF($C$2=26.5,[2]S3!L61,IF($C$2=27.5,[2]S3!M61,IF($C$2=28.5,[2]S3!N61,IF($C$2=29.5,[2]S3!O61,IF($C$2=30.5,[2]S3!P61,IF($C$2=31.5,[2]S3!Q61,IF($C$2=32.5,[2]S3!R61,IF($C$2=33.5,[2]S3!S61,IF($C$2=34.5,[2]S3!T61,IF($C$2=35.5,[2]S3!U61,IF($C$2=36.5,[2]S3!V61,IF($C$2=37.5,[2]S3!W61,IF($C$2=38.5,[2]S3!X61,IF($C$2=39.5,[2]S3!Y61)))))))))))))))))))))))))</f>
        <v>143.41</v>
      </c>
      <c r="D61" s="156">
        <f t="shared" si="2"/>
        <v>200.77</v>
      </c>
      <c r="E61" s="156">
        <f>IF($E$2=15.5,[2]S3!AA61,IF($E$2=16.5,[2]S3!AB61,IF($E$2=17.5,[2]S3!AC61,IF($E$2=18.5,[2]S3!AD61,IF($E$2=19.5,[2]S3!AE61,IF($E$2=20.5,[2]S3!AF61,IF($E$2=21.5,[2]S3!AG61,IF($E$2=22.5,[2]S3!AH61,IF($E$2=23.5,[2]S3!AI61,IF($E$2=24.5,[2]S3!AJ61,IF($E$2=25.5,[2]S3!AK61,IF($E$2=26.5,[2]S3!AL61,IF($E$2=27.5,[2]S3!AM61,IF($E$2=28.5,[2]S3!AN61,IF($E$2=29.5,[2]S3!AO61,IF($E$2=30.5,[2]S3!AP61,IF($E$2=31.5,[2]S3!AQ61,IF($E$2=32.5,[2]S3!AR61,IF($E$2=33.5,[2]S3!AS61,IF($E$2=34.5,[2]S3!AT61,IF($E$2=35.5,[2]S3!AU61,IF($E$2=36.5,[2]S3!AV61,IF($E$2=37.5,[2]S3!AW61,IF($E$2=38.5,[2]S3!AX61,IF($E$2=39.5,[2]S3!AY61)))))))))))))))))))))))))</f>
        <v>96.58</v>
      </c>
      <c r="F61" s="156">
        <f t="shared" si="0"/>
        <v>135.21</v>
      </c>
    </row>
    <row r="62" spans="2:62">
      <c r="B62" s="155">
        <v>58</v>
      </c>
      <c r="C62" s="156">
        <f>IF($C$2=15.5,[2]S3!A62,IF($C$2=16.5,[2]S3!B62,IF($C$2=17.5,[2]S3!C62,IF($C$2=18.5,[2]S3!D62,IF($C$2=19.5,[2]S3!E62,IF($C$2=20.5,[2]S3!F62,IF($C$2=21.5,[2]S3!G62,IF($C$2=22.5,[2]S3!H62,IF($C$2=23.5,[2]S3!I62,IF($C$2=24.5,[2]S3!J62,IF($C$2=25.5,[2]S3!K62,IF($C$2=26.5,[2]S3!L62,IF($C$2=27.5,[2]S3!M62,IF($C$2=28.5,[2]S3!N62,IF($C$2=29.5,[2]S3!O62,IF($C$2=30.5,[2]S3!P62,IF($C$2=31.5,[2]S3!Q62,IF($C$2=32.5,[2]S3!R62,IF($C$2=33.5,[2]S3!S62,IF($C$2=34.5,[2]S3!T62,IF($C$2=35.5,[2]S3!U62,IF($C$2=36.5,[2]S3!V62,IF($C$2=37.5,[2]S3!W62,IF($C$2=38.5,[2]S3!X62,IF($C$2=39.5,[2]S3!Y62)))))))))))))))))))))))))</f>
        <v>145.93</v>
      </c>
      <c r="D62" s="156">
        <f t="shared" si="2"/>
        <v>204.3</v>
      </c>
      <c r="E62" s="156">
        <f>IF($E$2=15.5,[2]S3!AA62,IF($E$2=16.5,[2]S3!AB62,IF($E$2=17.5,[2]S3!AC62,IF($E$2=18.5,[2]S3!AD62,IF($E$2=19.5,[2]S3!AE62,IF($E$2=20.5,[2]S3!AF62,IF($E$2=21.5,[2]S3!AG62,IF($E$2=22.5,[2]S3!AH62,IF($E$2=23.5,[2]S3!AI62,IF($E$2=24.5,[2]S3!AJ62,IF($E$2=25.5,[2]S3!AK62,IF($E$2=26.5,[2]S3!AL62,IF($E$2=27.5,[2]S3!AM62,IF($E$2=28.5,[2]S3!AN62,IF($E$2=29.5,[2]S3!AO62,IF($E$2=30.5,[2]S3!AP62,IF($E$2=31.5,[2]S3!AQ62,IF($E$2=32.5,[2]S3!AR62,IF($E$2=33.5,[2]S3!AS62,IF($E$2=34.5,[2]S3!AT62,IF($E$2=35.5,[2]S3!AU62,IF($E$2=36.5,[2]S3!AV62,IF($E$2=37.5,[2]S3!AW62,IF($E$2=38.5,[2]S3!AX62,IF($E$2=39.5,[2]S3!AY62)))))))))))))))))))))))))</f>
        <v>98.27</v>
      </c>
      <c r="F62" s="156">
        <f t="shared" si="0"/>
        <v>137.58000000000001</v>
      </c>
    </row>
    <row r="63" spans="2:62">
      <c r="B63" s="155">
        <v>59</v>
      </c>
      <c r="C63" s="156">
        <f>IF($C$2=15.5,[2]S3!A63,IF($C$2=16.5,[2]S3!B63,IF($C$2=17.5,[2]S3!C63,IF($C$2=18.5,[2]S3!D63,IF($C$2=19.5,[2]S3!E63,IF($C$2=20.5,[2]S3!F63,IF($C$2=21.5,[2]S3!G63,IF($C$2=22.5,[2]S3!H63,IF($C$2=23.5,[2]S3!I63,IF($C$2=24.5,[2]S3!J63,IF($C$2=25.5,[2]S3!K63,IF($C$2=26.5,[2]S3!L63,IF($C$2=27.5,[2]S3!M63,IF($C$2=28.5,[2]S3!N63,IF($C$2=29.5,[2]S3!O63,IF($C$2=30.5,[2]S3!P63,IF($C$2=31.5,[2]S3!Q63,IF($C$2=32.5,[2]S3!R63,IF($C$2=33.5,[2]S3!S63,IF($C$2=34.5,[2]S3!T63,IF($C$2=35.5,[2]S3!U63,IF($C$2=36.5,[2]S3!V63,IF($C$2=37.5,[2]S3!W63,IF($C$2=38.5,[2]S3!X63,IF($C$2=39.5,[2]S3!Y63)))))))))))))))))))))))))</f>
        <v>148.41</v>
      </c>
      <c r="D63" s="156">
        <f t="shared" si="2"/>
        <v>207.77</v>
      </c>
      <c r="E63" s="156">
        <f>IF($E$2=15.5,[2]S3!AA63,IF($E$2=16.5,[2]S3!AB63,IF($E$2=17.5,[2]S3!AC63,IF($E$2=18.5,[2]S3!AD63,IF($E$2=19.5,[2]S3!AE63,IF($E$2=20.5,[2]S3!AF63,IF($E$2=21.5,[2]S3!AG63,IF($E$2=22.5,[2]S3!AH63,IF($E$2=23.5,[2]S3!AI63,IF($E$2=24.5,[2]S3!AJ63,IF($E$2=25.5,[2]S3!AK63,IF($E$2=26.5,[2]S3!AL63,IF($E$2=27.5,[2]S3!AM63,IF($E$2=28.5,[2]S3!AN63,IF($E$2=29.5,[2]S3!AO63,IF($E$2=30.5,[2]S3!AP63,IF($E$2=31.5,[2]S3!AQ63,IF($E$2=32.5,[2]S3!AR63,IF($E$2=33.5,[2]S3!AS63,IF($E$2=34.5,[2]S3!AT63,IF($E$2=35.5,[2]S3!AU63,IF($E$2=36.5,[2]S3!AV63,IF($E$2=37.5,[2]S3!AW63,IF($E$2=38.5,[2]S3!AX63,IF($E$2=39.5,[2]S3!AY63)))))))))))))))))))))))))</f>
        <v>99.96</v>
      </c>
      <c r="F63" s="156">
        <f t="shared" si="0"/>
        <v>139.94</v>
      </c>
    </row>
    <row r="64" spans="2:62">
      <c r="B64" s="155">
        <v>60</v>
      </c>
      <c r="C64" s="156">
        <f>IF($C$2=15.5,[2]S3!A64,IF($C$2=16.5,[2]S3!B64,IF($C$2=17.5,[2]S3!C64,IF($C$2=18.5,[2]S3!D64,IF($C$2=19.5,[2]S3!E64,IF($C$2=20.5,[2]S3!F64,IF($C$2=21.5,[2]S3!G64,IF($C$2=22.5,[2]S3!H64,IF($C$2=23.5,[2]S3!I64,IF($C$2=24.5,[2]S3!J64,IF($C$2=25.5,[2]S3!K64,IF($C$2=26.5,[2]S3!L64,IF($C$2=27.5,[2]S3!M64,IF($C$2=28.5,[2]S3!N64,IF($C$2=29.5,[2]S3!O64,IF($C$2=30.5,[2]S3!P64,IF($C$2=31.5,[2]S3!Q64,IF($C$2=32.5,[2]S3!R64,IF($C$2=33.5,[2]S3!S64,IF($C$2=34.5,[2]S3!T64,IF($C$2=35.5,[2]S3!U64,IF($C$2=36.5,[2]S3!V64,IF($C$2=37.5,[2]S3!W64,IF($C$2=38.5,[2]S3!X64,IF($C$2=39.5,[2]S3!Y64)))))))))))))))))))))))))</f>
        <v>150.9</v>
      </c>
      <c r="D64" s="156">
        <f t="shared" si="2"/>
        <v>211.26</v>
      </c>
      <c r="E64" s="156">
        <f>IF($E$2=15.5,[2]S3!AA64,IF($E$2=16.5,[2]S3!AB64,IF($E$2=17.5,[2]S3!AC64,IF($E$2=18.5,[2]S3!AD64,IF($E$2=19.5,[2]S3!AE64,IF($E$2=20.5,[2]S3!AF64,IF($E$2=21.5,[2]S3!AG64,IF($E$2=22.5,[2]S3!AH64,IF($E$2=23.5,[2]S3!AI64,IF($E$2=24.5,[2]S3!AJ64,IF($E$2=25.5,[2]S3!AK64,IF($E$2=26.5,[2]S3!AL64,IF($E$2=27.5,[2]S3!AM64,IF($E$2=28.5,[2]S3!AN64,IF($E$2=29.5,[2]S3!AO64,IF($E$2=30.5,[2]S3!AP64,IF($E$2=31.5,[2]S3!AQ64,IF($E$2=32.5,[2]S3!AR64,IF($E$2=33.5,[2]S3!AS64,IF($E$2=34.5,[2]S3!AT64,IF($E$2=35.5,[2]S3!AU64,IF($E$2=36.5,[2]S3!AV64,IF($E$2=37.5,[2]S3!AW64,IF($E$2=38.5,[2]S3!AX64,IF($E$2=39.5,[2]S3!AY64)))))))))))))))))))))))))</f>
        <v>101.65</v>
      </c>
      <c r="F64" s="156">
        <f t="shared" si="0"/>
        <v>142.31</v>
      </c>
    </row>
    <row r="65" spans="2:6">
      <c r="B65" s="155">
        <v>61</v>
      </c>
      <c r="C65" s="156">
        <f>IF($C$2=15.5,[2]S3!A65,IF($C$2=16.5,[2]S3!B65,IF($C$2=17.5,[2]S3!C65,IF($C$2=18.5,[2]S3!D65,IF($C$2=19.5,[2]S3!E65,IF($C$2=20.5,[2]S3!F65,IF($C$2=21.5,[2]S3!G65,IF($C$2=22.5,[2]S3!H65,IF($C$2=23.5,[2]S3!I65,IF($C$2=24.5,[2]S3!J65,IF($C$2=25.5,[2]S3!K65,IF($C$2=26.5,[2]S3!L65,IF($C$2=27.5,[2]S3!M65,IF($C$2=28.5,[2]S3!N65,IF($C$2=29.5,[2]S3!O65,IF($C$2=30.5,[2]S3!P65,IF($C$2=31.5,[2]S3!Q65,IF($C$2=32.5,[2]S3!R65,IF($C$2=33.5,[2]S3!S65,IF($C$2=34.5,[2]S3!T65,IF($C$2=35.5,[2]S3!U65,IF($C$2=36.5,[2]S3!V65,IF($C$2=37.5,[2]S3!W65,IF($C$2=38.5,[2]S3!X65,IF($C$2=39.5,[2]S3!Y65)))))))))))))))))))))))))</f>
        <v>153.4</v>
      </c>
      <c r="D65" s="156">
        <f t="shared" si="2"/>
        <v>214.76</v>
      </c>
      <c r="E65" s="156">
        <f>IF($E$2=15.5,[2]S3!AA65,IF($E$2=16.5,[2]S3!AB65,IF($E$2=17.5,[2]S3!AC65,IF($E$2=18.5,[2]S3!AD65,IF($E$2=19.5,[2]S3!AE65,IF($E$2=20.5,[2]S3!AF65,IF($E$2=21.5,[2]S3!AG65,IF($E$2=22.5,[2]S3!AH65,IF($E$2=23.5,[2]S3!AI65,IF($E$2=24.5,[2]S3!AJ65,IF($E$2=25.5,[2]S3!AK65,IF($E$2=26.5,[2]S3!AL65,IF($E$2=27.5,[2]S3!AM65,IF($E$2=28.5,[2]S3!AN65,IF($E$2=29.5,[2]S3!AO65,IF($E$2=30.5,[2]S3!AP65,IF($E$2=31.5,[2]S3!AQ65,IF($E$2=32.5,[2]S3!AR65,IF($E$2=33.5,[2]S3!AS65,IF($E$2=34.5,[2]S3!AT65,IF($E$2=35.5,[2]S3!AU65,IF($E$2=36.5,[2]S3!AV65,IF($E$2=37.5,[2]S3!AW65,IF($E$2=38.5,[2]S3!AX65,IF($E$2=39.5,[2]S3!AY65)))))))))))))))))))))))))</f>
        <v>103.33</v>
      </c>
      <c r="F65" s="156">
        <f t="shared" si="0"/>
        <v>144.66</v>
      </c>
    </row>
    <row r="66" spans="2:6">
      <c r="B66" s="155">
        <v>62</v>
      </c>
      <c r="C66" s="156">
        <f>IF($C$2=15.5,[2]S3!A66,IF($C$2=16.5,[2]S3!B66,IF($C$2=17.5,[2]S3!C66,IF($C$2=18.5,[2]S3!D66,IF($C$2=19.5,[2]S3!E66,IF($C$2=20.5,[2]S3!F66,IF($C$2=21.5,[2]S3!G66,IF($C$2=22.5,[2]S3!H66,IF($C$2=23.5,[2]S3!I66,IF($C$2=24.5,[2]S3!J66,IF($C$2=25.5,[2]S3!K66,IF($C$2=26.5,[2]S3!L66,IF($C$2=27.5,[2]S3!M66,IF($C$2=28.5,[2]S3!N66,IF($C$2=29.5,[2]S3!O66,IF($C$2=30.5,[2]S3!P66,IF($C$2=31.5,[2]S3!Q66,IF($C$2=32.5,[2]S3!R66,IF($C$2=33.5,[2]S3!S66,IF($C$2=34.5,[2]S3!T66,IF($C$2=35.5,[2]S3!U66,IF($C$2=36.5,[2]S3!V66,IF($C$2=37.5,[2]S3!W66,IF($C$2=38.5,[2]S3!X66,IF($C$2=39.5,[2]S3!Y66)))))))))))))))))))))))))</f>
        <v>155.91999999999999</v>
      </c>
      <c r="D66" s="156">
        <f t="shared" si="2"/>
        <v>218.29</v>
      </c>
      <c r="E66" s="156">
        <f>IF($E$2=15.5,[2]S3!AA66,IF($E$2=16.5,[2]S3!AB66,IF($E$2=17.5,[2]S3!AC66,IF($E$2=18.5,[2]S3!AD66,IF($E$2=19.5,[2]S3!AE66,IF($E$2=20.5,[2]S3!AF66,IF($E$2=21.5,[2]S3!AG66,IF($E$2=22.5,[2]S3!AH66,IF($E$2=23.5,[2]S3!AI66,IF($E$2=24.5,[2]S3!AJ66,IF($E$2=25.5,[2]S3!AK66,IF($E$2=26.5,[2]S3!AL66,IF($E$2=27.5,[2]S3!AM66,IF($E$2=28.5,[2]S3!AN66,IF($E$2=29.5,[2]S3!AO66,IF($E$2=30.5,[2]S3!AP66,IF($E$2=31.5,[2]S3!AQ66,IF($E$2=32.5,[2]S3!AR66,IF($E$2=33.5,[2]S3!AS66,IF($E$2=34.5,[2]S3!AT66,IF($E$2=35.5,[2]S3!AU66,IF($E$2=36.5,[2]S3!AV66,IF($E$2=37.5,[2]S3!AW66,IF($E$2=38.5,[2]S3!AX66,IF($E$2=39.5,[2]S3!AY66)))))))))))))))))))))))))</f>
        <v>105.01</v>
      </c>
      <c r="F66" s="156">
        <f t="shared" si="0"/>
        <v>147.01</v>
      </c>
    </row>
    <row r="67" spans="2:6">
      <c r="B67" s="155">
        <v>63</v>
      </c>
      <c r="C67" s="156">
        <f>IF($C$2=15.5,[2]S3!A67,IF($C$2=16.5,[2]S3!B67,IF($C$2=17.5,[2]S3!C67,IF($C$2=18.5,[2]S3!D67,IF($C$2=19.5,[2]S3!E67,IF($C$2=20.5,[2]S3!F67,IF($C$2=21.5,[2]S3!G67,IF($C$2=22.5,[2]S3!H67,IF($C$2=23.5,[2]S3!I67,IF($C$2=24.5,[2]S3!J67,IF($C$2=25.5,[2]S3!K67,IF($C$2=26.5,[2]S3!L67,IF($C$2=27.5,[2]S3!M67,IF($C$2=28.5,[2]S3!N67,IF($C$2=29.5,[2]S3!O67,IF($C$2=30.5,[2]S3!P67,IF($C$2=31.5,[2]S3!Q67,IF($C$2=32.5,[2]S3!R67,IF($C$2=33.5,[2]S3!S67,IF($C$2=34.5,[2]S3!T67,IF($C$2=35.5,[2]S3!U67,IF($C$2=36.5,[2]S3!V67,IF($C$2=37.5,[2]S3!W67,IF($C$2=38.5,[2]S3!X67,IF($C$2=39.5,[2]S3!Y67)))))))))))))))))))))))))</f>
        <v>158.38</v>
      </c>
      <c r="D67" s="156">
        <f t="shared" si="2"/>
        <v>221.73</v>
      </c>
      <c r="E67" s="156">
        <f>IF($E$2=15.5,[2]S3!AA67,IF($E$2=16.5,[2]S3!AB67,IF($E$2=17.5,[2]S3!AC67,IF($E$2=18.5,[2]S3!AD67,IF($E$2=19.5,[2]S3!AE67,IF($E$2=20.5,[2]S3!AF67,IF($E$2=21.5,[2]S3!AG67,IF($E$2=22.5,[2]S3!AH67,IF($E$2=23.5,[2]S3!AI67,IF($E$2=24.5,[2]S3!AJ67,IF($E$2=25.5,[2]S3!AK67,IF($E$2=26.5,[2]S3!AL67,IF($E$2=27.5,[2]S3!AM67,IF($E$2=28.5,[2]S3!AN67,IF($E$2=29.5,[2]S3!AO67,IF($E$2=30.5,[2]S3!AP67,IF($E$2=31.5,[2]S3!AQ67,IF($E$2=32.5,[2]S3!AR67,IF($E$2=33.5,[2]S3!AS67,IF($E$2=34.5,[2]S3!AT67,IF($E$2=35.5,[2]S3!AU67,IF($E$2=36.5,[2]S3!AV67,IF($E$2=37.5,[2]S3!AW67,IF($E$2=38.5,[2]S3!AX67,IF($E$2=39.5,[2]S3!AY67)))))))))))))))))))))))))</f>
        <v>106.69</v>
      </c>
      <c r="F67" s="156">
        <f t="shared" si="0"/>
        <v>149.37</v>
      </c>
    </row>
    <row r="68" spans="2:6">
      <c r="B68" s="155">
        <v>64</v>
      </c>
      <c r="C68" s="156">
        <f>IF($C$2=15.5,[2]S3!A68,IF($C$2=16.5,[2]S3!B68,IF($C$2=17.5,[2]S3!C68,IF($C$2=18.5,[2]S3!D68,IF($C$2=19.5,[2]S3!E68,IF($C$2=20.5,[2]S3!F68,IF($C$2=21.5,[2]S3!G68,IF($C$2=22.5,[2]S3!H68,IF($C$2=23.5,[2]S3!I68,IF($C$2=24.5,[2]S3!J68,IF($C$2=25.5,[2]S3!K68,IF($C$2=26.5,[2]S3!L68,IF($C$2=27.5,[2]S3!M68,IF($C$2=28.5,[2]S3!N68,IF($C$2=29.5,[2]S3!O68,IF($C$2=30.5,[2]S3!P68,IF($C$2=31.5,[2]S3!Q68,IF($C$2=32.5,[2]S3!R68,IF($C$2=33.5,[2]S3!S68,IF($C$2=34.5,[2]S3!T68,IF($C$2=35.5,[2]S3!U68,IF($C$2=36.5,[2]S3!V68,IF($C$2=37.5,[2]S3!W68,IF($C$2=38.5,[2]S3!X68,IF($C$2=39.5,[2]S3!Y68)))))))))))))))))))))))))</f>
        <v>160.86000000000001</v>
      </c>
      <c r="D68" s="156">
        <f t="shared" si="2"/>
        <v>225.2</v>
      </c>
      <c r="E68" s="156">
        <f>IF($E$2=15.5,[2]S3!AA68,IF($E$2=16.5,[2]S3!AB68,IF($E$2=17.5,[2]S3!AC68,IF($E$2=18.5,[2]S3!AD68,IF($E$2=19.5,[2]S3!AE68,IF($E$2=20.5,[2]S3!AF68,IF($E$2=21.5,[2]S3!AG68,IF($E$2=22.5,[2]S3!AH68,IF($E$2=23.5,[2]S3!AI68,IF($E$2=24.5,[2]S3!AJ68,IF($E$2=25.5,[2]S3!AK68,IF($E$2=26.5,[2]S3!AL68,IF($E$2=27.5,[2]S3!AM68,IF($E$2=28.5,[2]S3!AN68,IF($E$2=29.5,[2]S3!AO68,IF($E$2=30.5,[2]S3!AP68,IF($E$2=31.5,[2]S3!AQ68,IF($E$2=32.5,[2]S3!AR68,IF($E$2=33.5,[2]S3!AS68,IF($E$2=34.5,[2]S3!AT68,IF($E$2=35.5,[2]S3!AU68,IF($E$2=36.5,[2]S3!AV68,IF($E$2=37.5,[2]S3!AW68,IF($E$2=38.5,[2]S3!AX68,IF($E$2=39.5,[2]S3!AY68)))))))))))))))))))))))))</f>
        <v>108.38</v>
      </c>
      <c r="F68" s="156">
        <f t="shared" si="0"/>
        <v>151.72999999999999</v>
      </c>
    </row>
    <row r="69" spans="2:6">
      <c r="B69" s="155">
        <v>65</v>
      </c>
      <c r="C69" s="156">
        <f>IF($C$2=15.5,[2]S3!A69,IF($C$2=16.5,[2]S3!B69,IF($C$2=17.5,[2]S3!C69,IF($C$2=18.5,[2]S3!D69,IF($C$2=19.5,[2]S3!E69,IF($C$2=20.5,[2]S3!F69,IF($C$2=21.5,[2]S3!G69,IF($C$2=22.5,[2]S3!H69,IF($C$2=23.5,[2]S3!I69,IF($C$2=24.5,[2]S3!J69,IF($C$2=25.5,[2]S3!K69,IF($C$2=26.5,[2]S3!L69,IF($C$2=27.5,[2]S3!M69,IF($C$2=28.5,[2]S3!N69,IF($C$2=29.5,[2]S3!O69,IF($C$2=30.5,[2]S3!P69,IF($C$2=31.5,[2]S3!Q69,IF($C$2=32.5,[2]S3!R69,IF($C$2=33.5,[2]S3!S69,IF($C$2=34.5,[2]S3!T69,IF($C$2=35.5,[2]S3!U69,IF($C$2=36.5,[2]S3!V69,IF($C$2=37.5,[2]S3!W69,IF($C$2=38.5,[2]S3!X69,IF($C$2=39.5,[2]S3!Y69)))))))))))))))))))))))))</f>
        <v>163.35</v>
      </c>
      <c r="D69" s="156">
        <f t="shared" si="2"/>
        <v>228.69</v>
      </c>
      <c r="E69" s="156">
        <f>IF($E$2=15.5,[2]S3!AA69,IF($E$2=16.5,[2]S3!AB69,IF($E$2=17.5,[2]S3!AC69,IF($E$2=18.5,[2]S3!AD69,IF($E$2=19.5,[2]S3!AE69,IF($E$2=20.5,[2]S3!AF69,IF($E$2=21.5,[2]S3!AG69,IF($E$2=22.5,[2]S3!AH69,IF($E$2=23.5,[2]S3!AI69,IF($E$2=24.5,[2]S3!AJ69,IF($E$2=25.5,[2]S3!AK69,IF($E$2=26.5,[2]S3!AL69,IF($E$2=27.5,[2]S3!AM69,IF($E$2=28.5,[2]S3!AN69,IF($E$2=29.5,[2]S3!AO69,IF($E$2=30.5,[2]S3!AP69,IF($E$2=31.5,[2]S3!AQ69,IF($E$2=32.5,[2]S3!AR69,IF($E$2=33.5,[2]S3!AS69,IF($E$2=34.5,[2]S3!AT69,IF($E$2=35.5,[2]S3!AU69,IF($E$2=36.5,[2]S3!AV69,IF($E$2=37.5,[2]S3!AW69,IF($E$2=38.5,[2]S3!AX69,IF($E$2=39.5,[2]S3!AY69)))))))))))))))))))))))))</f>
        <v>110.05</v>
      </c>
      <c r="F69" s="156">
        <f t="shared" si="0"/>
        <v>154.07</v>
      </c>
    </row>
    <row r="70" spans="2:6">
      <c r="B70" s="155">
        <v>66</v>
      </c>
      <c r="C70" s="156">
        <f>IF($C$2=15.5,[2]S3!A70,IF($C$2=16.5,[2]S3!B70,IF($C$2=17.5,[2]S3!C70,IF($C$2=18.5,[2]S3!D70,IF($C$2=19.5,[2]S3!E70,IF($C$2=20.5,[2]S3!F70,IF($C$2=21.5,[2]S3!G70,IF($C$2=22.5,[2]S3!H70,IF($C$2=23.5,[2]S3!I70,IF($C$2=24.5,[2]S3!J70,IF($C$2=25.5,[2]S3!K70,IF($C$2=26.5,[2]S3!L70,IF($C$2=27.5,[2]S3!M70,IF($C$2=28.5,[2]S3!N70,IF($C$2=29.5,[2]S3!O70,IF($C$2=30.5,[2]S3!P70,IF($C$2=31.5,[2]S3!Q70,IF($C$2=32.5,[2]S3!R70,IF($C$2=33.5,[2]S3!S70,IF($C$2=34.5,[2]S3!T70,IF($C$2=35.5,[2]S3!U70,IF($C$2=36.5,[2]S3!V70,IF($C$2=37.5,[2]S3!W70,IF($C$2=38.5,[2]S3!X70,IF($C$2=39.5,[2]S3!Y70)))))))))))))))))))))))))</f>
        <v>165.85</v>
      </c>
      <c r="D70" s="156">
        <f t="shared" si="2"/>
        <v>232.19</v>
      </c>
      <c r="E70" s="156">
        <f>IF($E$2=15.5,[2]S3!AA70,IF($E$2=16.5,[2]S3!AB70,IF($E$2=17.5,[2]S3!AC70,IF($E$2=18.5,[2]S3!AD70,IF($E$2=19.5,[2]S3!AE70,IF($E$2=20.5,[2]S3!AF70,IF($E$2=21.5,[2]S3!AG70,IF($E$2=22.5,[2]S3!AH70,IF($E$2=23.5,[2]S3!AI70,IF($E$2=24.5,[2]S3!AJ70,IF($E$2=25.5,[2]S3!AK70,IF($E$2=26.5,[2]S3!AL70,IF($E$2=27.5,[2]S3!AM70,IF($E$2=28.5,[2]S3!AN70,IF($E$2=29.5,[2]S3!AO70,IF($E$2=30.5,[2]S3!AP70,IF($E$2=31.5,[2]S3!AQ70,IF($E$2=32.5,[2]S3!AR70,IF($E$2=33.5,[2]S3!AS70,IF($E$2=34.5,[2]S3!AT70,IF($E$2=35.5,[2]S3!AU70,IF($E$2=36.5,[2]S3!AV70,IF($E$2=37.5,[2]S3!AW70,IF($E$2=38.5,[2]S3!AX70,IF($E$2=39.5,[2]S3!AY70)))))))))))))))))))))))))</f>
        <v>111.75</v>
      </c>
      <c r="F70" s="156">
        <f t="shared" ref="F70:F133" si="5">ROUND(E70*1.4,2)</f>
        <v>156.44999999999999</v>
      </c>
    </row>
    <row r="71" spans="2:6">
      <c r="B71" s="155">
        <v>67</v>
      </c>
      <c r="C71" s="156">
        <f>IF($C$2=15.5,[2]S3!A71,IF($C$2=16.5,[2]S3!B71,IF($C$2=17.5,[2]S3!C71,IF($C$2=18.5,[2]S3!D71,IF($C$2=19.5,[2]S3!E71,IF($C$2=20.5,[2]S3!F71,IF($C$2=21.5,[2]S3!G71,IF($C$2=22.5,[2]S3!H71,IF($C$2=23.5,[2]S3!I71,IF($C$2=24.5,[2]S3!J71,IF($C$2=25.5,[2]S3!K71,IF($C$2=26.5,[2]S3!L71,IF($C$2=27.5,[2]S3!M71,IF($C$2=28.5,[2]S3!N71,IF($C$2=29.5,[2]S3!O71,IF($C$2=30.5,[2]S3!P71,IF($C$2=31.5,[2]S3!Q71,IF($C$2=32.5,[2]S3!R71,IF($C$2=33.5,[2]S3!S71,IF($C$2=34.5,[2]S3!T71,IF($C$2=35.5,[2]S3!U71,IF($C$2=36.5,[2]S3!V71,IF($C$2=37.5,[2]S3!W71,IF($C$2=38.5,[2]S3!X71,IF($C$2=39.5,[2]S3!Y71)))))))))))))))))))))))))</f>
        <v>168.37</v>
      </c>
      <c r="D71" s="156">
        <f t="shared" ref="D71:D134" si="6">ROUND(C71*1.4,2)</f>
        <v>235.72</v>
      </c>
      <c r="E71" s="156">
        <f>IF($E$2=15.5,[2]S3!AA71,IF($E$2=16.5,[2]S3!AB71,IF($E$2=17.5,[2]S3!AC71,IF($E$2=18.5,[2]S3!AD71,IF($E$2=19.5,[2]S3!AE71,IF($E$2=20.5,[2]S3!AF71,IF($E$2=21.5,[2]S3!AG71,IF($E$2=22.5,[2]S3!AH71,IF($E$2=23.5,[2]S3!AI71,IF($E$2=24.5,[2]S3!AJ71,IF($E$2=25.5,[2]S3!AK71,IF($E$2=26.5,[2]S3!AL71,IF($E$2=27.5,[2]S3!AM71,IF($E$2=28.5,[2]S3!AN71,IF($E$2=29.5,[2]S3!AO71,IF($E$2=30.5,[2]S3!AP71,IF($E$2=31.5,[2]S3!AQ71,IF($E$2=32.5,[2]S3!AR71,IF($E$2=33.5,[2]S3!AS71,IF($E$2=34.5,[2]S3!AT71,IF($E$2=35.5,[2]S3!AU71,IF($E$2=36.5,[2]S3!AV71,IF($E$2=37.5,[2]S3!AW71,IF($E$2=38.5,[2]S3!AX71,IF($E$2=39.5,[2]S3!AY71)))))))))))))))))))))))))</f>
        <v>113.43</v>
      </c>
      <c r="F71" s="156">
        <f t="shared" si="5"/>
        <v>158.80000000000001</v>
      </c>
    </row>
    <row r="72" spans="2:6">
      <c r="B72" s="155">
        <v>68</v>
      </c>
      <c r="C72" s="156">
        <f>IF($C$2=15.5,[2]S3!A72,IF($C$2=16.5,[2]S3!B72,IF($C$2=17.5,[2]S3!C72,IF($C$2=18.5,[2]S3!D72,IF($C$2=19.5,[2]S3!E72,IF($C$2=20.5,[2]S3!F72,IF($C$2=21.5,[2]S3!G72,IF($C$2=22.5,[2]S3!H72,IF($C$2=23.5,[2]S3!I72,IF($C$2=24.5,[2]S3!J72,IF($C$2=25.5,[2]S3!K72,IF($C$2=26.5,[2]S3!L72,IF($C$2=27.5,[2]S3!M72,IF($C$2=28.5,[2]S3!N72,IF($C$2=29.5,[2]S3!O72,IF($C$2=30.5,[2]S3!P72,IF($C$2=31.5,[2]S3!Q72,IF($C$2=32.5,[2]S3!R72,IF($C$2=33.5,[2]S3!S72,IF($C$2=34.5,[2]S3!T72,IF($C$2=35.5,[2]S3!U72,IF($C$2=36.5,[2]S3!V72,IF($C$2=37.5,[2]S3!W72,IF($C$2=38.5,[2]S3!X72,IF($C$2=39.5,[2]S3!Y72)))))))))))))))))))))))))</f>
        <v>170.82</v>
      </c>
      <c r="D72" s="156">
        <f t="shared" si="6"/>
        <v>239.15</v>
      </c>
      <c r="E72" s="156">
        <f>IF($E$2=15.5,[2]S3!AA72,IF($E$2=16.5,[2]S3!AB72,IF($E$2=17.5,[2]S3!AC72,IF($E$2=18.5,[2]S3!AD72,IF($E$2=19.5,[2]S3!AE72,IF($E$2=20.5,[2]S3!AF72,IF($E$2=21.5,[2]S3!AG72,IF($E$2=22.5,[2]S3!AH72,IF($E$2=23.5,[2]S3!AI72,IF($E$2=24.5,[2]S3!AJ72,IF($E$2=25.5,[2]S3!AK72,IF($E$2=26.5,[2]S3!AL72,IF($E$2=27.5,[2]S3!AM72,IF($E$2=28.5,[2]S3!AN72,IF($E$2=29.5,[2]S3!AO72,IF($E$2=30.5,[2]S3!AP72,IF($E$2=31.5,[2]S3!AQ72,IF($E$2=32.5,[2]S3!AR72,IF($E$2=33.5,[2]S3!AS72,IF($E$2=34.5,[2]S3!AT72,IF($E$2=35.5,[2]S3!AU72,IF($E$2=36.5,[2]S3!AV72,IF($E$2=37.5,[2]S3!AW72,IF($E$2=38.5,[2]S3!AX72,IF($E$2=39.5,[2]S3!AY72)))))))))))))))))))))))))</f>
        <v>115.11</v>
      </c>
      <c r="F72" s="156">
        <f t="shared" si="5"/>
        <v>161.15</v>
      </c>
    </row>
    <row r="73" spans="2:6">
      <c r="B73" s="155">
        <v>69</v>
      </c>
      <c r="C73" s="156">
        <f>IF($C$2=15.5,[2]S3!A73,IF($C$2=16.5,[2]S3!B73,IF($C$2=17.5,[2]S3!C73,IF($C$2=18.5,[2]S3!D73,IF($C$2=19.5,[2]S3!E73,IF($C$2=20.5,[2]S3!F73,IF($C$2=21.5,[2]S3!G73,IF($C$2=22.5,[2]S3!H73,IF($C$2=23.5,[2]S3!I73,IF($C$2=24.5,[2]S3!J73,IF($C$2=25.5,[2]S3!K73,IF($C$2=26.5,[2]S3!L73,IF($C$2=27.5,[2]S3!M73,IF($C$2=28.5,[2]S3!N73,IF($C$2=29.5,[2]S3!O73,IF($C$2=30.5,[2]S3!P73,IF($C$2=31.5,[2]S3!Q73,IF($C$2=32.5,[2]S3!R73,IF($C$2=33.5,[2]S3!S73,IF($C$2=34.5,[2]S3!T73,IF($C$2=35.5,[2]S3!U73,IF($C$2=36.5,[2]S3!V73,IF($C$2=37.5,[2]S3!W73,IF($C$2=38.5,[2]S3!X73,IF($C$2=39.5,[2]S3!Y73)))))))))))))))))))))))))</f>
        <v>173.36</v>
      </c>
      <c r="D73" s="156">
        <f t="shared" si="6"/>
        <v>242.7</v>
      </c>
      <c r="E73" s="156">
        <f>IF($E$2=15.5,[2]S3!AA73,IF($E$2=16.5,[2]S3!AB73,IF($E$2=17.5,[2]S3!AC73,IF($E$2=18.5,[2]S3!AD73,IF($E$2=19.5,[2]S3!AE73,IF($E$2=20.5,[2]S3!AF73,IF($E$2=21.5,[2]S3!AG73,IF($E$2=22.5,[2]S3!AH73,IF($E$2=23.5,[2]S3!AI73,IF($E$2=24.5,[2]S3!AJ73,IF($E$2=25.5,[2]S3!AK73,IF($E$2=26.5,[2]S3!AL73,IF($E$2=27.5,[2]S3!AM73,IF($E$2=28.5,[2]S3!AN73,IF($E$2=29.5,[2]S3!AO73,IF($E$2=30.5,[2]S3!AP73,IF($E$2=31.5,[2]S3!AQ73,IF($E$2=32.5,[2]S3!AR73,IF($E$2=33.5,[2]S3!AS73,IF($E$2=34.5,[2]S3!AT73,IF($E$2=35.5,[2]S3!AU73,IF($E$2=36.5,[2]S3!AV73,IF($E$2=37.5,[2]S3!AW73,IF($E$2=38.5,[2]S3!AX73,IF($E$2=39.5,[2]S3!AY73)))))))))))))))))))))))))</f>
        <v>116.79</v>
      </c>
      <c r="F73" s="156">
        <f t="shared" si="5"/>
        <v>163.51</v>
      </c>
    </row>
    <row r="74" spans="2:6">
      <c r="B74" s="155">
        <v>70</v>
      </c>
      <c r="C74" s="156">
        <f>IF($C$2=15.5,[2]S3!A74,IF($C$2=16.5,[2]S3!B74,IF($C$2=17.5,[2]S3!C74,IF($C$2=18.5,[2]S3!D74,IF($C$2=19.5,[2]S3!E74,IF($C$2=20.5,[2]S3!F74,IF($C$2=21.5,[2]S3!G74,IF($C$2=22.5,[2]S3!H74,IF($C$2=23.5,[2]S3!I74,IF($C$2=24.5,[2]S3!J74,IF($C$2=25.5,[2]S3!K74,IF($C$2=26.5,[2]S3!L74,IF($C$2=27.5,[2]S3!M74,IF($C$2=28.5,[2]S3!N74,IF($C$2=29.5,[2]S3!O74,IF($C$2=30.5,[2]S3!P74,IF($C$2=31.5,[2]S3!Q74,IF($C$2=32.5,[2]S3!R74,IF($C$2=33.5,[2]S3!S74,IF($C$2=34.5,[2]S3!T74,IF($C$2=35.5,[2]S3!U74,IF($C$2=36.5,[2]S3!V74,IF($C$2=37.5,[2]S3!W74,IF($C$2=38.5,[2]S3!X74,IF($C$2=39.5,[2]S3!Y74)))))))))))))))))))))))))</f>
        <v>175.84</v>
      </c>
      <c r="D74" s="156">
        <f t="shared" si="6"/>
        <v>246.18</v>
      </c>
      <c r="E74" s="156">
        <f>IF($E$2=15.5,[2]S3!AA74,IF($E$2=16.5,[2]S3!AB74,IF($E$2=17.5,[2]S3!AC74,IF($E$2=18.5,[2]S3!AD74,IF($E$2=19.5,[2]S3!AE74,IF($E$2=20.5,[2]S3!AF74,IF($E$2=21.5,[2]S3!AG74,IF($E$2=22.5,[2]S3!AH74,IF($E$2=23.5,[2]S3!AI74,IF($E$2=24.5,[2]S3!AJ74,IF($E$2=25.5,[2]S3!AK74,IF($E$2=26.5,[2]S3!AL74,IF($E$2=27.5,[2]S3!AM74,IF($E$2=28.5,[2]S3!AN74,IF($E$2=29.5,[2]S3!AO74,IF($E$2=30.5,[2]S3!AP74,IF($E$2=31.5,[2]S3!AQ74,IF($E$2=32.5,[2]S3!AR74,IF($E$2=33.5,[2]S3!AS74,IF($E$2=34.5,[2]S3!AT74,IF($E$2=35.5,[2]S3!AU74,IF($E$2=36.5,[2]S3!AV74,IF($E$2=37.5,[2]S3!AW74,IF($E$2=38.5,[2]S3!AX74,IF($E$2=39.5,[2]S3!AY74)))))))))))))))))))))))))</f>
        <v>118.48</v>
      </c>
      <c r="F74" s="156">
        <f t="shared" si="5"/>
        <v>165.87</v>
      </c>
    </row>
    <row r="75" spans="2:6">
      <c r="B75" s="155">
        <v>71</v>
      </c>
      <c r="C75" s="156">
        <f>IF($C$2=15.5,[2]S3!A75,IF($C$2=16.5,[2]S3!B75,IF($C$2=17.5,[2]S3!C75,IF($C$2=18.5,[2]S3!D75,IF($C$2=19.5,[2]S3!E75,IF($C$2=20.5,[2]S3!F75,IF($C$2=21.5,[2]S3!G75,IF($C$2=22.5,[2]S3!H75,IF($C$2=23.5,[2]S3!I75,IF($C$2=24.5,[2]S3!J75,IF($C$2=25.5,[2]S3!K75,IF($C$2=26.5,[2]S3!L75,IF($C$2=27.5,[2]S3!M75,IF($C$2=28.5,[2]S3!N75,IF($C$2=29.5,[2]S3!O75,IF($C$2=30.5,[2]S3!P75,IF($C$2=31.5,[2]S3!Q75,IF($C$2=32.5,[2]S3!R75,IF($C$2=33.5,[2]S3!S75,IF($C$2=34.5,[2]S3!T75,IF($C$2=35.5,[2]S3!U75,IF($C$2=36.5,[2]S3!V75,IF($C$2=37.5,[2]S3!W75,IF($C$2=38.5,[2]S3!X75,IF($C$2=39.5,[2]S3!Y75)))))))))))))))))))))))))</f>
        <v>178.32</v>
      </c>
      <c r="D75" s="156">
        <f t="shared" si="6"/>
        <v>249.65</v>
      </c>
      <c r="E75" s="156">
        <f>IF($E$2=15.5,[2]S3!AA75,IF($E$2=16.5,[2]S3!AB75,IF($E$2=17.5,[2]S3!AC75,IF($E$2=18.5,[2]S3!AD75,IF($E$2=19.5,[2]S3!AE75,IF($E$2=20.5,[2]S3!AF75,IF($E$2=21.5,[2]S3!AG75,IF($E$2=22.5,[2]S3!AH75,IF($E$2=23.5,[2]S3!AI75,IF($E$2=24.5,[2]S3!AJ75,IF($E$2=25.5,[2]S3!AK75,IF($E$2=26.5,[2]S3!AL75,IF($E$2=27.5,[2]S3!AM75,IF($E$2=28.5,[2]S3!AN75,IF($E$2=29.5,[2]S3!AO75,IF($E$2=30.5,[2]S3!AP75,IF($E$2=31.5,[2]S3!AQ75,IF($E$2=32.5,[2]S3!AR75,IF($E$2=33.5,[2]S3!AS75,IF($E$2=34.5,[2]S3!AT75,IF($E$2=35.5,[2]S3!AU75,IF($E$2=36.5,[2]S3!AV75,IF($E$2=37.5,[2]S3!AW75,IF($E$2=38.5,[2]S3!AX75,IF($E$2=39.5,[2]S3!AY75)))))))))))))))))))))))))</f>
        <v>120.17</v>
      </c>
      <c r="F75" s="156">
        <f t="shared" si="5"/>
        <v>168.24</v>
      </c>
    </row>
    <row r="76" spans="2:6">
      <c r="B76" s="155">
        <v>72</v>
      </c>
      <c r="C76" s="156">
        <f>IF($C$2=15.5,[2]S3!A76,IF($C$2=16.5,[2]S3!B76,IF($C$2=17.5,[2]S3!C76,IF($C$2=18.5,[2]S3!D76,IF($C$2=19.5,[2]S3!E76,IF($C$2=20.5,[2]S3!F76,IF($C$2=21.5,[2]S3!G76,IF($C$2=22.5,[2]S3!H76,IF($C$2=23.5,[2]S3!I76,IF($C$2=24.5,[2]S3!J76,IF($C$2=25.5,[2]S3!K76,IF($C$2=26.5,[2]S3!L76,IF($C$2=27.5,[2]S3!M76,IF($C$2=28.5,[2]S3!N76,IF($C$2=29.5,[2]S3!O76,IF($C$2=30.5,[2]S3!P76,IF($C$2=31.5,[2]S3!Q76,IF($C$2=32.5,[2]S3!R76,IF($C$2=33.5,[2]S3!S76,IF($C$2=34.5,[2]S3!T76,IF($C$2=35.5,[2]S3!U76,IF($C$2=36.5,[2]S3!V76,IF($C$2=37.5,[2]S3!W76,IF($C$2=38.5,[2]S3!X76,IF($C$2=39.5,[2]S3!Y76)))))))))))))))))))))))))</f>
        <v>180.82</v>
      </c>
      <c r="D76" s="156">
        <f t="shared" si="6"/>
        <v>253.15</v>
      </c>
      <c r="E76" s="156">
        <f>IF($E$2=15.5,[2]S3!AA76,IF($E$2=16.5,[2]S3!AB76,IF($E$2=17.5,[2]S3!AC76,IF($E$2=18.5,[2]S3!AD76,IF($E$2=19.5,[2]S3!AE76,IF($E$2=20.5,[2]S3!AF76,IF($E$2=21.5,[2]S3!AG76,IF($E$2=22.5,[2]S3!AH76,IF($E$2=23.5,[2]S3!AI76,IF($E$2=24.5,[2]S3!AJ76,IF($E$2=25.5,[2]S3!AK76,IF($E$2=26.5,[2]S3!AL76,IF($E$2=27.5,[2]S3!AM76,IF($E$2=28.5,[2]S3!AN76,IF($E$2=29.5,[2]S3!AO76,IF($E$2=30.5,[2]S3!AP76,IF($E$2=31.5,[2]S3!AQ76,IF($E$2=32.5,[2]S3!AR76,IF($E$2=33.5,[2]S3!AS76,IF($E$2=34.5,[2]S3!AT76,IF($E$2=35.5,[2]S3!AU76,IF($E$2=36.5,[2]S3!AV76,IF($E$2=37.5,[2]S3!AW76,IF($E$2=38.5,[2]S3!AX76,IF($E$2=39.5,[2]S3!AY76)))))))))))))))))))))))))</f>
        <v>121.86</v>
      </c>
      <c r="F76" s="156">
        <f t="shared" si="5"/>
        <v>170.6</v>
      </c>
    </row>
    <row r="77" spans="2:6">
      <c r="B77" s="155">
        <v>73</v>
      </c>
      <c r="C77" s="156">
        <f>IF($C$2=15.5,[2]S3!A77,IF($C$2=16.5,[2]S3!B77,IF($C$2=17.5,[2]S3!C77,IF($C$2=18.5,[2]S3!D77,IF($C$2=19.5,[2]S3!E77,IF($C$2=20.5,[2]S3!F77,IF($C$2=21.5,[2]S3!G77,IF($C$2=22.5,[2]S3!H77,IF($C$2=23.5,[2]S3!I77,IF($C$2=24.5,[2]S3!J77,IF($C$2=25.5,[2]S3!K77,IF($C$2=26.5,[2]S3!L77,IF($C$2=27.5,[2]S3!M77,IF($C$2=28.5,[2]S3!N77,IF($C$2=29.5,[2]S3!O77,IF($C$2=30.5,[2]S3!P77,IF($C$2=31.5,[2]S3!Q77,IF($C$2=32.5,[2]S3!R77,IF($C$2=33.5,[2]S3!S77,IF($C$2=34.5,[2]S3!T77,IF($C$2=35.5,[2]S3!U77,IF($C$2=36.5,[2]S3!V77,IF($C$2=37.5,[2]S3!W77,IF($C$2=38.5,[2]S3!X77,IF($C$2=39.5,[2]S3!Y77)))))))))))))))))))))))))</f>
        <v>183.33</v>
      </c>
      <c r="D77" s="156">
        <f t="shared" si="6"/>
        <v>256.66000000000003</v>
      </c>
      <c r="E77" s="156">
        <f>IF($E$2=15.5,[2]S3!AA77,IF($E$2=16.5,[2]S3!AB77,IF($E$2=17.5,[2]S3!AC77,IF($E$2=18.5,[2]S3!AD77,IF($E$2=19.5,[2]S3!AE77,IF($E$2=20.5,[2]S3!AF77,IF($E$2=21.5,[2]S3!AG77,IF($E$2=22.5,[2]S3!AH77,IF($E$2=23.5,[2]S3!AI77,IF($E$2=24.5,[2]S3!AJ77,IF($E$2=25.5,[2]S3!AK77,IF($E$2=26.5,[2]S3!AL77,IF($E$2=27.5,[2]S3!AM77,IF($E$2=28.5,[2]S3!AN77,IF($E$2=29.5,[2]S3!AO77,IF($E$2=30.5,[2]S3!AP77,IF($E$2=31.5,[2]S3!AQ77,IF($E$2=32.5,[2]S3!AR77,IF($E$2=33.5,[2]S3!AS77,IF($E$2=34.5,[2]S3!AT77,IF($E$2=35.5,[2]S3!AU77,IF($E$2=36.5,[2]S3!AV77,IF($E$2=37.5,[2]S3!AW77,IF($E$2=38.5,[2]S3!AX77,IF($E$2=39.5,[2]S3!AY77)))))))))))))))))))))))))</f>
        <v>123.53</v>
      </c>
      <c r="F77" s="156">
        <f t="shared" si="5"/>
        <v>172.94</v>
      </c>
    </row>
    <row r="78" spans="2:6">
      <c r="B78" s="155">
        <v>74</v>
      </c>
      <c r="C78" s="156">
        <f>IF($C$2=15.5,[2]S3!A78,IF($C$2=16.5,[2]S3!B78,IF($C$2=17.5,[2]S3!C78,IF($C$2=18.5,[2]S3!D78,IF($C$2=19.5,[2]S3!E78,IF($C$2=20.5,[2]S3!F78,IF($C$2=21.5,[2]S3!G78,IF($C$2=22.5,[2]S3!H78,IF($C$2=23.5,[2]S3!I78,IF($C$2=24.5,[2]S3!J78,IF($C$2=25.5,[2]S3!K78,IF($C$2=26.5,[2]S3!L78,IF($C$2=27.5,[2]S3!M78,IF($C$2=28.5,[2]S3!N78,IF($C$2=29.5,[2]S3!O78,IF($C$2=30.5,[2]S3!P78,IF($C$2=31.5,[2]S3!Q78,IF($C$2=32.5,[2]S3!R78,IF($C$2=33.5,[2]S3!S78,IF($C$2=34.5,[2]S3!T78,IF($C$2=35.5,[2]S3!U78,IF($C$2=36.5,[2]S3!V78,IF($C$2=37.5,[2]S3!W78,IF($C$2=38.5,[2]S3!X78,IF($C$2=39.5,[2]S3!Y78)))))))))))))))))))))))))</f>
        <v>185.85</v>
      </c>
      <c r="D78" s="156">
        <f t="shared" si="6"/>
        <v>260.19</v>
      </c>
      <c r="E78" s="156">
        <f>IF($E$2=15.5,[2]S3!AA78,IF($E$2=16.5,[2]S3!AB78,IF($E$2=17.5,[2]S3!AC78,IF($E$2=18.5,[2]S3!AD78,IF($E$2=19.5,[2]S3!AE78,IF($E$2=20.5,[2]S3!AF78,IF($E$2=21.5,[2]S3!AG78,IF($E$2=22.5,[2]S3!AH78,IF($E$2=23.5,[2]S3!AI78,IF($E$2=24.5,[2]S3!AJ78,IF($E$2=25.5,[2]S3!AK78,IF($E$2=26.5,[2]S3!AL78,IF($E$2=27.5,[2]S3!AM78,IF($E$2=28.5,[2]S3!AN78,IF($E$2=29.5,[2]S3!AO78,IF($E$2=30.5,[2]S3!AP78,IF($E$2=31.5,[2]S3!AQ78,IF($E$2=32.5,[2]S3!AR78,IF($E$2=33.5,[2]S3!AS78,IF($E$2=34.5,[2]S3!AT78,IF($E$2=35.5,[2]S3!AU78,IF($E$2=36.5,[2]S3!AV78,IF($E$2=37.5,[2]S3!AW78,IF($E$2=38.5,[2]S3!AX78,IF($E$2=39.5,[2]S3!AY78)))))))))))))))))))))))))</f>
        <v>125.23</v>
      </c>
      <c r="F78" s="156">
        <f t="shared" si="5"/>
        <v>175.32</v>
      </c>
    </row>
    <row r="79" spans="2:6">
      <c r="B79" s="155">
        <v>75</v>
      </c>
      <c r="C79" s="156">
        <f>IF($C$2=15.5,[2]S3!A79,IF($C$2=16.5,[2]S3!B79,IF($C$2=17.5,[2]S3!C79,IF($C$2=18.5,[2]S3!D79,IF($C$2=19.5,[2]S3!E79,IF($C$2=20.5,[2]S3!F79,IF($C$2=21.5,[2]S3!G79,IF($C$2=22.5,[2]S3!H79,IF($C$2=23.5,[2]S3!I79,IF($C$2=24.5,[2]S3!J79,IF($C$2=25.5,[2]S3!K79,IF($C$2=26.5,[2]S3!L79,IF($C$2=27.5,[2]S3!M79,IF($C$2=28.5,[2]S3!N79,IF($C$2=29.5,[2]S3!O79,IF($C$2=30.5,[2]S3!P79,IF($C$2=31.5,[2]S3!Q79,IF($C$2=32.5,[2]S3!R79,IF($C$2=33.5,[2]S3!S79,IF($C$2=34.5,[2]S3!T79,IF($C$2=35.5,[2]S3!U79,IF($C$2=36.5,[2]S3!V79,IF($C$2=37.5,[2]S3!W79,IF($C$2=38.5,[2]S3!X79,IF($C$2=39.5,[2]S3!Y79)))))))))))))))))))))))))</f>
        <v>188.29</v>
      </c>
      <c r="D79" s="156">
        <f t="shared" si="6"/>
        <v>263.61</v>
      </c>
      <c r="E79" s="156">
        <f>IF($E$2=15.5,[2]S3!AA79,IF($E$2=16.5,[2]S3!AB79,IF($E$2=17.5,[2]S3!AC79,IF($E$2=18.5,[2]S3!AD79,IF($E$2=19.5,[2]S3!AE79,IF($E$2=20.5,[2]S3!AF79,IF($E$2=21.5,[2]S3!AG79,IF($E$2=22.5,[2]S3!AH79,IF($E$2=23.5,[2]S3!AI79,IF($E$2=24.5,[2]S3!AJ79,IF($E$2=25.5,[2]S3!AK79,IF($E$2=26.5,[2]S3!AL79,IF($E$2=27.5,[2]S3!AM79,IF($E$2=28.5,[2]S3!AN79,IF($E$2=29.5,[2]S3!AO79,IF($E$2=30.5,[2]S3!AP79,IF($E$2=31.5,[2]S3!AQ79,IF($E$2=32.5,[2]S3!AR79,IF($E$2=33.5,[2]S3!AS79,IF($E$2=34.5,[2]S3!AT79,IF($E$2=35.5,[2]S3!AU79,IF($E$2=36.5,[2]S3!AV79,IF($E$2=37.5,[2]S3!AW79,IF($E$2=38.5,[2]S3!AX79,IF($E$2=39.5,[2]S3!AY79)))))))))))))))))))))))))</f>
        <v>126.9</v>
      </c>
      <c r="F79" s="156">
        <f t="shared" si="5"/>
        <v>177.66</v>
      </c>
    </row>
    <row r="80" spans="2:6">
      <c r="B80" s="155">
        <v>76</v>
      </c>
      <c r="C80" s="156">
        <f>IF($C$2=15.5,[2]S3!A80,IF($C$2=16.5,[2]S3!B80,IF($C$2=17.5,[2]S3!C80,IF($C$2=18.5,[2]S3!D80,IF($C$2=19.5,[2]S3!E80,IF($C$2=20.5,[2]S3!F80,IF($C$2=21.5,[2]S3!G80,IF($C$2=22.5,[2]S3!H80,IF($C$2=23.5,[2]S3!I80,IF($C$2=24.5,[2]S3!J80,IF($C$2=25.5,[2]S3!K80,IF($C$2=26.5,[2]S3!L80,IF($C$2=27.5,[2]S3!M80,IF($C$2=28.5,[2]S3!N80,IF($C$2=29.5,[2]S3!O80,IF($C$2=30.5,[2]S3!P80,IF($C$2=31.5,[2]S3!Q80,IF($C$2=32.5,[2]S3!R80,IF($C$2=33.5,[2]S3!S80,IF($C$2=34.5,[2]S3!T80,IF($C$2=35.5,[2]S3!U80,IF($C$2=36.5,[2]S3!V80,IF($C$2=37.5,[2]S3!W80,IF($C$2=38.5,[2]S3!X80,IF($C$2=39.5,[2]S3!Y80)))))))))))))))))))))))))</f>
        <v>190.83</v>
      </c>
      <c r="D80" s="156">
        <f t="shared" si="6"/>
        <v>267.16000000000003</v>
      </c>
      <c r="E80" s="156">
        <f>IF($E$2=15.5,[2]S3!AA80,IF($E$2=16.5,[2]S3!AB80,IF($E$2=17.5,[2]S3!AC80,IF($E$2=18.5,[2]S3!AD80,IF($E$2=19.5,[2]S3!AE80,IF($E$2=20.5,[2]S3!AF80,IF($E$2=21.5,[2]S3!AG80,IF($E$2=22.5,[2]S3!AH80,IF($E$2=23.5,[2]S3!AI80,IF($E$2=24.5,[2]S3!AJ80,IF($E$2=25.5,[2]S3!AK80,IF($E$2=26.5,[2]S3!AL80,IF($E$2=27.5,[2]S3!AM80,IF($E$2=28.5,[2]S3!AN80,IF($E$2=29.5,[2]S3!AO80,IF($E$2=30.5,[2]S3!AP80,IF($E$2=31.5,[2]S3!AQ80,IF($E$2=32.5,[2]S3!AR80,IF($E$2=33.5,[2]S3!AS80,IF($E$2=34.5,[2]S3!AT80,IF($E$2=35.5,[2]S3!AU80,IF($E$2=36.5,[2]S3!AV80,IF($E$2=37.5,[2]S3!AW80,IF($E$2=38.5,[2]S3!AX80,IF($E$2=39.5,[2]S3!AY80)))))))))))))))))))))))))</f>
        <v>128.58000000000001</v>
      </c>
      <c r="F80" s="156">
        <f t="shared" si="5"/>
        <v>180.01</v>
      </c>
    </row>
    <row r="81" spans="2:6">
      <c r="B81" s="155">
        <v>77</v>
      </c>
      <c r="C81" s="156">
        <f>IF($C$2=15.5,[2]S3!A81,IF($C$2=16.5,[2]S3!B81,IF($C$2=17.5,[2]S3!C81,IF($C$2=18.5,[2]S3!D81,IF($C$2=19.5,[2]S3!E81,IF($C$2=20.5,[2]S3!F81,IF($C$2=21.5,[2]S3!G81,IF($C$2=22.5,[2]S3!H81,IF($C$2=23.5,[2]S3!I81,IF($C$2=24.5,[2]S3!J81,IF($C$2=25.5,[2]S3!K81,IF($C$2=26.5,[2]S3!L81,IF($C$2=27.5,[2]S3!M81,IF($C$2=28.5,[2]S3!N81,IF($C$2=29.5,[2]S3!O81,IF($C$2=30.5,[2]S3!P81,IF($C$2=31.5,[2]S3!Q81,IF($C$2=32.5,[2]S3!R81,IF($C$2=33.5,[2]S3!S81,IF($C$2=34.5,[2]S3!T81,IF($C$2=35.5,[2]S3!U81,IF($C$2=36.5,[2]S3!V81,IF($C$2=37.5,[2]S3!W81,IF($C$2=38.5,[2]S3!X81,IF($C$2=39.5,[2]S3!Y81)))))))))))))))))))))))))</f>
        <v>193.29</v>
      </c>
      <c r="D81" s="156">
        <f t="shared" si="6"/>
        <v>270.61</v>
      </c>
      <c r="E81" s="156">
        <f>IF($E$2=15.5,[2]S3!AA81,IF($E$2=16.5,[2]S3!AB81,IF($E$2=17.5,[2]S3!AC81,IF($E$2=18.5,[2]S3!AD81,IF($E$2=19.5,[2]S3!AE81,IF($E$2=20.5,[2]S3!AF81,IF($E$2=21.5,[2]S3!AG81,IF($E$2=22.5,[2]S3!AH81,IF($E$2=23.5,[2]S3!AI81,IF($E$2=24.5,[2]S3!AJ81,IF($E$2=25.5,[2]S3!AK81,IF($E$2=26.5,[2]S3!AL81,IF($E$2=27.5,[2]S3!AM81,IF($E$2=28.5,[2]S3!AN81,IF($E$2=29.5,[2]S3!AO81,IF($E$2=30.5,[2]S3!AP81,IF($E$2=31.5,[2]S3!AQ81,IF($E$2=32.5,[2]S3!AR81,IF($E$2=33.5,[2]S3!AS81,IF($E$2=34.5,[2]S3!AT81,IF($E$2=35.5,[2]S3!AU81,IF($E$2=36.5,[2]S3!AV81,IF($E$2=37.5,[2]S3!AW81,IF($E$2=38.5,[2]S3!AX81,IF($E$2=39.5,[2]S3!AY81)))))))))))))))))))))))))</f>
        <v>130.26</v>
      </c>
      <c r="F81" s="156">
        <f t="shared" si="5"/>
        <v>182.36</v>
      </c>
    </row>
    <row r="82" spans="2:6">
      <c r="B82" s="155">
        <v>78</v>
      </c>
      <c r="C82" s="156">
        <f>IF($C$2=15.5,[2]S3!A82,IF($C$2=16.5,[2]S3!B82,IF($C$2=17.5,[2]S3!C82,IF($C$2=18.5,[2]S3!D82,IF($C$2=19.5,[2]S3!E82,IF($C$2=20.5,[2]S3!F82,IF($C$2=21.5,[2]S3!G82,IF($C$2=22.5,[2]S3!H82,IF($C$2=23.5,[2]S3!I82,IF($C$2=24.5,[2]S3!J82,IF($C$2=25.5,[2]S3!K82,IF($C$2=26.5,[2]S3!L82,IF($C$2=27.5,[2]S3!M82,IF($C$2=28.5,[2]S3!N82,IF($C$2=29.5,[2]S3!O82,IF($C$2=30.5,[2]S3!P82,IF($C$2=31.5,[2]S3!Q82,IF($C$2=32.5,[2]S3!R82,IF($C$2=33.5,[2]S3!S82,IF($C$2=34.5,[2]S3!T82,IF($C$2=35.5,[2]S3!U82,IF($C$2=36.5,[2]S3!V82,IF($C$2=37.5,[2]S3!W82,IF($C$2=38.5,[2]S3!X82,IF($C$2=39.5,[2]S3!Y82)))))))))))))))))))))))))</f>
        <v>195.76</v>
      </c>
      <c r="D82" s="156">
        <f t="shared" si="6"/>
        <v>274.06</v>
      </c>
      <c r="E82" s="156">
        <f>IF($E$2=15.5,[2]S3!AA82,IF($E$2=16.5,[2]S3!AB82,IF($E$2=17.5,[2]S3!AC82,IF($E$2=18.5,[2]S3!AD82,IF($E$2=19.5,[2]S3!AE82,IF($E$2=20.5,[2]S3!AF82,IF($E$2=21.5,[2]S3!AG82,IF($E$2=22.5,[2]S3!AH82,IF($E$2=23.5,[2]S3!AI82,IF($E$2=24.5,[2]S3!AJ82,IF($E$2=25.5,[2]S3!AK82,IF($E$2=26.5,[2]S3!AL82,IF($E$2=27.5,[2]S3!AM82,IF($E$2=28.5,[2]S3!AN82,IF($E$2=29.5,[2]S3!AO82,IF($E$2=30.5,[2]S3!AP82,IF($E$2=31.5,[2]S3!AQ82,IF($E$2=32.5,[2]S3!AR82,IF($E$2=33.5,[2]S3!AS82,IF($E$2=34.5,[2]S3!AT82,IF($E$2=35.5,[2]S3!AU82,IF($E$2=36.5,[2]S3!AV82,IF($E$2=37.5,[2]S3!AW82,IF($E$2=38.5,[2]S3!AX82,IF($E$2=39.5,[2]S3!AY82)))))))))))))))))))))))))</f>
        <v>131.94999999999999</v>
      </c>
      <c r="F82" s="156">
        <f t="shared" si="5"/>
        <v>184.73</v>
      </c>
    </row>
    <row r="83" spans="2:6">
      <c r="B83" s="155">
        <v>79</v>
      </c>
      <c r="C83" s="156">
        <f>IF($C$2=15.5,[2]S3!A83,IF($C$2=16.5,[2]S3!B83,IF($C$2=17.5,[2]S3!C83,IF($C$2=18.5,[2]S3!D83,IF($C$2=19.5,[2]S3!E83,IF($C$2=20.5,[2]S3!F83,IF($C$2=21.5,[2]S3!G83,IF($C$2=22.5,[2]S3!H83,IF($C$2=23.5,[2]S3!I83,IF($C$2=24.5,[2]S3!J83,IF($C$2=25.5,[2]S3!K83,IF($C$2=26.5,[2]S3!L83,IF($C$2=27.5,[2]S3!M83,IF($C$2=28.5,[2]S3!N83,IF($C$2=29.5,[2]S3!O83,IF($C$2=30.5,[2]S3!P83,IF($C$2=31.5,[2]S3!Q83,IF($C$2=32.5,[2]S3!R83,IF($C$2=33.5,[2]S3!S83,IF($C$2=34.5,[2]S3!T83,IF($C$2=35.5,[2]S3!U83,IF($C$2=36.5,[2]S3!V83,IF($C$2=37.5,[2]S3!W83,IF($C$2=38.5,[2]S3!X83,IF($C$2=39.5,[2]S3!Y83)))))))))))))))))))))))))</f>
        <v>198.34</v>
      </c>
      <c r="D83" s="156">
        <f t="shared" si="6"/>
        <v>277.68</v>
      </c>
      <c r="E83" s="156">
        <f>IF($E$2=15.5,[2]S3!AA83,IF($E$2=16.5,[2]S3!AB83,IF($E$2=17.5,[2]S3!AC83,IF($E$2=18.5,[2]S3!AD83,IF($E$2=19.5,[2]S3!AE83,IF($E$2=20.5,[2]S3!AF83,IF($E$2=21.5,[2]S3!AG83,IF($E$2=22.5,[2]S3!AH83,IF($E$2=23.5,[2]S3!AI83,IF($E$2=24.5,[2]S3!AJ83,IF($E$2=25.5,[2]S3!AK83,IF($E$2=26.5,[2]S3!AL83,IF($E$2=27.5,[2]S3!AM83,IF($E$2=28.5,[2]S3!AN83,IF($E$2=29.5,[2]S3!AO83,IF($E$2=30.5,[2]S3!AP83,IF($E$2=31.5,[2]S3!AQ83,IF($E$2=32.5,[2]S3!AR83,IF($E$2=33.5,[2]S3!AS83,IF($E$2=34.5,[2]S3!AT83,IF($E$2=35.5,[2]S3!AU83,IF($E$2=36.5,[2]S3!AV83,IF($E$2=37.5,[2]S3!AW83,IF($E$2=38.5,[2]S3!AX83,IF($E$2=39.5,[2]S3!AY83)))))))))))))))))))))))))</f>
        <v>133.63999999999999</v>
      </c>
      <c r="F83" s="156">
        <f t="shared" si="5"/>
        <v>187.1</v>
      </c>
    </row>
    <row r="84" spans="2:6">
      <c r="B84" s="155">
        <v>80</v>
      </c>
      <c r="C84" s="156">
        <f>IF($C$2=15.5,[2]S3!A84,IF($C$2=16.5,[2]S3!B84,IF($C$2=17.5,[2]S3!C84,IF($C$2=18.5,[2]S3!D84,IF($C$2=19.5,[2]S3!E84,IF($C$2=20.5,[2]S3!F84,IF($C$2=21.5,[2]S3!G84,IF($C$2=22.5,[2]S3!H84,IF($C$2=23.5,[2]S3!I84,IF($C$2=24.5,[2]S3!J84,IF($C$2=25.5,[2]S3!K84,IF($C$2=26.5,[2]S3!L84,IF($C$2=27.5,[2]S3!M84,IF($C$2=28.5,[2]S3!N84,IF($C$2=29.5,[2]S3!O84,IF($C$2=30.5,[2]S3!P84,IF($C$2=31.5,[2]S3!Q84,IF($C$2=32.5,[2]S3!R84,IF($C$2=33.5,[2]S3!S84,IF($C$2=34.5,[2]S3!T84,IF($C$2=35.5,[2]S3!U84,IF($C$2=36.5,[2]S3!V84,IF($C$2=37.5,[2]S3!W84,IF($C$2=38.5,[2]S3!X84,IF($C$2=39.5,[2]S3!Y84)))))))))))))))))))))))))</f>
        <v>200.83</v>
      </c>
      <c r="D84" s="156">
        <f t="shared" si="6"/>
        <v>281.16000000000003</v>
      </c>
      <c r="E84" s="156">
        <f>IF($E$2=15.5,[2]S3!AA84,IF($E$2=16.5,[2]S3!AB84,IF($E$2=17.5,[2]S3!AC84,IF($E$2=18.5,[2]S3!AD84,IF($E$2=19.5,[2]S3!AE84,IF($E$2=20.5,[2]S3!AF84,IF($E$2=21.5,[2]S3!AG84,IF($E$2=22.5,[2]S3!AH84,IF($E$2=23.5,[2]S3!AI84,IF($E$2=24.5,[2]S3!AJ84,IF($E$2=25.5,[2]S3!AK84,IF($E$2=26.5,[2]S3!AL84,IF($E$2=27.5,[2]S3!AM84,IF($E$2=28.5,[2]S3!AN84,IF($E$2=29.5,[2]S3!AO84,IF($E$2=30.5,[2]S3!AP84,IF($E$2=31.5,[2]S3!AQ84,IF($E$2=32.5,[2]S3!AR84,IF($E$2=33.5,[2]S3!AS84,IF($E$2=34.5,[2]S3!AT84,IF($E$2=35.5,[2]S3!AU84,IF($E$2=36.5,[2]S3!AV84,IF($E$2=37.5,[2]S3!AW84,IF($E$2=38.5,[2]S3!AX84,IF($E$2=39.5,[2]S3!AY84)))))))))))))))))))))))))</f>
        <v>135.33000000000001</v>
      </c>
      <c r="F84" s="156">
        <f t="shared" si="5"/>
        <v>189.46</v>
      </c>
    </row>
    <row r="85" spans="2:6">
      <c r="B85" s="155">
        <v>81</v>
      </c>
      <c r="C85" s="156">
        <f>IF($C$2=15.5,[2]S3!A85,IF($C$2=16.5,[2]S3!B85,IF($C$2=17.5,[2]S3!C85,IF($C$2=18.5,[2]S3!D85,IF($C$2=19.5,[2]S3!E85,IF($C$2=20.5,[2]S3!F85,IF($C$2=21.5,[2]S3!G85,IF($C$2=22.5,[2]S3!H85,IF($C$2=23.5,[2]S3!I85,IF($C$2=24.5,[2]S3!J85,IF($C$2=25.5,[2]S3!K85,IF($C$2=26.5,[2]S3!L85,IF($C$2=27.5,[2]S3!M85,IF($C$2=28.5,[2]S3!N85,IF($C$2=29.5,[2]S3!O85,IF($C$2=30.5,[2]S3!P85,IF($C$2=31.5,[2]S3!Q85,IF($C$2=32.5,[2]S3!R85,IF($C$2=33.5,[2]S3!S85,IF($C$2=34.5,[2]S3!T85,IF($C$2=35.5,[2]S3!U85,IF($C$2=36.5,[2]S3!V85,IF($C$2=37.5,[2]S3!W85,IF($C$2=38.5,[2]S3!X85,IF($C$2=39.5,[2]S3!Y85)))))))))))))))))))))))))</f>
        <v>203.33</v>
      </c>
      <c r="D85" s="156">
        <f t="shared" si="6"/>
        <v>284.66000000000003</v>
      </c>
      <c r="E85" s="156">
        <f>IF($E$2=15.5,[2]S3!AA85,IF($E$2=16.5,[2]S3!AB85,IF($E$2=17.5,[2]S3!AC85,IF($E$2=18.5,[2]S3!AD85,IF($E$2=19.5,[2]S3!AE85,IF($E$2=20.5,[2]S3!AF85,IF($E$2=21.5,[2]S3!AG85,IF($E$2=22.5,[2]S3!AH85,IF($E$2=23.5,[2]S3!AI85,IF($E$2=24.5,[2]S3!AJ85,IF($E$2=25.5,[2]S3!AK85,IF($E$2=26.5,[2]S3!AL85,IF($E$2=27.5,[2]S3!AM85,IF($E$2=28.5,[2]S3!AN85,IF($E$2=29.5,[2]S3!AO85,IF($E$2=30.5,[2]S3!AP85,IF($E$2=31.5,[2]S3!AQ85,IF($E$2=32.5,[2]S3!AR85,IF($E$2=33.5,[2]S3!AS85,IF($E$2=34.5,[2]S3!AT85,IF($E$2=35.5,[2]S3!AU85,IF($E$2=36.5,[2]S3!AV85,IF($E$2=37.5,[2]S3!AW85,IF($E$2=38.5,[2]S3!AX85,IF($E$2=39.5,[2]S3!AY85)))))))))))))))))))))))))</f>
        <v>137.02000000000001</v>
      </c>
      <c r="F85" s="156">
        <f t="shared" si="5"/>
        <v>191.83</v>
      </c>
    </row>
    <row r="86" spans="2:6">
      <c r="B86" s="155">
        <v>82</v>
      </c>
      <c r="C86" s="156">
        <f>IF($C$2=15.5,[2]S3!A86,IF($C$2=16.5,[2]S3!B86,IF($C$2=17.5,[2]S3!C86,IF($C$2=18.5,[2]S3!D86,IF($C$2=19.5,[2]S3!E86,IF($C$2=20.5,[2]S3!F86,IF($C$2=21.5,[2]S3!G86,IF($C$2=22.5,[2]S3!H86,IF($C$2=23.5,[2]S3!I86,IF($C$2=24.5,[2]S3!J86,IF($C$2=25.5,[2]S3!K86,IF($C$2=26.5,[2]S3!L86,IF($C$2=27.5,[2]S3!M86,IF($C$2=28.5,[2]S3!N86,IF($C$2=29.5,[2]S3!O86,IF($C$2=30.5,[2]S3!P86,IF($C$2=31.5,[2]S3!Q86,IF($C$2=32.5,[2]S3!R86,IF($C$2=33.5,[2]S3!S86,IF($C$2=34.5,[2]S3!T86,IF($C$2=35.5,[2]S3!U86,IF($C$2=36.5,[2]S3!V86,IF($C$2=37.5,[2]S3!W86,IF($C$2=38.5,[2]S3!X86,IF($C$2=39.5,[2]S3!Y86)))))))))))))))))))))))))</f>
        <v>205.73</v>
      </c>
      <c r="D86" s="156">
        <f t="shared" si="6"/>
        <v>288.02</v>
      </c>
      <c r="E86" s="156">
        <f>IF($E$2=15.5,[2]S3!AA86,IF($E$2=16.5,[2]S3!AB86,IF($E$2=17.5,[2]S3!AC86,IF($E$2=18.5,[2]S3!AD86,IF($E$2=19.5,[2]S3!AE86,IF($E$2=20.5,[2]S3!AF86,IF($E$2=21.5,[2]S3!AG86,IF($E$2=22.5,[2]S3!AH86,IF($E$2=23.5,[2]S3!AI86,IF($E$2=24.5,[2]S3!AJ86,IF($E$2=25.5,[2]S3!AK86,IF($E$2=26.5,[2]S3!AL86,IF($E$2=27.5,[2]S3!AM86,IF($E$2=28.5,[2]S3!AN86,IF($E$2=29.5,[2]S3!AO86,IF($E$2=30.5,[2]S3!AP86,IF($E$2=31.5,[2]S3!AQ86,IF($E$2=32.5,[2]S3!AR86,IF($E$2=33.5,[2]S3!AS86,IF($E$2=34.5,[2]S3!AT86,IF($E$2=35.5,[2]S3!AU86,IF($E$2=36.5,[2]S3!AV86,IF($E$2=37.5,[2]S3!AW86,IF($E$2=38.5,[2]S3!AX86,IF($E$2=39.5,[2]S3!AY86)))))))))))))))))))))))))</f>
        <v>138.68</v>
      </c>
      <c r="F86" s="156">
        <f t="shared" si="5"/>
        <v>194.15</v>
      </c>
    </row>
    <row r="87" spans="2:6">
      <c r="B87" s="155">
        <v>83</v>
      </c>
      <c r="C87" s="156">
        <f>IF($C$2=15.5,[2]S3!A87,IF($C$2=16.5,[2]S3!B87,IF($C$2=17.5,[2]S3!C87,IF($C$2=18.5,[2]S3!D87,IF($C$2=19.5,[2]S3!E87,IF($C$2=20.5,[2]S3!F87,IF($C$2=21.5,[2]S3!G87,IF($C$2=22.5,[2]S3!H87,IF($C$2=23.5,[2]S3!I87,IF($C$2=24.5,[2]S3!J87,IF($C$2=25.5,[2]S3!K87,IF($C$2=26.5,[2]S3!L87,IF($C$2=27.5,[2]S3!M87,IF($C$2=28.5,[2]S3!N87,IF($C$2=29.5,[2]S3!O87,IF($C$2=30.5,[2]S3!P87,IF($C$2=31.5,[2]S3!Q87,IF($C$2=32.5,[2]S3!R87,IF($C$2=33.5,[2]S3!S87,IF($C$2=34.5,[2]S3!T87,IF($C$2=35.5,[2]S3!U87,IF($C$2=36.5,[2]S3!V87,IF($C$2=37.5,[2]S3!W87,IF($C$2=38.5,[2]S3!X87,IF($C$2=39.5,[2]S3!Y87)))))))))))))))))))))))))</f>
        <v>208.25</v>
      </c>
      <c r="D87" s="156">
        <f t="shared" si="6"/>
        <v>291.55</v>
      </c>
      <c r="E87" s="156">
        <f>IF($E$2=15.5,[2]S3!AA87,IF($E$2=16.5,[2]S3!AB87,IF($E$2=17.5,[2]S3!AC87,IF($E$2=18.5,[2]S3!AD87,IF($E$2=19.5,[2]S3!AE87,IF($E$2=20.5,[2]S3!AF87,IF($E$2=21.5,[2]S3!AG87,IF($E$2=22.5,[2]S3!AH87,IF($E$2=23.5,[2]S3!AI87,IF($E$2=24.5,[2]S3!AJ87,IF($E$2=25.5,[2]S3!AK87,IF($E$2=26.5,[2]S3!AL87,IF($E$2=27.5,[2]S3!AM87,IF($E$2=28.5,[2]S3!AN87,IF($E$2=29.5,[2]S3!AO87,IF($E$2=30.5,[2]S3!AP87,IF($E$2=31.5,[2]S3!AQ87,IF($E$2=32.5,[2]S3!AR87,IF($E$2=33.5,[2]S3!AS87,IF($E$2=34.5,[2]S3!AT87,IF($E$2=35.5,[2]S3!AU87,IF($E$2=36.5,[2]S3!AV87,IF($E$2=37.5,[2]S3!AW87,IF($E$2=38.5,[2]S3!AX87,IF($E$2=39.5,[2]S3!AY87)))))))))))))))))))))))))</f>
        <v>140.38</v>
      </c>
      <c r="F87" s="156">
        <f t="shared" si="5"/>
        <v>196.53</v>
      </c>
    </row>
    <row r="88" spans="2:6">
      <c r="B88" s="155">
        <v>84</v>
      </c>
      <c r="C88" s="156">
        <f>IF($C$2=15.5,[2]S3!A88,IF($C$2=16.5,[2]S3!B88,IF($C$2=17.5,[2]S3!C88,IF($C$2=18.5,[2]S3!D88,IF($C$2=19.5,[2]S3!E88,IF($C$2=20.5,[2]S3!F88,IF($C$2=21.5,[2]S3!G88,IF($C$2=22.5,[2]S3!H88,IF($C$2=23.5,[2]S3!I88,IF($C$2=24.5,[2]S3!J88,IF($C$2=25.5,[2]S3!K88,IF($C$2=26.5,[2]S3!L88,IF($C$2=27.5,[2]S3!M88,IF($C$2=28.5,[2]S3!N88,IF($C$2=29.5,[2]S3!O88,IF($C$2=30.5,[2]S3!P88,IF($C$2=31.5,[2]S3!Q88,IF($C$2=32.5,[2]S3!R88,IF($C$2=33.5,[2]S3!S88,IF($C$2=34.5,[2]S3!T88,IF($C$2=35.5,[2]S3!U88,IF($C$2=36.5,[2]S3!V88,IF($C$2=37.5,[2]S3!W88,IF($C$2=38.5,[2]S3!X88,IF($C$2=39.5,[2]S3!Y88)))))))))))))))))))))))))</f>
        <v>210.78</v>
      </c>
      <c r="D88" s="156">
        <f t="shared" si="6"/>
        <v>295.08999999999997</v>
      </c>
      <c r="E88" s="156">
        <f>IF($E$2=15.5,[2]S3!AA88,IF($E$2=16.5,[2]S3!AB88,IF($E$2=17.5,[2]S3!AC88,IF($E$2=18.5,[2]S3!AD88,IF($E$2=19.5,[2]S3!AE88,IF($E$2=20.5,[2]S3!AF88,IF($E$2=21.5,[2]S3!AG88,IF($E$2=22.5,[2]S3!AH88,IF($E$2=23.5,[2]S3!AI88,IF($E$2=24.5,[2]S3!AJ88,IF($E$2=25.5,[2]S3!AK88,IF($E$2=26.5,[2]S3!AL88,IF($E$2=27.5,[2]S3!AM88,IF($E$2=28.5,[2]S3!AN88,IF($E$2=29.5,[2]S3!AO88,IF($E$2=30.5,[2]S3!AP88,IF($E$2=31.5,[2]S3!AQ88,IF($E$2=32.5,[2]S3!AR88,IF($E$2=33.5,[2]S3!AS88,IF($E$2=34.5,[2]S3!AT88,IF($E$2=35.5,[2]S3!AU88,IF($E$2=36.5,[2]S3!AV88,IF($E$2=37.5,[2]S3!AW88,IF($E$2=38.5,[2]S3!AX88,IF($E$2=39.5,[2]S3!AY88)))))))))))))))))))))))))</f>
        <v>142.05000000000001</v>
      </c>
      <c r="F88" s="156">
        <f t="shared" si="5"/>
        <v>198.87</v>
      </c>
    </row>
    <row r="89" spans="2:6">
      <c r="B89" s="155">
        <v>85</v>
      </c>
      <c r="C89" s="156">
        <f>IF($C$2=15.5,[2]S3!A89,IF($C$2=16.5,[2]S3!B89,IF($C$2=17.5,[2]S3!C89,IF($C$2=18.5,[2]S3!D89,IF($C$2=19.5,[2]S3!E89,IF($C$2=20.5,[2]S3!F89,IF($C$2=21.5,[2]S3!G89,IF($C$2=22.5,[2]S3!H89,IF($C$2=23.5,[2]S3!I89,IF($C$2=24.5,[2]S3!J89,IF($C$2=25.5,[2]S3!K89,IF($C$2=26.5,[2]S3!L89,IF($C$2=27.5,[2]S3!M89,IF($C$2=28.5,[2]S3!N89,IF($C$2=29.5,[2]S3!O89,IF($C$2=30.5,[2]S3!P89,IF($C$2=31.5,[2]S3!Q89,IF($C$2=32.5,[2]S3!R89,IF($C$2=33.5,[2]S3!S89,IF($C$2=34.5,[2]S3!T89,IF($C$2=35.5,[2]S3!U89,IF($C$2=36.5,[2]S3!V89,IF($C$2=37.5,[2]S3!W89,IF($C$2=38.5,[2]S3!X89,IF($C$2=39.5,[2]S3!Y89)))))))))))))))))))))))))</f>
        <v>213.32</v>
      </c>
      <c r="D89" s="156">
        <f t="shared" si="6"/>
        <v>298.64999999999998</v>
      </c>
      <c r="E89" s="156">
        <f>IF($E$2=15.5,[2]S3!AA89,IF($E$2=16.5,[2]S3!AB89,IF($E$2=17.5,[2]S3!AC89,IF($E$2=18.5,[2]S3!AD89,IF($E$2=19.5,[2]S3!AE89,IF($E$2=20.5,[2]S3!AF89,IF($E$2=21.5,[2]S3!AG89,IF($E$2=22.5,[2]S3!AH89,IF($E$2=23.5,[2]S3!AI89,IF($E$2=24.5,[2]S3!AJ89,IF($E$2=25.5,[2]S3!AK89,IF($E$2=26.5,[2]S3!AL89,IF($E$2=27.5,[2]S3!AM89,IF($E$2=28.5,[2]S3!AN89,IF($E$2=29.5,[2]S3!AO89,IF($E$2=30.5,[2]S3!AP89,IF($E$2=31.5,[2]S3!AQ89,IF($E$2=32.5,[2]S3!AR89,IF($E$2=33.5,[2]S3!AS89,IF($E$2=34.5,[2]S3!AT89,IF($E$2=35.5,[2]S3!AU89,IF($E$2=36.5,[2]S3!AV89,IF($E$2=37.5,[2]S3!AW89,IF($E$2=38.5,[2]S3!AX89,IF($E$2=39.5,[2]S3!AY89)))))))))))))))))))))))))</f>
        <v>143.75</v>
      </c>
      <c r="F89" s="156">
        <f t="shared" si="5"/>
        <v>201.25</v>
      </c>
    </row>
    <row r="90" spans="2:6">
      <c r="B90" s="155">
        <v>86</v>
      </c>
      <c r="C90" s="156">
        <f>IF($C$2=15.5,[2]S3!A90,IF($C$2=16.5,[2]S3!B90,IF($C$2=17.5,[2]S3!C90,IF($C$2=18.5,[2]S3!D90,IF($C$2=19.5,[2]S3!E90,IF($C$2=20.5,[2]S3!F90,IF($C$2=21.5,[2]S3!G90,IF($C$2=22.5,[2]S3!H90,IF($C$2=23.5,[2]S3!I90,IF($C$2=24.5,[2]S3!J90,IF($C$2=25.5,[2]S3!K90,IF($C$2=26.5,[2]S3!L90,IF($C$2=27.5,[2]S3!M90,IF($C$2=28.5,[2]S3!N90,IF($C$2=29.5,[2]S3!O90,IF($C$2=30.5,[2]S3!P90,IF($C$2=31.5,[2]S3!Q90,IF($C$2=32.5,[2]S3!R90,IF($C$2=33.5,[2]S3!S90,IF($C$2=34.5,[2]S3!T90,IF($C$2=35.5,[2]S3!U90,IF($C$2=36.5,[2]S3!V90,IF($C$2=37.5,[2]S3!W90,IF($C$2=38.5,[2]S3!X90,IF($C$2=39.5,[2]S3!Y90)))))))))))))))))))))))))</f>
        <v>215.75</v>
      </c>
      <c r="D90" s="156">
        <f t="shared" si="6"/>
        <v>302.05</v>
      </c>
      <c r="E90" s="156">
        <f>IF($E$2=15.5,[2]S3!AA90,IF($E$2=16.5,[2]S3!AB90,IF($E$2=17.5,[2]S3!AC90,IF($E$2=18.5,[2]S3!AD90,IF($E$2=19.5,[2]S3!AE90,IF($E$2=20.5,[2]S3!AF90,IF($E$2=21.5,[2]S3!AG90,IF($E$2=22.5,[2]S3!AH90,IF($E$2=23.5,[2]S3!AI90,IF($E$2=24.5,[2]S3!AJ90,IF($E$2=25.5,[2]S3!AK90,IF($E$2=26.5,[2]S3!AL90,IF($E$2=27.5,[2]S3!AM90,IF($E$2=28.5,[2]S3!AN90,IF($E$2=29.5,[2]S3!AO90,IF($E$2=30.5,[2]S3!AP90,IF($E$2=31.5,[2]S3!AQ90,IF($E$2=32.5,[2]S3!AR90,IF($E$2=33.5,[2]S3!AS90,IF($E$2=34.5,[2]S3!AT90,IF($E$2=35.5,[2]S3!AU90,IF($E$2=36.5,[2]S3!AV90,IF($E$2=37.5,[2]S3!AW90,IF($E$2=38.5,[2]S3!AX90,IF($E$2=39.5,[2]S3!AY90)))))))))))))))))))))))))</f>
        <v>145.43</v>
      </c>
      <c r="F90" s="156">
        <f t="shared" si="5"/>
        <v>203.6</v>
      </c>
    </row>
    <row r="91" spans="2:6">
      <c r="B91" s="155">
        <v>87</v>
      </c>
      <c r="C91" s="156">
        <f>IF($C$2=15.5,[2]S3!A91,IF($C$2=16.5,[2]S3!B91,IF($C$2=17.5,[2]S3!C91,IF($C$2=18.5,[2]S3!D91,IF($C$2=19.5,[2]S3!E91,IF($C$2=20.5,[2]S3!F91,IF($C$2=21.5,[2]S3!G91,IF($C$2=22.5,[2]S3!H91,IF($C$2=23.5,[2]S3!I91,IF($C$2=24.5,[2]S3!J91,IF($C$2=25.5,[2]S3!K91,IF($C$2=26.5,[2]S3!L91,IF($C$2=27.5,[2]S3!M91,IF($C$2=28.5,[2]S3!N91,IF($C$2=29.5,[2]S3!O91,IF($C$2=30.5,[2]S3!P91,IF($C$2=31.5,[2]S3!Q91,IF($C$2=32.5,[2]S3!R91,IF($C$2=33.5,[2]S3!S91,IF($C$2=34.5,[2]S3!T91,IF($C$2=35.5,[2]S3!U91,IF($C$2=36.5,[2]S3!V91,IF($C$2=37.5,[2]S3!W91,IF($C$2=38.5,[2]S3!X91,IF($C$2=39.5,[2]S3!Y91)))))))))))))))))))))))))</f>
        <v>218.19</v>
      </c>
      <c r="D91" s="156">
        <f t="shared" si="6"/>
        <v>305.47000000000003</v>
      </c>
      <c r="E91" s="156">
        <f>IF($E$2=15.5,[2]S3!AA91,IF($E$2=16.5,[2]S3!AB91,IF($E$2=17.5,[2]S3!AC91,IF($E$2=18.5,[2]S3!AD91,IF($E$2=19.5,[2]S3!AE91,IF($E$2=20.5,[2]S3!AF91,IF($E$2=21.5,[2]S3!AG91,IF($E$2=22.5,[2]S3!AH91,IF($E$2=23.5,[2]S3!AI91,IF($E$2=24.5,[2]S3!AJ91,IF($E$2=25.5,[2]S3!AK91,IF($E$2=26.5,[2]S3!AL91,IF($E$2=27.5,[2]S3!AM91,IF($E$2=28.5,[2]S3!AN91,IF($E$2=29.5,[2]S3!AO91,IF($E$2=30.5,[2]S3!AP91,IF($E$2=31.5,[2]S3!AQ91,IF($E$2=32.5,[2]S3!AR91,IF($E$2=33.5,[2]S3!AS91,IF($E$2=34.5,[2]S3!AT91,IF($E$2=35.5,[2]S3!AU91,IF($E$2=36.5,[2]S3!AV91,IF($E$2=37.5,[2]S3!AW91,IF($E$2=38.5,[2]S3!AX91,IF($E$2=39.5,[2]S3!AY91)))))))))))))))))))))))))</f>
        <v>147.1</v>
      </c>
      <c r="F91" s="156">
        <f t="shared" si="5"/>
        <v>205.94</v>
      </c>
    </row>
    <row r="92" spans="2:6">
      <c r="B92" s="155">
        <v>88</v>
      </c>
      <c r="C92" s="156">
        <f>IF($C$2=15.5,[2]S3!A92,IF($C$2=16.5,[2]S3!B92,IF($C$2=17.5,[2]S3!C92,IF($C$2=18.5,[2]S3!D92,IF($C$2=19.5,[2]S3!E92,IF($C$2=20.5,[2]S3!F92,IF($C$2=21.5,[2]S3!G92,IF($C$2=22.5,[2]S3!H92,IF($C$2=23.5,[2]S3!I92,IF($C$2=24.5,[2]S3!J92,IF($C$2=25.5,[2]S3!K92,IF($C$2=26.5,[2]S3!L92,IF($C$2=27.5,[2]S3!M92,IF($C$2=28.5,[2]S3!N92,IF($C$2=29.5,[2]S3!O92,IF($C$2=30.5,[2]S3!P92,IF($C$2=31.5,[2]S3!Q92,IF($C$2=32.5,[2]S3!R92,IF($C$2=33.5,[2]S3!S92,IF($C$2=34.5,[2]S3!T92,IF($C$2=35.5,[2]S3!U92,IF($C$2=36.5,[2]S3!V92,IF($C$2=37.5,[2]S3!W92,IF($C$2=38.5,[2]S3!X92,IF($C$2=39.5,[2]S3!Y92)))))))))))))))))))))))))</f>
        <v>220.77</v>
      </c>
      <c r="D92" s="156">
        <f t="shared" si="6"/>
        <v>309.08</v>
      </c>
      <c r="E92" s="156">
        <f>IF($E$2=15.5,[2]S3!AA92,IF($E$2=16.5,[2]S3!AB92,IF($E$2=17.5,[2]S3!AC92,IF($E$2=18.5,[2]S3!AD92,IF($E$2=19.5,[2]S3!AE92,IF($E$2=20.5,[2]S3!AF92,IF($E$2=21.5,[2]S3!AG92,IF($E$2=22.5,[2]S3!AH92,IF($E$2=23.5,[2]S3!AI92,IF($E$2=24.5,[2]S3!AJ92,IF($E$2=25.5,[2]S3!AK92,IF($E$2=26.5,[2]S3!AL92,IF($E$2=27.5,[2]S3!AM92,IF($E$2=28.5,[2]S3!AN92,IF($E$2=29.5,[2]S3!AO92,IF($E$2=30.5,[2]S3!AP92,IF($E$2=31.5,[2]S3!AQ92,IF($E$2=32.5,[2]S3!AR92,IF($E$2=33.5,[2]S3!AS92,IF($E$2=34.5,[2]S3!AT92,IF($E$2=35.5,[2]S3!AU92,IF($E$2=36.5,[2]S3!AV92,IF($E$2=37.5,[2]S3!AW92,IF($E$2=38.5,[2]S3!AX92,IF($E$2=39.5,[2]S3!AY92)))))))))))))))))))))))))</f>
        <v>148.78</v>
      </c>
      <c r="F92" s="156">
        <f t="shared" si="5"/>
        <v>208.29</v>
      </c>
    </row>
    <row r="93" spans="2:6">
      <c r="B93" s="155">
        <v>89</v>
      </c>
      <c r="C93" s="156">
        <f>IF($C$2=15.5,[2]S3!A93,IF($C$2=16.5,[2]S3!B93,IF($C$2=17.5,[2]S3!C93,IF($C$2=18.5,[2]S3!D93,IF($C$2=19.5,[2]S3!E93,IF($C$2=20.5,[2]S3!F93,IF($C$2=21.5,[2]S3!G93,IF($C$2=22.5,[2]S3!H93,IF($C$2=23.5,[2]S3!I93,IF($C$2=24.5,[2]S3!J93,IF($C$2=25.5,[2]S3!K93,IF($C$2=26.5,[2]S3!L93,IF($C$2=27.5,[2]S3!M93,IF($C$2=28.5,[2]S3!N93,IF($C$2=29.5,[2]S3!O93,IF($C$2=30.5,[2]S3!P93,IF($C$2=31.5,[2]S3!Q93,IF($C$2=32.5,[2]S3!R93,IF($C$2=33.5,[2]S3!S93,IF($C$2=34.5,[2]S3!T93,IF($C$2=35.5,[2]S3!U93,IF($C$2=36.5,[2]S3!V93,IF($C$2=37.5,[2]S3!W93,IF($C$2=38.5,[2]S3!X93,IF($C$2=39.5,[2]S3!Y93)))))))))))))))))))))))))</f>
        <v>223.22</v>
      </c>
      <c r="D93" s="156">
        <f t="shared" si="6"/>
        <v>312.51</v>
      </c>
      <c r="E93" s="156">
        <f>IF($E$2=15.5,[2]S3!AA93,IF($E$2=16.5,[2]S3!AB93,IF($E$2=17.5,[2]S3!AC93,IF($E$2=18.5,[2]S3!AD93,IF($E$2=19.5,[2]S3!AE93,IF($E$2=20.5,[2]S3!AF93,IF($E$2=21.5,[2]S3!AG93,IF($E$2=22.5,[2]S3!AH93,IF($E$2=23.5,[2]S3!AI93,IF($E$2=24.5,[2]S3!AJ93,IF($E$2=25.5,[2]S3!AK93,IF($E$2=26.5,[2]S3!AL93,IF($E$2=27.5,[2]S3!AM93,IF($E$2=28.5,[2]S3!AN93,IF($E$2=29.5,[2]S3!AO93,IF($E$2=30.5,[2]S3!AP93,IF($E$2=31.5,[2]S3!AQ93,IF($E$2=32.5,[2]S3!AR93,IF($E$2=33.5,[2]S3!AS93,IF($E$2=34.5,[2]S3!AT93,IF($E$2=35.5,[2]S3!AU93,IF($E$2=36.5,[2]S3!AV93,IF($E$2=37.5,[2]S3!AW93,IF($E$2=38.5,[2]S3!AX93,IF($E$2=39.5,[2]S3!AY93)))))))))))))))))))))))))</f>
        <v>150.46</v>
      </c>
      <c r="F93" s="156">
        <f t="shared" si="5"/>
        <v>210.64</v>
      </c>
    </row>
    <row r="94" spans="2:6">
      <c r="B94" s="155">
        <v>90</v>
      </c>
      <c r="C94" s="156">
        <f>IF($C$2=15.5,[2]S3!A94,IF($C$2=16.5,[2]S3!B94,IF($C$2=17.5,[2]S3!C94,IF($C$2=18.5,[2]S3!D94,IF($C$2=19.5,[2]S3!E94,IF($C$2=20.5,[2]S3!F94,IF($C$2=21.5,[2]S3!G94,IF($C$2=22.5,[2]S3!H94,IF($C$2=23.5,[2]S3!I94,IF($C$2=24.5,[2]S3!J94,IF($C$2=25.5,[2]S3!K94,IF($C$2=26.5,[2]S3!L94,IF($C$2=27.5,[2]S3!M94,IF($C$2=28.5,[2]S3!N94,IF($C$2=29.5,[2]S3!O94,IF($C$2=30.5,[2]S3!P94,IF($C$2=31.5,[2]S3!Q94,IF($C$2=32.5,[2]S3!R94,IF($C$2=33.5,[2]S3!S94,IF($C$2=34.5,[2]S3!T94,IF($C$2=35.5,[2]S3!U94,IF($C$2=36.5,[2]S3!V94,IF($C$2=37.5,[2]S3!W94,IF($C$2=38.5,[2]S3!X94,IF($C$2=39.5,[2]S3!Y94)))))))))))))))))))))))))</f>
        <v>225.69</v>
      </c>
      <c r="D94" s="156">
        <f t="shared" si="6"/>
        <v>315.97000000000003</v>
      </c>
      <c r="E94" s="156">
        <f>IF($E$2=15.5,[2]S3!AA94,IF($E$2=16.5,[2]S3!AB94,IF($E$2=17.5,[2]S3!AC94,IF($E$2=18.5,[2]S3!AD94,IF($E$2=19.5,[2]S3!AE94,IF($E$2=20.5,[2]S3!AF94,IF($E$2=21.5,[2]S3!AG94,IF($E$2=22.5,[2]S3!AH94,IF($E$2=23.5,[2]S3!AI94,IF($E$2=24.5,[2]S3!AJ94,IF($E$2=25.5,[2]S3!AK94,IF($E$2=26.5,[2]S3!AL94,IF($E$2=27.5,[2]S3!AM94,IF($E$2=28.5,[2]S3!AN94,IF($E$2=29.5,[2]S3!AO94,IF($E$2=30.5,[2]S3!AP94,IF($E$2=31.5,[2]S3!AQ94,IF($E$2=32.5,[2]S3!AR94,IF($E$2=33.5,[2]S3!AS94,IF($E$2=34.5,[2]S3!AT94,IF($E$2=35.5,[2]S3!AU94,IF($E$2=36.5,[2]S3!AV94,IF($E$2=37.5,[2]S3!AW94,IF($E$2=38.5,[2]S3!AX94,IF($E$2=39.5,[2]S3!AY94)))))))))))))))))))))))))</f>
        <v>152.18</v>
      </c>
      <c r="F94" s="156">
        <f t="shared" si="5"/>
        <v>213.05</v>
      </c>
    </row>
    <row r="95" spans="2:6">
      <c r="B95" s="155">
        <v>91</v>
      </c>
      <c r="C95" s="156">
        <f>IF($C$2=15.5,[2]S3!A95,IF($C$2=16.5,[2]S3!B95,IF($C$2=17.5,[2]S3!C95,IF($C$2=18.5,[2]S3!D95,IF($C$2=19.5,[2]S3!E95,IF($C$2=20.5,[2]S3!F95,IF($C$2=21.5,[2]S3!G95,IF($C$2=22.5,[2]S3!H95,IF($C$2=23.5,[2]S3!I95,IF($C$2=24.5,[2]S3!J95,IF($C$2=25.5,[2]S3!K95,IF($C$2=26.5,[2]S3!L95,IF($C$2=27.5,[2]S3!M95,IF($C$2=28.5,[2]S3!N95,IF($C$2=29.5,[2]S3!O95,IF($C$2=30.5,[2]S3!P95,IF($C$2=31.5,[2]S3!Q95,IF($C$2=32.5,[2]S3!R95,IF($C$2=33.5,[2]S3!S95,IF($C$2=34.5,[2]S3!T95,IF($C$2=35.5,[2]S3!U95,IF($C$2=36.5,[2]S3!V95,IF($C$2=37.5,[2]S3!W95,IF($C$2=38.5,[2]S3!X95,IF($C$2=39.5,[2]S3!Y95)))))))))))))))))))))))))</f>
        <v>228.3</v>
      </c>
      <c r="D95" s="156">
        <f t="shared" si="6"/>
        <v>319.62</v>
      </c>
      <c r="E95" s="156">
        <f>IF($E$2=15.5,[2]S3!AA95,IF($E$2=16.5,[2]S3!AB95,IF($E$2=17.5,[2]S3!AC95,IF($E$2=18.5,[2]S3!AD95,IF($E$2=19.5,[2]S3!AE95,IF($E$2=20.5,[2]S3!AF95,IF($E$2=21.5,[2]S3!AG95,IF($E$2=22.5,[2]S3!AH95,IF($E$2=23.5,[2]S3!AI95,IF($E$2=24.5,[2]S3!AJ95,IF($E$2=25.5,[2]S3!AK95,IF($E$2=26.5,[2]S3!AL95,IF($E$2=27.5,[2]S3!AM95,IF($E$2=28.5,[2]S3!AN95,IF($E$2=29.5,[2]S3!AO95,IF($E$2=30.5,[2]S3!AP95,IF($E$2=31.5,[2]S3!AQ95,IF($E$2=32.5,[2]S3!AR95,IF($E$2=33.5,[2]S3!AS95,IF($E$2=34.5,[2]S3!AT95,IF($E$2=35.5,[2]S3!AU95,IF($E$2=36.5,[2]S3!AV95,IF($E$2=37.5,[2]S3!AW95,IF($E$2=38.5,[2]S3!AX95,IF($E$2=39.5,[2]S3!AY95)))))))))))))))))))))))))</f>
        <v>153.86000000000001</v>
      </c>
      <c r="F95" s="156">
        <f t="shared" si="5"/>
        <v>215.4</v>
      </c>
    </row>
    <row r="96" spans="2:6">
      <c r="B96" s="155">
        <v>92</v>
      </c>
      <c r="C96" s="156">
        <f>IF($C$2=15.5,[2]S3!A96,IF($C$2=16.5,[2]S3!B96,IF($C$2=17.5,[2]S3!C96,IF($C$2=18.5,[2]S3!D96,IF($C$2=19.5,[2]S3!E96,IF($C$2=20.5,[2]S3!F96,IF($C$2=21.5,[2]S3!G96,IF($C$2=22.5,[2]S3!H96,IF($C$2=23.5,[2]S3!I96,IF($C$2=24.5,[2]S3!J96,IF($C$2=25.5,[2]S3!K96,IF($C$2=26.5,[2]S3!L96,IF($C$2=27.5,[2]S3!M96,IF($C$2=28.5,[2]S3!N96,IF($C$2=29.5,[2]S3!O96,IF($C$2=30.5,[2]S3!P96,IF($C$2=31.5,[2]S3!Q96,IF($C$2=32.5,[2]S3!R96,IF($C$2=33.5,[2]S3!S96,IF($C$2=34.5,[2]S3!T96,IF($C$2=35.5,[2]S3!U96,IF($C$2=36.5,[2]S3!V96,IF($C$2=37.5,[2]S3!W96,IF($C$2=38.5,[2]S3!X96,IF($C$2=39.5,[2]S3!Y96)))))))))))))))))))))))))</f>
        <v>230.79</v>
      </c>
      <c r="D96" s="156">
        <f t="shared" si="6"/>
        <v>323.11</v>
      </c>
      <c r="E96" s="156">
        <f>IF($E$2=15.5,[2]S3!AA96,IF($E$2=16.5,[2]S3!AB96,IF($E$2=17.5,[2]S3!AC96,IF($E$2=18.5,[2]S3!AD96,IF($E$2=19.5,[2]S3!AE96,IF($E$2=20.5,[2]S3!AF96,IF($E$2=21.5,[2]S3!AG96,IF($E$2=22.5,[2]S3!AH96,IF($E$2=23.5,[2]S3!AI96,IF($E$2=24.5,[2]S3!AJ96,IF($E$2=25.5,[2]S3!AK96,IF($E$2=26.5,[2]S3!AL96,IF($E$2=27.5,[2]S3!AM96,IF($E$2=28.5,[2]S3!AN96,IF($E$2=29.5,[2]S3!AO96,IF($E$2=30.5,[2]S3!AP96,IF($E$2=31.5,[2]S3!AQ96,IF($E$2=32.5,[2]S3!AR96,IF($E$2=33.5,[2]S3!AS96,IF($E$2=34.5,[2]S3!AT96,IF($E$2=35.5,[2]S3!AU96,IF($E$2=36.5,[2]S3!AV96,IF($E$2=37.5,[2]S3!AW96,IF($E$2=38.5,[2]S3!AX96,IF($E$2=39.5,[2]S3!AY96)))))))))))))))))))))))))</f>
        <v>155.51</v>
      </c>
      <c r="F96" s="156">
        <f t="shared" si="5"/>
        <v>217.71</v>
      </c>
    </row>
    <row r="97" spans="2:6">
      <c r="B97" s="155">
        <v>93</v>
      </c>
      <c r="C97" s="156">
        <f>IF($C$2=15.5,[2]S3!A97,IF($C$2=16.5,[2]S3!B97,IF($C$2=17.5,[2]S3!C97,IF($C$2=18.5,[2]S3!D97,IF($C$2=19.5,[2]S3!E97,IF($C$2=20.5,[2]S3!F97,IF($C$2=21.5,[2]S3!G97,IF($C$2=22.5,[2]S3!H97,IF($C$2=23.5,[2]S3!I97,IF($C$2=24.5,[2]S3!J97,IF($C$2=25.5,[2]S3!K97,IF($C$2=26.5,[2]S3!L97,IF($C$2=27.5,[2]S3!M97,IF($C$2=28.5,[2]S3!N97,IF($C$2=29.5,[2]S3!O97,IF($C$2=30.5,[2]S3!P97,IF($C$2=31.5,[2]S3!Q97,IF($C$2=32.5,[2]S3!R97,IF($C$2=33.5,[2]S3!S97,IF($C$2=34.5,[2]S3!T97,IF($C$2=35.5,[2]S3!U97,IF($C$2=36.5,[2]S3!V97,IF($C$2=37.5,[2]S3!W97,IF($C$2=38.5,[2]S3!X97,IF($C$2=39.5,[2]S3!Y97)))))))))))))))))))))))))</f>
        <v>233.28</v>
      </c>
      <c r="D97" s="156">
        <f t="shared" si="6"/>
        <v>326.58999999999997</v>
      </c>
      <c r="E97" s="156">
        <f>IF($E$2=15.5,[2]S3!AA97,IF($E$2=16.5,[2]S3!AB97,IF($E$2=17.5,[2]S3!AC97,IF($E$2=18.5,[2]S3!AD97,IF($E$2=19.5,[2]S3!AE97,IF($E$2=20.5,[2]S3!AF97,IF($E$2=21.5,[2]S3!AG97,IF($E$2=22.5,[2]S3!AH97,IF($E$2=23.5,[2]S3!AI97,IF($E$2=24.5,[2]S3!AJ97,IF($E$2=25.5,[2]S3!AK97,IF($E$2=26.5,[2]S3!AL97,IF($E$2=27.5,[2]S3!AM97,IF($E$2=28.5,[2]S3!AN97,IF($E$2=29.5,[2]S3!AO97,IF($E$2=30.5,[2]S3!AP97,IF($E$2=31.5,[2]S3!AQ97,IF($E$2=32.5,[2]S3!AR97,IF($E$2=33.5,[2]S3!AS97,IF($E$2=34.5,[2]S3!AT97,IF($E$2=35.5,[2]S3!AU97,IF($E$2=36.5,[2]S3!AV97,IF($E$2=37.5,[2]S3!AW97,IF($E$2=38.5,[2]S3!AX97,IF($E$2=39.5,[2]S3!AY97)))))))))))))))))))))))))</f>
        <v>157.19999999999999</v>
      </c>
      <c r="F97" s="156">
        <f t="shared" si="5"/>
        <v>220.08</v>
      </c>
    </row>
    <row r="98" spans="2:6">
      <c r="B98" s="155">
        <v>94</v>
      </c>
      <c r="C98" s="156">
        <f>IF($C$2=15.5,[2]S3!A98,IF($C$2=16.5,[2]S3!B98,IF($C$2=17.5,[2]S3!C98,IF($C$2=18.5,[2]S3!D98,IF($C$2=19.5,[2]S3!E98,IF($C$2=20.5,[2]S3!F98,IF($C$2=21.5,[2]S3!G98,IF($C$2=22.5,[2]S3!H98,IF($C$2=23.5,[2]S3!I98,IF($C$2=24.5,[2]S3!J98,IF($C$2=25.5,[2]S3!K98,IF($C$2=26.5,[2]S3!L98,IF($C$2=27.5,[2]S3!M98,IF($C$2=28.5,[2]S3!N98,IF($C$2=29.5,[2]S3!O98,IF($C$2=30.5,[2]S3!P98,IF($C$2=31.5,[2]S3!Q98,IF($C$2=32.5,[2]S3!R98,IF($C$2=33.5,[2]S3!S98,IF($C$2=34.5,[2]S3!T98,IF($C$2=35.5,[2]S3!U98,IF($C$2=36.5,[2]S3!V98,IF($C$2=37.5,[2]S3!W98,IF($C$2=38.5,[2]S3!X98,IF($C$2=39.5,[2]S3!Y98)))))))))))))))))))))))))</f>
        <v>235.78</v>
      </c>
      <c r="D98" s="156">
        <f t="shared" si="6"/>
        <v>330.09</v>
      </c>
      <c r="E98" s="156">
        <f>IF($E$2=15.5,[2]S3!AA98,IF($E$2=16.5,[2]S3!AB98,IF($E$2=17.5,[2]S3!AC98,IF($E$2=18.5,[2]S3!AD98,IF($E$2=19.5,[2]S3!AE98,IF($E$2=20.5,[2]S3!AF98,IF($E$2=21.5,[2]S3!AG98,IF($E$2=22.5,[2]S3!AH98,IF($E$2=23.5,[2]S3!AI98,IF($E$2=24.5,[2]S3!AJ98,IF($E$2=25.5,[2]S3!AK98,IF($E$2=26.5,[2]S3!AL98,IF($E$2=27.5,[2]S3!AM98,IF($E$2=28.5,[2]S3!AN98,IF($E$2=29.5,[2]S3!AO98,IF($E$2=30.5,[2]S3!AP98,IF($E$2=31.5,[2]S3!AQ98,IF($E$2=32.5,[2]S3!AR98,IF($E$2=33.5,[2]S3!AS98,IF($E$2=34.5,[2]S3!AT98,IF($E$2=35.5,[2]S3!AU98,IF($E$2=36.5,[2]S3!AV98,IF($E$2=37.5,[2]S3!AW98,IF($E$2=38.5,[2]S3!AX98,IF($E$2=39.5,[2]S3!AY98)))))))))))))))))))))))))</f>
        <v>158.88999999999999</v>
      </c>
      <c r="F98" s="156">
        <f t="shared" si="5"/>
        <v>222.45</v>
      </c>
    </row>
    <row r="99" spans="2:6">
      <c r="B99" s="155">
        <v>95</v>
      </c>
      <c r="C99" s="156">
        <f>IF($C$2=15.5,[2]S3!A99,IF($C$2=16.5,[2]S3!B99,IF($C$2=17.5,[2]S3!C99,IF($C$2=18.5,[2]S3!D99,IF($C$2=19.5,[2]S3!E99,IF($C$2=20.5,[2]S3!F99,IF($C$2=21.5,[2]S3!G99,IF($C$2=22.5,[2]S3!H99,IF($C$2=23.5,[2]S3!I99,IF($C$2=24.5,[2]S3!J99,IF($C$2=25.5,[2]S3!K99,IF($C$2=26.5,[2]S3!L99,IF($C$2=27.5,[2]S3!M99,IF($C$2=28.5,[2]S3!N99,IF($C$2=29.5,[2]S3!O99,IF($C$2=30.5,[2]S3!P99,IF($C$2=31.5,[2]S3!Q99,IF($C$2=32.5,[2]S3!R99,IF($C$2=33.5,[2]S3!S99,IF($C$2=34.5,[2]S3!T99,IF($C$2=35.5,[2]S3!U99,IF($C$2=36.5,[2]S3!V99,IF($C$2=37.5,[2]S3!W99,IF($C$2=38.5,[2]S3!X99,IF($C$2=39.5,[2]S3!Y99)))))))))))))))))))))))))</f>
        <v>238.14</v>
      </c>
      <c r="D99" s="156">
        <f t="shared" si="6"/>
        <v>333.4</v>
      </c>
      <c r="E99" s="156">
        <f>IF($E$2=15.5,[2]S3!AA99,IF($E$2=16.5,[2]S3!AB99,IF($E$2=17.5,[2]S3!AC99,IF($E$2=18.5,[2]S3!AD99,IF($E$2=19.5,[2]S3!AE99,IF($E$2=20.5,[2]S3!AF99,IF($E$2=21.5,[2]S3!AG99,IF($E$2=22.5,[2]S3!AH99,IF($E$2=23.5,[2]S3!AI99,IF($E$2=24.5,[2]S3!AJ99,IF($E$2=25.5,[2]S3!AK99,IF($E$2=26.5,[2]S3!AL99,IF($E$2=27.5,[2]S3!AM99,IF($E$2=28.5,[2]S3!AN99,IF($E$2=29.5,[2]S3!AO99,IF($E$2=30.5,[2]S3!AP99,IF($E$2=31.5,[2]S3!AQ99,IF($E$2=32.5,[2]S3!AR99,IF($E$2=33.5,[2]S3!AS99,IF($E$2=34.5,[2]S3!AT99,IF($E$2=35.5,[2]S3!AU99,IF($E$2=36.5,[2]S3!AV99,IF($E$2=37.5,[2]S3!AW99,IF($E$2=38.5,[2]S3!AX99,IF($E$2=39.5,[2]S3!AY99)))))))))))))))))))))))))</f>
        <v>160.59</v>
      </c>
      <c r="F99" s="156">
        <f t="shared" si="5"/>
        <v>224.83</v>
      </c>
    </row>
    <row r="100" spans="2:6">
      <c r="B100" s="155">
        <v>96</v>
      </c>
      <c r="C100" s="156">
        <f>IF($C$2=15.5,[2]S3!A100,IF($C$2=16.5,[2]S3!B100,IF($C$2=17.5,[2]S3!C100,IF($C$2=18.5,[2]S3!D100,IF($C$2=19.5,[2]S3!E100,IF($C$2=20.5,[2]S3!F100,IF($C$2=21.5,[2]S3!G100,IF($C$2=22.5,[2]S3!H100,IF($C$2=23.5,[2]S3!I100,IF($C$2=24.5,[2]S3!J100,IF($C$2=25.5,[2]S3!K100,IF($C$2=26.5,[2]S3!L100,IF($C$2=27.5,[2]S3!M100,IF($C$2=28.5,[2]S3!N100,IF($C$2=29.5,[2]S3!O100,IF($C$2=30.5,[2]S3!P100,IF($C$2=31.5,[2]S3!Q100,IF($C$2=32.5,[2]S3!R100,IF($C$2=33.5,[2]S3!S100,IF($C$2=34.5,[2]S3!T100,IF($C$2=35.5,[2]S3!U100,IF($C$2=36.5,[2]S3!V100,IF($C$2=37.5,[2]S3!W100,IF($C$2=38.5,[2]S3!X100,IF($C$2=39.5,[2]S3!Y100)))))))))))))))))))))))))</f>
        <v>240.66</v>
      </c>
      <c r="D100" s="156">
        <f t="shared" si="6"/>
        <v>336.92</v>
      </c>
      <c r="E100" s="156">
        <f>IF($E$2=15.5,[2]S3!AA100,IF($E$2=16.5,[2]S3!AB100,IF($E$2=17.5,[2]S3!AC100,IF($E$2=18.5,[2]S3!AD100,IF($E$2=19.5,[2]S3!AE100,IF($E$2=20.5,[2]S3!AF100,IF($E$2=21.5,[2]S3!AG100,IF($E$2=22.5,[2]S3!AH100,IF($E$2=23.5,[2]S3!AI100,IF($E$2=24.5,[2]S3!AJ100,IF($E$2=25.5,[2]S3!AK100,IF($E$2=26.5,[2]S3!AL100,IF($E$2=27.5,[2]S3!AM100,IF($E$2=28.5,[2]S3!AN100,IF($E$2=29.5,[2]S3!AO100,IF($E$2=30.5,[2]S3!AP100,IF($E$2=31.5,[2]S3!AQ100,IF($E$2=32.5,[2]S3!AR100,IF($E$2=33.5,[2]S3!AS100,IF($E$2=34.5,[2]S3!AT100,IF($E$2=35.5,[2]S3!AU100,IF($E$2=36.5,[2]S3!AV100,IF($E$2=37.5,[2]S3!AW100,IF($E$2=38.5,[2]S3!AX100,IF($E$2=39.5,[2]S3!AY100)))))))))))))))))))))))))</f>
        <v>162.28</v>
      </c>
      <c r="F100" s="156">
        <f t="shared" si="5"/>
        <v>227.19</v>
      </c>
    </row>
    <row r="101" spans="2:6">
      <c r="B101" s="155">
        <v>97</v>
      </c>
      <c r="C101" s="156">
        <f>IF($C$2=15.5,[2]S3!A101,IF($C$2=16.5,[2]S3!B101,IF($C$2=17.5,[2]S3!C101,IF($C$2=18.5,[2]S3!D101,IF($C$2=19.5,[2]S3!E101,IF($C$2=20.5,[2]S3!F101,IF($C$2=21.5,[2]S3!G101,IF($C$2=22.5,[2]S3!H101,IF($C$2=23.5,[2]S3!I101,IF($C$2=24.5,[2]S3!J101,IF($C$2=25.5,[2]S3!K101,IF($C$2=26.5,[2]S3!L101,IF($C$2=27.5,[2]S3!M101,IF($C$2=28.5,[2]S3!N101,IF($C$2=29.5,[2]S3!O101,IF($C$2=30.5,[2]S3!P101,IF($C$2=31.5,[2]S3!Q101,IF($C$2=32.5,[2]S3!R101,IF($C$2=33.5,[2]S3!S101,IF($C$2=34.5,[2]S3!T101,IF($C$2=35.5,[2]S3!U101,IF($C$2=36.5,[2]S3!V101,IF($C$2=37.5,[2]S3!W101,IF($C$2=38.5,[2]S3!X101,IF($C$2=39.5,[2]S3!Y101)))))))))))))))))))))))))</f>
        <v>243.18</v>
      </c>
      <c r="D101" s="156">
        <f t="shared" si="6"/>
        <v>340.45</v>
      </c>
      <c r="E101" s="156">
        <f>IF($E$2=15.5,[2]S3!AA101,IF($E$2=16.5,[2]S3!AB101,IF($E$2=17.5,[2]S3!AC101,IF($E$2=18.5,[2]S3!AD101,IF($E$2=19.5,[2]S3!AE101,IF($E$2=20.5,[2]S3!AF101,IF($E$2=21.5,[2]S3!AG101,IF($E$2=22.5,[2]S3!AH101,IF($E$2=23.5,[2]S3!AI101,IF($E$2=24.5,[2]S3!AJ101,IF($E$2=25.5,[2]S3!AK101,IF($E$2=26.5,[2]S3!AL101,IF($E$2=27.5,[2]S3!AM101,IF($E$2=28.5,[2]S3!AN101,IF($E$2=29.5,[2]S3!AO101,IF($E$2=30.5,[2]S3!AP101,IF($E$2=31.5,[2]S3!AQ101,IF($E$2=32.5,[2]S3!AR101,IF($E$2=33.5,[2]S3!AS101,IF($E$2=34.5,[2]S3!AT101,IF($E$2=35.5,[2]S3!AU101,IF($E$2=36.5,[2]S3!AV101,IF($E$2=37.5,[2]S3!AW101,IF($E$2=38.5,[2]S3!AX101,IF($E$2=39.5,[2]S3!AY101)))))))))))))))))))))))))</f>
        <v>163.94</v>
      </c>
      <c r="F101" s="156">
        <f t="shared" si="5"/>
        <v>229.52</v>
      </c>
    </row>
    <row r="102" spans="2:6">
      <c r="B102" s="155">
        <v>98</v>
      </c>
      <c r="C102" s="156">
        <f>IF($C$2=15.5,[2]S3!A102,IF($C$2=16.5,[2]S3!B102,IF($C$2=17.5,[2]S3!C102,IF($C$2=18.5,[2]S3!D102,IF($C$2=19.5,[2]S3!E102,IF($C$2=20.5,[2]S3!F102,IF($C$2=21.5,[2]S3!G102,IF($C$2=22.5,[2]S3!H102,IF($C$2=23.5,[2]S3!I102,IF($C$2=24.5,[2]S3!J102,IF($C$2=25.5,[2]S3!K102,IF($C$2=26.5,[2]S3!L102,IF($C$2=27.5,[2]S3!M102,IF($C$2=28.5,[2]S3!N102,IF($C$2=29.5,[2]S3!O102,IF($C$2=30.5,[2]S3!P102,IF($C$2=31.5,[2]S3!Q102,IF($C$2=32.5,[2]S3!R102,IF($C$2=33.5,[2]S3!S102,IF($C$2=34.5,[2]S3!T102,IF($C$2=35.5,[2]S3!U102,IF($C$2=36.5,[2]S3!V102,IF($C$2=37.5,[2]S3!W102,IF($C$2=38.5,[2]S3!X102,IF($C$2=39.5,[2]S3!Y102)))))))))))))))))))))))))</f>
        <v>245.72</v>
      </c>
      <c r="D102" s="156">
        <f t="shared" si="6"/>
        <v>344.01</v>
      </c>
      <c r="E102" s="156">
        <f>IF($E$2=15.5,[2]S3!AA102,IF($E$2=16.5,[2]S3!AB102,IF($E$2=17.5,[2]S3!AC102,IF($E$2=18.5,[2]S3!AD102,IF($E$2=19.5,[2]S3!AE102,IF($E$2=20.5,[2]S3!AF102,IF($E$2=21.5,[2]S3!AG102,IF($E$2=22.5,[2]S3!AH102,IF($E$2=23.5,[2]S3!AI102,IF($E$2=24.5,[2]S3!AJ102,IF($E$2=25.5,[2]S3!AK102,IF($E$2=26.5,[2]S3!AL102,IF($E$2=27.5,[2]S3!AM102,IF($E$2=28.5,[2]S3!AN102,IF($E$2=29.5,[2]S3!AO102,IF($E$2=30.5,[2]S3!AP102,IF($E$2=31.5,[2]S3!AQ102,IF($E$2=32.5,[2]S3!AR102,IF($E$2=33.5,[2]S3!AS102,IF($E$2=34.5,[2]S3!AT102,IF($E$2=35.5,[2]S3!AU102,IF($E$2=36.5,[2]S3!AV102,IF($E$2=37.5,[2]S3!AW102,IF($E$2=38.5,[2]S3!AX102,IF($E$2=39.5,[2]S3!AY102)))))))))))))))))))))))))</f>
        <v>165.64</v>
      </c>
      <c r="F102" s="156">
        <f t="shared" si="5"/>
        <v>231.9</v>
      </c>
    </row>
    <row r="103" spans="2:6">
      <c r="B103" s="155">
        <v>99</v>
      </c>
      <c r="C103" s="156">
        <f>IF($C$2=15.5,[2]S3!A103,IF($C$2=16.5,[2]S3!B103,IF($C$2=17.5,[2]S3!C103,IF($C$2=18.5,[2]S3!D103,IF($C$2=19.5,[2]S3!E103,IF($C$2=20.5,[2]S3!F103,IF($C$2=21.5,[2]S3!G103,IF($C$2=22.5,[2]S3!H103,IF($C$2=23.5,[2]S3!I103,IF($C$2=24.5,[2]S3!J103,IF($C$2=25.5,[2]S3!K103,IF($C$2=26.5,[2]S3!L103,IF($C$2=27.5,[2]S3!M103,IF($C$2=28.5,[2]S3!N103,IF($C$2=29.5,[2]S3!O103,IF($C$2=30.5,[2]S3!P103,IF($C$2=31.5,[2]S3!Q103,IF($C$2=32.5,[2]S3!R103,IF($C$2=33.5,[2]S3!S103,IF($C$2=34.5,[2]S3!T103,IF($C$2=35.5,[2]S3!U103,IF($C$2=36.5,[2]S3!V103,IF($C$2=37.5,[2]S3!W103,IF($C$2=38.5,[2]S3!X103,IF($C$2=39.5,[2]S3!Y103)))))))))))))))))))))))))</f>
        <v>248.27</v>
      </c>
      <c r="D103" s="156">
        <f t="shared" si="6"/>
        <v>347.58</v>
      </c>
      <c r="E103" s="156">
        <f>IF($E$2=15.5,[2]S3!AA103,IF($E$2=16.5,[2]S3!AB103,IF($E$2=17.5,[2]S3!AC103,IF($E$2=18.5,[2]S3!AD103,IF($E$2=19.5,[2]S3!AE103,IF($E$2=20.5,[2]S3!AF103,IF($E$2=21.5,[2]S3!AG103,IF($E$2=22.5,[2]S3!AH103,IF($E$2=23.5,[2]S3!AI103,IF($E$2=24.5,[2]S3!AJ103,IF($E$2=25.5,[2]S3!AK103,IF($E$2=26.5,[2]S3!AL103,IF($E$2=27.5,[2]S3!AM103,IF($E$2=28.5,[2]S3!AN103,IF($E$2=29.5,[2]S3!AO103,IF($E$2=30.5,[2]S3!AP103,IF($E$2=31.5,[2]S3!AQ103,IF($E$2=32.5,[2]S3!AR103,IF($E$2=33.5,[2]S3!AS103,IF($E$2=34.5,[2]S3!AT103,IF($E$2=35.5,[2]S3!AU103,IF($E$2=36.5,[2]S3!AV103,IF($E$2=37.5,[2]S3!AW103,IF($E$2=38.5,[2]S3!AX103,IF($E$2=39.5,[2]S3!AY103)))))))))))))))))))))))))</f>
        <v>167.3</v>
      </c>
      <c r="F103" s="156">
        <f t="shared" si="5"/>
        <v>234.22</v>
      </c>
    </row>
    <row r="104" spans="2:6">
      <c r="B104" s="155">
        <v>100</v>
      </c>
      <c r="C104" s="156">
        <f>IF($C$2=15.5,[2]S3!A104,IF($C$2=16.5,[2]S3!B104,IF($C$2=17.5,[2]S3!C104,IF($C$2=18.5,[2]S3!D104,IF($C$2=19.5,[2]S3!E104,IF($C$2=20.5,[2]S3!F104,IF($C$2=21.5,[2]S3!G104,IF($C$2=22.5,[2]S3!H104,IF($C$2=23.5,[2]S3!I104,IF($C$2=24.5,[2]S3!J104,IF($C$2=25.5,[2]S3!K104,IF($C$2=26.5,[2]S3!L104,IF($C$2=27.5,[2]S3!M104,IF($C$2=28.5,[2]S3!N104,IF($C$2=29.5,[2]S3!O104,IF($C$2=30.5,[2]S3!P104,IF($C$2=31.5,[2]S3!Q104,IF($C$2=32.5,[2]S3!R104,IF($C$2=33.5,[2]S3!S104,IF($C$2=34.5,[2]S3!T104,IF($C$2=35.5,[2]S3!U104,IF($C$2=36.5,[2]S3!V104,IF($C$2=37.5,[2]S3!W104,IF($C$2=38.5,[2]S3!X104,IF($C$2=39.5,[2]S3!Y104)))))))))))))))))))))))))</f>
        <v>250.66</v>
      </c>
      <c r="D104" s="156">
        <f t="shared" si="6"/>
        <v>350.92</v>
      </c>
      <c r="E104" s="156">
        <f>IF($E$2=15.5,[2]S3!AA104,IF($E$2=16.5,[2]S3!AB104,IF($E$2=17.5,[2]S3!AC104,IF($E$2=18.5,[2]S3!AD104,IF($E$2=19.5,[2]S3!AE104,IF($E$2=20.5,[2]S3!AF104,IF($E$2=21.5,[2]S3!AG104,IF($E$2=22.5,[2]S3!AH104,IF($E$2=23.5,[2]S3!AI104,IF($E$2=24.5,[2]S3!AJ104,IF($E$2=25.5,[2]S3!AK104,IF($E$2=26.5,[2]S3!AL104,IF($E$2=27.5,[2]S3!AM104,IF($E$2=28.5,[2]S3!AN104,IF($E$2=29.5,[2]S3!AO104,IF($E$2=30.5,[2]S3!AP104,IF($E$2=31.5,[2]S3!AQ104,IF($E$2=32.5,[2]S3!AR104,IF($E$2=33.5,[2]S3!AS104,IF($E$2=34.5,[2]S3!AT104,IF($E$2=35.5,[2]S3!AU104,IF($E$2=36.5,[2]S3!AV104,IF($E$2=37.5,[2]S3!AW104,IF($E$2=38.5,[2]S3!AX104,IF($E$2=39.5,[2]S3!AY104)))))))))))))))))))))))))</f>
        <v>169.01</v>
      </c>
      <c r="F104" s="156">
        <f t="shared" si="5"/>
        <v>236.61</v>
      </c>
    </row>
    <row r="105" spans="2:6">
      <c r="B105" s="155">
        <v>101</v>
      </c>
      <c r="C105" s="156">
        <f>IF($C$2=15.5,[2]S3!A105,IF($C$2=16.5,[2]S3!B105,IF($C$2=17.5,[2]S3!C105,IF($C$2=18.5,[2]S3!D105,IF($C$2=19.5,[2]S3!E105,IF($C$2=20.5,[2]S3!F105,IF($C$2=21.5,[2]S3!G105,IF($C$2=22.5,[2]S3!H105,IF($C$2=23.5,[2]S3!I105,IF($C$2=24.5,[2]S3!J105,IF($C$2=25.5,[2]S3!K105,IF($C$2=26.5,[2]S3!L105,IF($C$2=27.5,[2]S3!M105,IF($C$2=28.5,[2]S3!N105,IF($C$2=29.5,[2]S3!O105,IF($C$2=30.5,[2]S3!P105,IF($C$2=31.5,[2]S3!Q105,IF($C$2=32.5,[2]S3!R105,IF($C$2=33.5,[2]S3!S105,IF($C$2=34.5,[2]S3!T105,IF($C$2=35.5,[2]S3!U105,IF($C$2=36.5,[2]S3!V105,IF($C$2=37.5,[2]S3!W105,IF($C$2=38.5,[2]S3!X105,IF($C$2=39.5,[2]S3!Y105)))))))))))))))))))))))))</f>
        <v>253.23</v>
      </c>
      <c r="D105" s="156">
        <f t="shared" si="6"/>
        <v>354.52</v>
      </c>
      <c r="E105" s="156">
        <f>IF($E$2=15.5,[2]S3!AA105,IF($E$2=16.5,[2]S3!AB105,IF($E$2=17.5,[2]S3!AC105,IF($E$2=18.5,[2]S3!AD105,IF($E$2=19.5,[2]S3!AE105,IF($E$2=20.5,[2]S3!AF105,IF($E$2=21.5,[2]S3!AG105,IF($E$2=22.5,[2]S3!AH105,IF($E$2=23.5,[2]S3!AI105,IF($E$2=24.5,[2]S3!AJ105,IF($E$2=25.5,[2]S3!AK105,IF($E$2=26.5,[2]S3!AL105,IF($E$2=27.5,[2]S3!AM105,IF($E$2=28.5,[2]S3!AN105,IF($E$2=29.5,[2]S3!AO105,IF($E$2=30.5,[2]S3!AP105,IF($E$2=31.5,[2]S3!AQ105,IF($E$2=32.5,[2]S3!AR105,IF($E$2=33.5,[2]S3!AS105,IF($E$2=34.5,[2]S3!AT105,IF($E$2=35.5,[2]S3!AU105,IF($E$2=36.5,[2]S3!AV105,IF($E$2=37.5,[2]S3!AW105,IF($E$2=38.5,[2]S3!AX105,IF($E$2=39.5,[2]S3!AY105)))))))))))))))))))))))))</f>
        <v>170.67</v>
      </c>
      <c r="F105" s="156">
        <f t="shared" si="5"/>
        <v>238.94</v>
      </c>
    </row>
    <row r="106" spans="2:6">
      <c r="B106" s="155">
        <v>102</v>
      </c>
      <c r="C106" s="156">
        <f>IF($C$2=15.5,[2]S3!A106,IF($C$2=16.5,[2]S3!B106,IF($C$2=17.5,[2]S3!C106,IF($C$2=18.5,[2]S3!D106,IF($C$2=19.5,[2]S3!E106,IF($C$2=20.5,[2]S3!F106,IF($C$2=21.5,[2]S3!G106,IF($C$2=22.5,[2]S3!H106,IF($C$2=23.5,[2]S3!I106,IF($C$2=24.5,[2]S3!J106,IF($C$2=25.5,[2]S3!K106,IF($C$2=26.5,[2]S3!L106,IF($C$2=27.5,[2]S3!M106,IF($C$2=28.5,[2]S3!N106,IF($C$2=29.5,[2]S3!O106,IF($C$2=30.5,[2]S3!P106,IF($C$2=31.5,[2]S3!Q106,IF($C$2=32.5,[2]S3!R106,IF($C$2=33.5,[2]S3!S106,IF($C$2=34.5,[2]S3!T106,IF($C$2=35.5,[2]S3!U106,IF($C$2=36.5,[2]S3!V106,IF($C$2=37.5,[2]S3!W106,IF($C$2=38.5,[2]S3!X106,IF($C$2=39.5,[2]S3!Y106)))))))))))))))))))))))))</f>
        <v>255.63</v>
      </c>
      <c r="D106" s="156">
        <f t="shared" si="6"/>
        <v>357.88</v>
      </c>
      <c r="E106" s="156">
        <f>IF($E$2=15.5,[2]S3!AA106,IF($E$2=16.5,[2]S3!AB106,IF($E$2=17.5,[2]S3!AC106,IF($E$2=18.5,[2]S3!AD106,IF($E$2=19.5,[2]S3!AE106,IF($E$2=20.5,[2]S3!AF106,IF($E$2=21.5,[2]S3!AG106,IF($E$2=22.5,[2]S3!AH106,IF($E$2=23.5,[2]S3!AI106,IF($E$2=24.5,[2]S3!AJ106,IF($E$2=25.5,[2]S3!AK106,IF($E$2=26.5,[2]S3!AL106,IF($E$2=27.5,[2]S3!AM106,IF($E$2=28.5,[2]S3!AN106,IF($E$2=29.5,[2]S3!AO106,IF($E$2=30.5,[2]S3!AP106,IF($E$2=31.5,[2]S3!AQ106,IF($E$2=32.5,[2]S3!AR106,IF($E$2=33.5,[2]S3!AS106,IF($E$2=34.5,[2]S3!AT106,IF($E$2=35.5,[2]S3!AU106,IF($E$2=36.5,[2]S3!AV106,IF($E$2=37.5,[2]S3!AW106,IF($E$2=38.5,[2]S3!AX106,IF($E$2=39.5,[2]S3!AY106)))))))))))))))))))))))))</f>
        <v>172.38</v>
      </c>
      <c r="F106" s="156">
        <f t="shared" si="5"/>
        <v>241.33</v>
      </c>
    </row>
    <row r="107" spans="2:6">
      <c r="B107" s="155">
        <v>103</v>
      </c>
      <c r="C107" s="156">
        <f>IF($C$2=15.5,[2]S3!A107,IF($C$2=16.5,[2]S3!B107,IF($C$2=17.5,[2]S3!C107,IF($C$2=18.5,[2]S3!D107,IF($C$2=19.5,[2]S3!E107,IF($C$2=20.5,[2]S3!F107,IF($C$2=21.5,[2]S3!G107,IF($C$2=22.5,[2]S3!H107,IF($C$2=23.5,[2]S3!I107,IF($C$2=24.5,[2]S3!J107,IF($C$2=25.5,[2]S3!K107,IF($C$2=26.5,[2]S3!L107,IF($C$2=27.5,[2]S3!M107,IF($C$2=28.5,[2]S3!N107,IF($C$2=29.5,[2]S3!O107,IF($C$2=30.5,[2]S3!P107,IF($C$2=31.5,[2]S3!Q107,IF($C$2=32.5,[2]S3!R107,IF($C$2=33.5,[2]S3!S107,IF($C$2=34.5,[2]S3!T107,IF($C$2=35.5,[2]S3!U107,IF($C$2=36.5,[2]S3!V107,IF($C$2=37.5,[2]S3!W107,IF($C$2=38.5,[2]S3!X107,IF($C$2=39.5,[2]S3!Y107)))))))))))))))))))))))))</f>
        <v>258.22000000000003</v>
      </c>
      <c r="D107" s="156">
        <f t="shared" si="6"/>
        <v>361.51</v>
      </c>
      <c r="E107" s="156">
        <f>IF($E$2=15.5,[2]S3!AA107,IF($E$2=16.5,[2]S3!AB107,IF($E$2=17.5,[2]S3!AC107,IF($E$2=18.5,[2]S3!AD107,IF($E$2=19.5,[2]S3!AE107,IF($E$2=20.5,[2]S3!AF107,IF($E$2=21.5,[2]S3!AG107,IF($E$2=22.5,[2]S3!AH107,IF($E$2=23.5,[2]S3!AI107,IF($E$2=24.5,[2]S3!AJ107,IF($E$2=25.5,[2]S3!AK107,IF($E$2=26.5,[2]S3!AL107,IF($E$2=27.5,[2]S3!AM107,IF($E$2=28.5,[2]S3!AN107,IF($E$2=29.5,[2]S3!AO107,IF($E$2=30.5,[2]S3!AP107,IF($E$2=31.5,[2]S3!AQ107,IF($E$2=32.5,[2]S3!AR107,IF($E$2=33.5,[2]S3!AS107,IF($E$2=34.5,[2]S3!AT107,IF($E$2=35.5,[2]S3!AU107,IF($E$2=36.5,[2]S3!AV107,IF($E$2=37.5,[2]S3!AW107,IF($E$2=38.5,[2]S3!AX107,IF($E$2=39.5,[2]S3!AY107)))))))))))))))))))))))))</f>
        <v>174.05</v>
      </c>
      <c r="F107" s="156">
        <f t="shared" si="5"/>
        <v>243.67</v>
      </c>
    </row>
    <row r="108" spans="2:6">
      <c r="B108" s="155">
        <v>104</v>
      </c>
      <c r="C108" s="156">
        <f>IF($C$2=15.5,[2]S3!A108,IF($C$2=16.5,[2]S3!B108,IF($C$2=17.5,[2]S3!C108,IF($C$2=18.5,[2]S3!D108,IF($C$2=19.5,[2]S3!E108,IF($C$2=20.5,[2]S3!F108,IF($C$2=21.5,[2]S3!G108,IF($C$2=22.5,[2]S3!H108,IF($C$2=23.5,[2]S3!I108,IF($C$2=24.5,[2]S3!J108,IF($C$2=25.5,[2]S3!K108,IF($C$2=26.5,[2]S3!L108,IF($C$2=27.5,[2]S3!M108,IF($C$2=28.5,[2]S3!N108,IF($C$2=29.5,[2]S3!O108,IF($C$2=30.5,[2]S3!P108,IF($C$2=31.5,[2]S3!Q108,IF($C$2=32.5,[2]S3!R108,IF($C$2=33.5,[2]S3!S108,IF($C$2=34.5,[2]S3!T108,IF($C$2=35.5,[2]S3!U108,IF($C$2=36.5,[2]S3!V108,IF($C$2=37.5,[2]S3!W108,IF($C$2=38.5,[2]S3!X108,IF($C$2=39.5,[2]S3!Y108)))))))))))))))))))))))))</f>
        <v>260.64</v>
      </c>
      <c r="D108" s="156">
        <f t="shared" si="6"/>
        <v>364.9</v>
      </c>
      <c r="E108" s="156">
        <f>IF($E$2=15.5,[2]S3!AA108,IF($E$2=16.5,[2]S3!AB108,IF($E$2=17.5,[2]S3!AC108,IF($E$2=18.5,[2]S3!AD108,IF($E$2=19.5,[2]S3!AE108,IF($E$2=20.5,[2]S3!AF108,IF($E$2=21.5,[2]S3!AG108,IF($E$2=22.5,[2]S3!AH108,IF($E$2=23.5,[2]S3!AI108,IF($E$2=24.5,[2]S3!AJ108,IF($E$2=25.5,[2]S3!AK108,IF($E$2=26.5,[2]S3!AL108,IF($E$2=27.5,[2]S3!AM108,IF($E$2=28.5,[2]S3!AN108,IF($E$2=29.5,[2]S3!AO108,IF($E$2=30.5,[2]S3!AP108,IF($E$2=31.5,[2]S3!AQ108,IF($E$2=32.5,[2]S3!AR108,IF($E$2=33.5,[2]S3!AS108,IF($E$2=34.5,[2]S3!AT108,IF($E$2=35.5,[2]S3!AU108,IF($E$2=36.5,[2]S3!AV108,IF($E$2=37.5,[2]S3!AW108,IF($E$2=38.5,[2]S3!AX108,IF($E$2=39.5,[2]S3!AY108)))))))))))))))))))))))))</f>
        <v>175.72</v>
      </c>
      <c r="F108" s="156">
        <f t="shared" si="5"/>
        <v>246.01</v>
      </c>
    </row>
    <row r="109" spans="2:6">
      <c r="B109" s="155">
        <v>105</v>
      </c>
      <c r="C109" s="156">
        <f>IF($C$2=15.5,[2]S3!A109,IF($C$2=16.5,[2]S3!B109,IF($C$2=17.5,[2]S3!C109,IF($C$2=18.5,[2]S3!D109,IF($C$2=19.5,[2]S3!E109,IF($C$2=20.5,[2]S3!F109,IF($C$2=21.5,[2]S3!G109,IF($C$2=22.5,[2]S3!H109,IF($C$2=23.5,[2]S3!I109,IF($C$2=24.5,[2]S3!J109,IF($C$2=25.5,[2]S3!K109,IF($C$2=26.5,[2]S3!L109,IF($C$2=27.5,[2]S3!M109,IF($C$2=28.5,[2]S3!N109,IF($C$2=29.5,[2]S3!O109,IF($C$2=30.5,[2]S3!P109,IF($C$2=31.5,[2]S3!Q109,IF($C$2=32.5,[2]S3!R109,IF($C$2=33.5,[2]S3!S109,IF($C$2=34.5,[2]S3!T109,IF($C$2=35.5,[2]S3!U109,IF($C$2=36.5,[2]S3!V109,IF($C$2=37.5,[2]S3!W109,IF($C$2=38.5,[2]S3!X109,IF($C$2=39.5,[2]S3!Y109)))))))))))))))))))))))))</f>
        <v>263.25</v>
      </c>
      <c r="D109" s="156">
        <f t="shared" si="6"/>
        <v>368.55</v>
      </c>
      <c r="E109" s="156">
        <f>IF($E$2=15.5,[2]S3!AA109,IF($E$2=16.5,[2]S3!AB109,IF($E$2=17.5,[2]S3!AC109,IF($E$2=18.5,[2]S3!AD109,IF($E$2=19.5,[2]S3!AE109,IF($E$2=20.5,[2]S3!AF109,IF($E$2=21.5,[2]S3!AG109,IF($E$2=22.5,[2]S3!AH109,IF($E$2=23.5,[2]S3!AI109,IF($E$2=24.5,[2]S3!AJ109,IF($E$2=25.5,[2]S3!AK109,IF($E$2=26.5,[2]S3!AL109,IF($E$2=27.5,[2]S3!AM109,IF($E$2=28.5,[2]S3!AN109,IF($E$2=29.5,[2]S3!AO109,IF($E$2=30.5,[2]S3!AP109,IF($E$2=31.5,[2]S3!AQ109,IF($E$2=32.5,[2]S3!AR109,IF($E$2=33.5,[2]S3!AS109,IF($E$2=34.5,[2]S3!AT109,IF($E$2=35.5,[2]S3!AU109,IF($E$2=36.5,[2]S3!AV109,IF($E$2=37.5,[2]S3!AW109,IF($E$2=38.5,[2]S3!AX109,IF($E$2=39.5,[2]S3!AY109)))))))))))))))))))))))))</f>
        <v>177.44</v>
      </c>
      <c r="F109" s="156">
        <f t="shared" si="5"/>
        <v>248.42</v>
      </c>
    </row>
    <row r="110" spans="2:6">
      <c r="B110" s="155">
        <v>106</v>
      </c>
      <c r="C110" s="156">
        <f>IF($C$2=15.5,[2]S3!A110,IF($C$2=16.5,[2]S3!B110,IF($C$2=17.5,[2]S3!C110,IF($C$2=18.5,[2]S3!D110,IF($C$2=19.5,[2]S3!E110,IF($C$2=20.5,[2]S3!F110,IF($C$2=21.5,[2]S3!G110,IF($C$2=22.5,[2]S3!H110,IF($C$2=23.5,[2]S3!I110,IF($C$2=24.5,[2]S3!J110,IF($C$2=25.5,[2]S3!K110,IF($C$2=26.5,[2]S3!L110,IF($C$2=27.5,[2]S3!M110,IF($C$2=28.5,[2]S3!N110,IF($C$2=29.5,[2]S3!O110,IF($C$2=30.5,[2]S3!P110,IF($C$2=31.5,[2]S3!Q110,IF($C$2=32.5,[2]S3!R110,IF($C$2=33.5,[2]S3!S110,IF($C$2=34.5,[2]S3!T110,IF($C$2=35.5,[2]S3!U110,IF($C$2=36.5,[2]S3!V110,IF($C$2=37.5,[2]S3!W110,IF($C$2=38.5,[2]S3!X110,IF($C$2=39.5,[2]S3!Y110)))))))))))))))))))))))))</f>
        <v>265.68</v>
      </c>
      <c r="D110" s="156">
        <f t="shared" si="6"/>
        <v>371.95</v>
      </c>
      <c r="E110" s="156">
        <f>IF($E$2=15.5,[2]S3!AA110,IF($E$2=16.5,[2]S3!AB110,IF($E$2=17.5,[2]S3!AC110,IF($E$2=18.5,[2]S3!AD110,IF($E$2=19.5,[2]S3!AE110,IF($E$2=20.5,[2]S3!AF110,IF($E$2=21.5,[2]S3!AG110,IF($E$2=22.5,[2]S3!AH110,IF($E$2=23.5,[2]S3!AI110,IF($E$2=24.5,[2]S3!AJ110,IF($E$2=25.5,[2]S3!AK110,IF($E$2=26.5,[2]S3!AL110,IF($E$2=27.5,[2]S3!AM110,IF($E$2=28.5,[2]S3!AN110,IF($E$2=29.5,[2]S3!AO110,IF($E$2=30.5,[2]S3!AP110,IF($E$2=31.5,[2]S3!AQ110,IF($E$2=32.5,[2]S3!AR110,IF($E$2=33.5,[2]S3!AS110,IF($E$2=34.5,[2]S3!AT110,IF($E$2=35.5,[2]S3!AU110,IF($E$2=36.5,[2]S3!AV110,IF($E$2=37.5,[2]S3!AW110,IF($E$2=38.5,[2]S3!AX110,IF($E$2=39.5,[2]S3!AY110)))))))))))))))))))))))))</f>
        <v>179.11</v>
      </c>
      <c r="F110" s="156">
        <f t="shared" si="5"/>
        <v>250.75</v>
      </c>
    </row>
    <row r="111" spans="2:6">
      <c r="B111" s="155">
        <v>107</v>
      </c>
      <c r="C111" s="156">
        <f>IF($C$2=15.5,[2]S3!A111,IF($C$2=16.5,[2]S3!B111,IF($C$2=17.5,[2]S3!C111,IF($C$2=18.5,[2]S3!D111,IF($C$2=19.5,[2]S3!E111,IF($C$2=20.5,[2]S3!F111,IF($C$2=21.5,[2]S3!G111,IF($C$2=22.5,[2]S3!H111,IF($C$2=23.5,[2]S3!I111,IF($C$2=24.5,[2]S3!J111,IF($C$2=25.5,[2]S3!K111,IF($C$2=26.5,[2]S3!L111,IF($C$2=27.5,[2]S3!M111,IF($C$2=28.5,[2]S3!N111,IF($C$2=29.5,[2]S3!O111,IF($C$2=30.5,[2]S3!P111,IF($C$2=31.5,[2]S3!Q111,IF($C$2=32.5,[2]S3!R111,IF($C$2=33.5,[2]S3!S111,IF($C$2=34.5,[2]S3!T111,IF($C$2=35.5,[2]S3!U111,IF($C$2=36.5,[2]S3!V111,IF($C$2=37.5,[2]S3!W111,IF($C$2=38.5,[2]S3!X111,IF($C$2=39.5,[2]S3!Y111)))))))))))))))))))))))))</f>
        <v>268.12</v>
      </c>
      <c r="D111" s="156">
        <f t="shared" si="6"/>
        <v>375.37</v>
      </c>
      <c r="E111" s="156">
        <f>IF($E$2=15.5,[2]S3!AA111,IF($E$2=16.5,[2]S3!AB111,IF($E$2=17.5,[2]S3!AC111,IF($E$2=18.5,[2]S3!AD111,IF($E$2=19.5,[2]S3!AE111,IF($E$2=20.5,[2]S3!AF111,IF($E$2=21.5,[2]S3!AG111,IF($E$2=22.5,[2]S3!AH111,IF($E$2=23.5,[2]S3!AI111,IF($E$2=24.5,[2]S3!AJ111,IF($E$2=25.5,[2]S3!AK111,IF($E$2=26.5,[2]S3!AL111,IF($E$2=27.5,[2]S3!AM111,IF($E$2=28.5,[2]S3!AN111,IF($E$2=29.5,[2]S3!AO111,IF($E$2=30.5,[2]S3!AP111,IF($E$2=31.5,[2]S3!AQ111,IF($E$2=32.5,[2]S3!AR111,IF($E$2=33.5,[2]S3!AS111,IF($E$2=34.5,[2]S3!AT111,IF($E$2=35.5,[2]S3!AU111,IF($E$2=36.5,[2]S3!AV111,IF($E$2=37.5,[2]S3!AW111,IF($E$2=38.5,[2]S3!AX111,IF($E$2=39.5,[2]S3!AY111)))))))))))))))))))))))))</f>
        <v>180.79</v>
      </c>
      <c r="F111" s="156">
        <f t="shared" si="5"/>
        <v>253.11</v>
      </c>
    </row>
    <row r="112" spans="2:6">
      <c r="B112" s="155">
        <v>108</v>
      </c>
      <c r="C112" s="156">
        <f>IF($C$2=15.5,[2]S3!A112,IF($C$2=16.5,[2]S3!B112,IF($C$2=17.5,[2]S3!C112,IF($C$2=18.5,[2]S3!D112,IF($C$2=19.5,[2]S3!E112,IF($C$2=20.5,[2]S3!F112,IF($C$2=21.5,[2]S3!G112,IF($C$2=22.5,[2]S3!H112,IF($C$2=23.5,[2]S3!I112,IF($C$2=24.5,[2]S3!J112,IF($C$2=25.5,[2]S3!K112,IF($C$2=26.5,[2]S3!L112,IF($C$2=27.5,[2]S3!M112,IF($C$2=28.5,[2]S3!N112,IF($C$2=29.5,[2]S3!O112,IF($C$2=30.5,[2]S3!P112,IF($C$2=31.5,[2]S3!Q112,IF($C$2=32.5,[2]S3!R112,IF($C$2=33.5,[2]S3!S112,IF($C$2=34.5,[2]S3!T112,IF($C$2=35.5,[2]S3!U112,IF($C$2=36.5,[2]S3!V112,IF($C$2=37.5,[2]S3!W112,IF($C$2=38.5,[2]S3!X112,IF($C$2=39.5,[2]S3!Y112)))))))))))))))))))))))))</f>
        <v>270.56</v>
      </c>
      <c r="D112" s="156">
        <f t="shared" si="6"/>
        <v>378.78</v>
      </c>
      <c r="E112" s="156">
        <f>IF($E$2=15.5,[2]S3!AA112,IF($E$2=16.5,[2]S3!AB112,IF($E$2=17.5,[2]S3!AC112,IF($E$2=18.5,[2]S3!AD112,IF($E$2=19.5,[2]S3!AE112,IF($E$2=20.5,[2]S3!AF112,IF($E$2=21.5,[2]S3!AG112,IF($E$2=22.5,[2]S3!AH112,IF($E$2=23.5,[2]S3!AI112,IF($E$2=24.5,[2]S3!AJ112,IF($E$2=25.5,[2]S3!AK112,IF($E$2=26.5,[2]S3!AL112,IF($E$2=27.5,[2]S3!AM112,IF($E$2=28.5,[2]S3!AN112,IF($E$2=29.5,[2]S3!AO112,IF($E$2=30.5,[2]S3!AP112,IF($E$2=31.5,[2]S3!AQ112,IF($E$2=32.5,[2]S3!AR112,IF($E$2=33.5,[2]S3!AS112,IF($E$2=34.5,[2]S3!AT112,IF($E$2=35.5,[2]S3!AU112,IF($E$2=36.5,[2]S3!AV112,IF($E$2=37.5,[2]S3!AW112,IF($E$2=38.5,[2]S3!AX112,IF($E$2=39.5,[2]S3!AY112)))))))))))))))))))))))))</f>
        <v>182.46</v>
      </c>
      <c r="F112" s="156">
        <f t="shared" si="5"/>
        <v>255.44</v>
      </c>
    </row>
    <row r="113" spans="2:6">
      <c r="B113" s="155">
        <v>109</v>
      </c>
      <c r="C113" s="156">
        <f>IF($C$2=15.5,[2]S3!A113,IF($C$2=16.5,[2]S3!B113,IF($C$2=17.5,[2]S3!C113,IF($C$2=18.5,[2]S3!D113,IF($C$2=19.5,[2]S3!E113,IF($C$2=20.5,[2]S3!F113,IF($C$2=21.5,[2]S3!G113,IF($C$2=22.5,[2]S3!H113,IF($C$2=23.5,[2]S3!I113,IF($C$2=24.5,[2]S3!J113,IF($C$2=25.5,[2]S3!K113,IF($C$2=26.5,[2]S3!L113,IF($C$2=27.5,[2]S3!M113,IF($C$2=28.5,[2]S3!N113,IF($C$2=29.5,[2]S3!O113,IF($C$2=30.5,[2]S3!P113,IF($C$2=31.5,[2]S3!Q113,IF($C$2=32.5,[2]S3!R113,IF($C$2=33.5,[2]S3!S113,IF($C$2=34.5,[2]S3!T113,IF($C$2=35.5,[2]S3!U113,IF($C$2=36.5,[2]S3!V113,IF($C$2=37.5,[2]S3!W113,IF($C$2=38.5,[2]S3!X113,IF($C$2=39.5,[2]S3!Y113)))))))))))))))))))))))))</f>
        <v>273.20999999999998</v>
      </c>
      <c r="D113" s="156">
        <f t="shared" si="6"/>
        <v>382.49</v>
      </c>
      <c r="E113" s="156">
        <f>IF($E$2=15.5,[2]S3!AA113,IF($E$2=16.5,[2]S3!AB113,IF($E$2=17.5,[2]S3!AC113,IF($E$2=18.5,[2]S3!AD113,IF($E$2=19.5,[2]S3!AE113,IF($E$2=20.5,[2]S3!AF113,IF($E$2=21.5,[2]S3!AG113,IF($E$2=22.5,[2]S3!AH113,IF($E$2=23.5,[2]S3!AI113,IF($E$2=24.5,[2]S3!AJ113,IF($E$2=25.5,[2]S3!AK113,IF($E$2=26.5,[2]S3!AL113,IF($E$2=27.5,[2]S3!AM113,IF($E$2=28.5,[2]S3!AN113,IF($E$2=29.5,[2]S3!AO113,IF($E$2=30.5,[2]S3!AP113,IF($E$2=31.5,[2]S3!AQ113,IF($E$2=32.5,[2]S3!AR113,IF($E$2=33.5,[2]S3!AS113,IF($E$2=34.5,[2]S3!AT113,IF($E$2=35.5,[2]S3!AU113,IF($E$2=36.5,[2]S3!AV113,IF($E$2=37.5,[2]S3!AW113,IF($E$2=38.5,[2]S3!AX113,IF($E$2=39.5,[2]S3!AY113)))))))))))))))))))))))))</f>
        <v>184.14</v>
      </c>
      <c r="F113" s="156">
        <f t="shared" si="5"/>
        <v>257.8</v>
      </c>
    </row>
    <row r="114" spans="2:6">
      <c r="B114" s="155">
        <v>110</v>
      </c>
      <c r="C114" s="156">
        <f>IF($C$2=15.5,[2]S3!A114,IF($C$2=16.5,[2]S3!B114,IF($C$2=17.5,[2]S3!C114,IF($C$2=18.5,[2]S3!D114,IF($C$2=19.5,[2]S3!E114,IF($C$2=20.5,[2]S3!F114,IF($C$2=21.5,[2]S3!G114,IF($C$2=22.5,[2]S3!H114,IF($C$2=23.5,[2]S3!I114,IF($C$2=24.5,[2]S3!J114,IF($C$2=25.5,[2]S3!K114,IF($C$2=26.5,[2]S3!L114,IF($C$2=27.5,[2]S3!M114,IF($C$2=28.5,[2]S3!N114,IF($C$2=29.5,[2]S3!O114,IF($C$2=30.5,[2]S3!P114,IF($C$2=31.5,[2]S3!Q114,IF($C$2=32.5,[2]S3!R114,IF($C$2=33.5,[2]S3!S114,IF($C$2=34.5,[2]S3!T114,IF($C$2=35.5,[2]S3!U114,IF($C$2=36.5,[2]S3!V114,IF($C$2=37.5,[2]S3!W114,IF($C$2=38.5,[2]S3!X114,IF($C$2=39.5,[2]S3!Y114)))))))))))))))))))))))))</f>
        <v>275.67</v>
      </c>
      <c r="D114" s="156">
        <f t="shared" si="6"/>
        <v>385.94</v>
      </c>
      <c r="E114" s="156">
        <f>IF($E$2=15.5,[2]S3!AA114,IF($E$2=16.5,[2]S3!AB114,IF($E$2=17.5,[2]S3!AC114,IF($E$2=18.5,[2]S3!AD114,IF($E$2=19.5,[2]S3!AE114,IF($E$2=20.5,[2]S3!AF114,IF($E$2=21.5,[2]S3!AG114,IF($E$2=22.5,[2]S3!AH114,IF($E$2=23.5,[2]S3!AI114,IF($E$2=24.5,[2]S3!AJ114,IF($E$2=25.5,[2]S3!AK114,IF($E$2=26.5,[2]S3!AL114,IF($E$2=27.5,[2]S3!AM114,IF($E$2=28.5,[2]S3!AN114,IF($E$2=29.5,[2]S3!AO114,IF($E$2=30.5,[2]S3!AP114,IF($E$2=31.5,[2]S3!AQ114,IF($E$2=32.5,[2]S3!AR114,IF($E$2=33.5,[2]S3!AS114,IF($E$2=34.5,[2]S3!AT114,IF($E$2=35.5,[2]S3!AU114,IF($E$2=36.5,[2]S3!AV114,IF($E$2=37.5,[2]S3!AW114,IF($E$2=38.5,[2]S3!AX114,IF($E$2=39.5,[2]S3!AY114)))))))))))))))))))))))))</f>
        <v>185.82</v>
      </c>
      <c r="F114" s="156">
        <f t="shared" si="5"/>
        <v>260.14999999999998</v>
      </c>
    </row>
    <row r="115" spans="2:6">
      <c r="B115" s="155">
        <v>111</v>
      </c>
      <c r="C115" s="156">
        <f>IF($C$2=15.5,[2]S3!A115,IF($C$2=16.5,[2]S3!B115,IF($C$2=17.5,[2]S3!C115,IF($C$2=18.5,[2]S3!D115,IF($C$2=19.5,[2]S3!E115,IF($C$2=20.5,[2]S3!F115,IF($C$2=21.5,[2]S3!G115,IF($C$2=22.5,[2]S3!H115,IF($C$2=23.5,[2]S3!I115,IF($C$2=24.5,[2]S3!J115,IF($C$2=25.5,[2]S3!K115,IF($C$2=26.5,[2]S3!L115,IF($C$2=27.5,[2]S3!M115,IF($C$2=28.5,[2]S3!N115,IF($C$2=29.5,[2]S3!O115,IF($C$2=30.5,[2]S3!P115,IF($C$2=31.5,[2]S3!Q115,IF($C$2=32.5,[2]S3!R115,IF($C$2=33.5,[2]S3!S115,IF($C$2=34.5,[2]S3!T115,IF($C$2=35.5,[2]S3!U115,IF($C$2=36.5,[2]S3!V115,IF($C$2=37.5,[2]S3!W115,IF($C$2=38.5,[2]S3!X115,IF($C$2=39.5,[2]S3!Y115)))))))))))))))))))))))))</f>
        <v>278.14</v>
      </c>
      <c r="D115" s="156">
        <f t="shared" si="6"/>
        <v>389.4</v>
      </c>
      <c r="E115" s="156">
        <f>IF($E$2=15.5,[2]S3!AA115,IF($E$2=16.5,[2]S3!AB115,IF($E$2=17.5,[2]S3!AC115,IF($E$2=18.5,[2]S3!AD115,IF($E$2=19.5,[2]S3!AE115,IF($E$2=20.5,[2]S3!AF115,IF($E$2=21.5,[2]S3!AG115,IF($E$2=22.5,[2]S3!AH115,IF($E$2=23.5,[2]S3!AI115,IF($E$2=24.5,[2]S3!AJ115,IF($E$2=25.5,[2]S3!AK115,IF($E$2=26.5,[2]S3!AL115,IF($E$2=27.5,[2]S3!AM115,IF($E$2=28.5,[2]S3!AN115,IF($E$2=29.5,[2]S3!AO115,IF($E$2=30.5,[2]S3!AP115,IF($E$2=31.5,[2]S3!AQ115,IF($E$2=32.5,[2]S3!AR115,IF($E$2=33.5,[2]S3!AS115,IF($E$2=34.5,[2]S3!AT115,IF($E$2=35.5,[2]S3!AU115,IF($E$2=36.5,[2]S3!AV115,IF($E$2=37.5,[2]S3!AW115,IF($E$2=38.5,[2]S3!AX115,IF($E$2=39.5,[2]S3!AY115)))))))))))))))))))))))))</f>
        <v>187.5</v>
      </c>
      <c r="F115" s="156">
        <f t="shared" si="5"/>
        <v>262.5</v>
      </c>
    </row>
    <row r="116" spans="2:6">
      <c r="B116" s="155">
        <v>112</v>
      </c>
      <c r="C116" s="156">
        <f>IF($C$2=15.5,[2]S3!A116,IF($C$2=16.5,[2]S3!B116,IF($C$2=17.5,[2]S3!C116,IF($C$2=18.5,[2]S3!D116,IF($C$2=19.5,[2]S3!E116,IF($C$2=20.5,[2]S3!F116,IF($C$2=21.5,[2]S3!G116,IF($C$2=22.5,[2]S3!H116,IF($C$2=23.5,[2]S3!I116,IF($C$2=24.5,[2]S3!J116,IF($C$2=25.5,[2]S3!K116,IF($C$2=26.5,[2]S3!L116,IF($C$2=27.5,[2]S3!M116,IF($C$2=28.5,[2]S3!N116,IF($C$2=29.5,[2]S3!O116,IF($C$2=30.5,[2]S3!P116,IF($C$2=31.5,[2]S3!Q116,IF($C$2=32.5,[2]S3!R116,IF($C$2=33.5,[2]S3!S116,IF($C$2=34.5,[2]S3!T116,IF($C$2=35.5,[2]S3!U116,IF($C$2=36.5,[2]S3!V116,IF($C$2=37.5,[2]S3!W116,IF($C$2=38.5,[2]S3!X116,IF($C$2=39.5,[2]S3!Y116)))))))))))))))))))))))))</f>
        <v>280.61</v>
      </c>
      <c r="D116" s="156">
        <f t="shared" si="6"/>
        <v>392.85</v>
      </c>
      <c r="E116" s="156">
        <f>IF($E$2=15.5,[2]S3!AA116,IF($E$2=16.5,[2]S3!AB116,IF($E$2=17.5,[2]S3!AC116,IF($E$2=18.5,[2]S3!AD116,IF($E$2=19.5,[2]S3!AE116,IF($E$2=20.5,[2]S3!AF116,IF($E$2=21.5,[2]S3!AG116,IF($E$2=22.5,[2]S3!AH116,IF($E$2=23.5,[2]S3!AI116,IF($E$2=24.5,[2]S3!AJ116,IF($E$2=25.5,[2]S3!AK116,IF($E$2=26.5,[2]S3!AL116,IF($E$2=27.5,[2]S3!AM116,IF($E$2=28.5,[2]S3!AN116,IF($E$2=29.5,[2]S3!AO116,IF($E$2=30.5,[2]S3!AP116,IF($E$2=31.5,[2]S3!AQ116,IF($E$2=32.5,[2]S3!AR116,IF($E$2=33.5,[2]S3!AS116,IF($E$2=34.5,[2]S3!AT116,IF($E$2=35.5,[2]S3!AU116,IF($E$2=36.5,[2]S3!AV116,IF($E$2=37.5,[2]S3!AW116,IF($E$2=38.5,[2]S3!AX116,IF($E$2=39.5,[2]S3!AY116)))))))))))))))))))))))))</f>
        <v>189.18</v>
      </c>
      <c r="F116" s="156">
        <f t="shared" si="5"/>
        <v>264.85000000000002</v>
      </c>
    </row>
    <row r="117" spans="2:6">
      <c r="B117" s="155">
        <v>113</v>
      </c>
      <c r="C117" s="156">
        <f>IF($C$2=15.5,[2]S3!A117,IF($C$2=16.5,[2]S3!B117,IF($C$2=17.5,[2]S3!C117,IF($C$2=18.5,[2]S3!D117,IF($C$2=19.5,[2]S3!E117,IF($C$2=20.5,[2]S3!F117,IF($C$2=21.5,[2]S3!G117,IF($C$2=22.5,[2]S3!H117,IF($C$2=23.5,[2]S3!I117,IF($C$2=24.5,[2]S3!J117,IF($C$2=25.5,[2]S3!K117,IF($C$2=26.5,[2]S3!L117,IF($C$2=27.5,[2]S3!M117,IF($C$2=28.5,[2]S3!N117,IF($C$2=29.5,[2]S3!O117,IF($C$2=30.5,[2]S3!P117,IF($C$2=31.5,[2]S3!Q117,IF($C$2=32.5,[2]S3!R117,IF($C$2=33.5,[2]S3!S117,IF($C$2=34.5,[2]S3!T117,IF($C$2=35.5,[2]S3!U117,IF($C$2=36.5,[2]S3!V117,IF($C$2=37.5,[2]S3!W117,IF($C$2=38.5,[2]S3!X117,IF($C$2=39.5,[2]S3!Y117)))))))))))))))))))))))))</f>
        <v>283.08999999999997</v>
      </c>
      <c r="D117" s="156">
        <f t="shared" si="6"/>
        <v>396.33</v>
      </c>
      <c r="E117" s="156">
        <f>IF($E$2=15.5,[2]S3!AA117,IF($E$2=16.5,[2]S3!AB117,IF($E$2=17.5,[2]S3!AC117,IF($E$2=18.5,[2]S3!AD117,IF($E$2=19.5,[2]S3!AE117,IF($E$2=20.5,[2]S3!AF117,IF($E$2=21.5,[2]S3!AG117,IF($E$2=22.5,[2]S3!AH117,IF($E$2=23.5,[2]S3!AI117,IF($E$2=24.5,[2]S3!AJ117,IF($E$2=25.5,[2]S3!AK117,IF($E$2=26.5,[2]S3!AL117,IF($E$2=27.5,[2]S3!AM117,IF($E$2=28.5,[2]S3!AN117,IF($E$2=29.5,[2]S3!AO117,IF($E$2=30.5,[2]S3!AP117,IF($E$2=31.5,[2]S3!AQ117,IF($E$2=32.5,[2]S3!AR117,IF($E$2=33.5,[2]S3!AS117,IF($E$2=34.5,[2]S3!AT117,IF($E$2=35.5,[2]S3!AU117,IF($E$2=36.5,[2]S3!AV117,IF($E$2=37.5,[2]S3!AW117,IF($E$2=38.5,[2]S3!AX117,IF($E$2=39.5,[2]S3!AY117)))))))))))))))))))))))))</f>
        <v>190.87</v>
      </c>
      <c r="F117" s="156">
        <f t="shared" si="5"/>
        <v>267.22000000000003</v>
      </c>
    </row>
    <row r="118" spans="2:6">
      <c r="B118" s="155">
        <v>114</v>
      </c>
      <c r="C118" s="156">
        <f>IF($C$2=15.5,[2]S3!A118,IF($C$2=16.5,[2]S3!B118,IF($C$2=17.5,[2]S3!C118,IF($C$2=18.5,[2]S3!D118,IF($C$2=19.5,[2]S3!E118,IF($C$2=20.5,[2]S3!F118,IF($C$2=21.5,[2]S3!G118,IF($C$2=22.5,[2]S3!H118,IF($C$2=23.5,[2]S3!I118,IF($C$2=24.5,[2]S3!J118,IF($C$2=25.5,[2]S3!K118,IF($C$2=26.5,[2]S3!L118,IF($C$2=27.5,[2]S3!M118,IF($C$2=28.5,[2]S3!N118,IF($C$2=29.5,[2]S3!O118,IF($C$2=30.5,[2]S3!P118,IF($C$2=31.5,[2]S3!Q118,IF($C$2=32.5,[2]S3!R118,IF($C$2=33.5,[2]S3!S118,IF($C$2=34.5,[2]S3!T118,IF($C$2=35.5,[2]S3!U118,IF($C$2=36.5,[2]S3!V118,IF($C$2=37.5,[2]S3!W118,IF($C$2=38.5,[2]S3!X118,IF($C$2=39.5,[2]S3!Y118)))))))))))))))))))))))))</f>
        <v>285.58</v>
      </c>
      <c r="D118" s="156">
        <f t="shared" si="6"/>
        <v>399.81</v>
      </c>
      <c r="E118" s="156">
        <f>IF($E$2=15.5,[2]S3!AA118,IF($E$2=16.5,[2]S3!AB118,IF($E$2=17.5,[2]S3!AC118,IF($E$2=18.5,[2]S3!AD118,IF($E$2=19.5,[2]S3!AE118,IF($E$2=20.5,[2]S3!AF118,IF($E$2=21.5,[2]S3!AG118,IF($E$2=22.5,[2]S3!AH118,IF($E$2=23.5,[2]S3!AI118,IF($E$2=24.5,[2]S3!AJ118,IF($E$2=25.5,[2]S3!AK118,IF($E$2=26.5,[2]S3!AL118,IF($E$2=27.5,[2]S3!AM118,IF($E$2=28.5,[2]S3!AN118,IF($E$2=29.5,[2]S3!AO118,IF($E$2=30.5,[2]S3!AP118,IF($E$2=31.5,[2]S3!AQ118,IF($E$2=32.5,[2]S3!AR118,IF($E$2=33.5,[2]S3!AS118,IF($E$2=34.5,[2]S3!AT118,IF($E$2=35.5,[2]S3!AU118,IF($E$2=36.5,[2]S3!AV118,IF($E$2=37.5,[2]S3!AW118,IF($E$2=38.5,[2]S3!AX118,IF($E$2=39.5,[2]S3!AY118)))))))))))))))))))))))))</f>
        <v>192.55</v>
      </c>
      <c r="F118" s="156">
        <f t="shared" si="5"/>
        <v>269.57</v>
      </c>
    </row>
    <row r="119" spans="2:6">
      <c r="B119" s="155">
        <v>115</v>
      </c>
      <c r="C119" s="156">
        <f>IF($C$2=15.5,[2]S3!A119,IF($C$2=16.5,[2]S3!B119,IF($C$2=17.5,[2]S3!C119,IF($C$2=18.5,[2]S3!D119,IF($C$2=19.5,[2]S3!E119,IF($C$2=20.5,[2]S3!F119,IF($C$2=21.5,[2]S3!G119,IF($C$2=22.5,[2]S3!H119,IF($C$2=23.5,[2]S3!I119,IF($C$2=24.5,[2]S3!J119,IF($C$2=25.5,[2]S3!K119,IF($C$2=26.5,[2]S3!L119,IF($C$2=27.5,[2]S3!M119,IF($C$2=28.5,[2]S3!N119,IF($C$2=29.5,[2]S3!O119,IF($C$2=30.5,[2]S3!P119,IF($C$2=31.5,[2]S3!Q119,IF($C$2=32.5,[2]S3!R119,IF($C$2=33.5,[2]S3!S119,IF($C$2=34.5,[2]S3!T119,IF($C$2=35.5,[2]S3!U119,IF($C$2=36.5,[2]S3!V119,IF($C$2=37.5,[2]S3!W119,IF($C$2=38.5,[2]S3!X119,IF($C$2=39.5,[2]S3!Y119)))))))))))))))))))))))))</f>
        <v>288.08</v>
      </c>
      <c r="D119" s="156">
        <f t="shared" si="6"/>
        <v>403.31</v>
      </c>
      <c r="E119" s="156">
        <f>IF($E$2=15.5,[2]S3!AA119,IF($E$2=16.5,[2]S3!AB119,IF($E$2=17.5,[2]S3!AC119,IF($E$2=18.5,[2]S3!AD119,IF($E$2=19.5,[2]S3!AE119,IF($E$2=20.5,[2]S3!AF119,IF($E$2=21.5,[2]S3!AG119,IF($E$2=22.5,[2]S3!AH119,IF($E$2=23.5,[2]S3!AI119,IF($E$2=24.5,[2]S3!AJ119,IF($E$2=25.5,[2]S3!AK119,IF($E$2=26.5,[2]S3!AL119,IF($E$2=27.5,[2]S3!AM119,IF($E$2=28.5,[2]S3!AN119,IF($E$2=29.5,[2]S3!AO119,IF($E$2=30.5,[2]S3!AP119,IF($E$2=31.5,[2]S3!AQ119,IF($E$2=32.5,[2]S3!AR119,IF($E$2=33.5,[2]S3!AS119,IF($E$2=34.5,[2]S3!AT119,IF($E$2=35.5,[2]S3!AU119,IF($E$2=36.5,[2]S3!AV119,IF($E$2=37.5,[2]S3!AW119,IF($E$2=38.5,[2]S3!AX119,IF($E$2=39.5,[2]S3!AY119)))))))))))))))))))))))))</f>
        <v>194.24</v>
      </c>
      <c r="F119" s="156">
        <f t="shared" si="5"/>
        <v>271.94</v>
      </c>
    </row>
    <row r="120" spans="2:6">
      <c r="B120" s="155">
        <v>116</v>
      </c>
      <c r="C120" s="156">
        <f>IF($C$2=15.5,[2]S3!A120,IF($C$2=16.5,[2]S3!B120,IF($C$2=17.5,[2]S3!C120,IF($C$2=18.5,[2]S3!D120,IF($C$2=19.5,[2]S3!E120,IF($C$2=20.5,[2]S3!F120,IF($C$2=21.5,[2]S3!G120,IF($C$2=22.5,[2]S3!H120,IF($C$2=23.5,[2]S3!I120,IF($C$2=24.5,[2]S3!J120,IF($C$2=25.5,[2]S3!K120,IF($C$2=26.5,[2]S3!L120,IF($C$2=27.5,[2]S3!M120,IF($C$2=28.5,[2]S3!N120,IF($C$2=29.5,[2]S3!O120,IF($C$2=30.5,[2]S3!P120,IF($C$2=31.5,[2]S3!Q120,IF($C$2=32.5,[2]S3!R120,IF($C$2=33.5,[2]S3!S120,IF($C$2=34.5,[2]S3!T120,IF($C$2=35.5,[2]S3!U120,IF($C$2=36.5,[2]S3!V120,IF($C$2=37.5,[2]S3!W120,IF($C$2=38.5,[2]S3!X120,IF($C$2=39.5,[2]S3!Y120)))))))))))))))))))))))))</f>
        <v>290.58</v>
      </c>
      <c r="D120" s="156">
        <f t="shared" si="6"/>
        <v>406.81</v>
      </c>
      <c r="E120" s="156">
        <f>IF($E$2=15.5,[2]S3!AA120,IF($E$2=16.5,[2]S3!AB120,IF($E$2=17.5,[2]S3!AC120,IF($E$2=18.5,[2]S3!AD120,IF($E$2=19.5,[2]S3!AE120,IF($E$2=20.5,[2]S3!AF120,IF($E$2=21.5,[2]S3!AG120,IF($E$2=22.5,[2]S3!AH120,IF($E$2=23.5,[2]S3!AI120,IF($E$2=24.5,[2]S3!AJ120,IF($E$2=25.5,[2]S3!AK120,IF($E$2=26.5,[2]S3!AL120,IF($E$2=27.5,[2]S3!AM120,IF($E$2=28.5,[2]S3!AN120,IF($E$2=29.5,[2]S3!AO120,IF($E$2=30.5,[2]S3!AP120,IF($E$2=31.5,[2]S3!AQ120,IF($E$2=32.5,[2]S3!AR120,IF($E$2=33.5,[2]S3!AS120,IF($E$2=34.5,[2]S3!AT120,IF($E$2=35.5,[2]S3!AU120,IF($E$2=36.5,[2]S3!AV120,IF($E$2=37.5,[2]S3!AW120,IF($E$2=38.5,[2]S3!AX120,IF($E$2=39.5,[2]S3!AY120)))))))))))))))))))))))))</f>
        <v>195.93</v>
      </c>
      <c r="F120" s="156">
        <f t="shared" si="5"/>
        <v>274.3</v>
      </c>
    </row>
    <row r="121" spans="2:6">
      <c r="B121" s="155">
        <v>117</v>
      </c>
      <c r="C121" s="156">
        <f>IF($C$2=15.5,[2]S3!A121,IF($C$2=16.5,[2]S3!B121,IF($C$2=17.5,[2]S3!C121,IF($C$2=18.5,[2]S3!D121,IF($C$2=19.5,[2]S3!E121,IF($C$2=20.5,[2]S3!F121,IF($C$2=21.5,[2]S3!G121,IF($C$2=22.5,[2]S3!H121,IF($C$2=23.5,[2]S3!I121,IF($C$2=24.5,[2]S3!J121,IF($C$2=25.5,[2]S3!K121,IF($C$2=26.5,[2]S3!L121,IF($C$2=27.5,[2]S3!M121,IF($C$2=28.5,[2]S3!N121,IF($C$2=29.5,[2]S3!O121,IF($C$2=30.5,[2]S3!P121,IF($C$2=31.5,[2]S3!Q121,IF($C$2=32.5,[2]S3!R121,IF($C$2=33.5,[2]S3!S121,IF($C$2=34.5,[2]S3!T121,IF($C$2=35.5,[2]S3!U121,IF($C$2=36.5,[2]S3!V121,IF($C$2=37.5,[2]S3!W121,IF($C$2=38.5,[2]S3!X121,IF($C$2=39.5,[2]S3!Y121)))))))))))))))))))))))))</f>
        <v>293.08999999999997</v>
      </c>
      <c r="D121" s="156">
        <f t="shared" si="6"/>
        <v>410.33</v>
      </c>
      <c r="E121" s="156">
        <f>IF($E$2=15.5,[2]S3!AA121,IF($E$2=16.5,[2]S3!AB121,IF($E$2=17.5,[2]S3!AC121,IF($E$2=18.5,[2]S3!AD121,IF($E$2=19.5,[2]S3!AE121,IF($E$2=20.5,[2]S3!AF121,IF($E$2=21.5,[2]S3!AG121,IF($E$2=22.5,[2]S3!AH121,IF($E$2=23.5,[2]S3!AI121,IF($E$2=24.5,[2]S3!AJ121,IF($E$2=25.5,[2]S3!AK121,IF($E$2=26.5,[2]S3!AL121,IF($E$2=27.5,[2]S3!AM121,IF($E$2=28.5,[2]S3!AN121,IF($E$2=29.5,[2]S3!AO121,IF($E$2=30.5,[2]S3!AP121,IF($E$2=31.5,[2]S3!AQ121,IF($E$2=32.5,[2]S3!AR121,IF($E$2=33.5,[2]S3!AS121,IF($E$2=34.5,[2]S3!AT121,IF($E$2=35.5,[2]S3!AU121,IF($E$2=36.5,[2]S3!AV121,IF($E$2=37.5,[2]S3!AW121,IF($E$2=38.5,[2]S3!AX121,IF($E$2=39.5,[2]S3!AY121)))))))))))))))))))))))))</f>
        <v>197.63</v>
      </c>
      <c r="F121" s="156">
        <f t="shared" si="5"/>
        <v>276.68</v>
      </c>
    </row>
    <row r="122" spans="2:6">
      <c r="B122" s="155">
        <v>118</v>
      </c>
      <c r="C122" s="156">
        <f>IF($C$2=15.5,[2]S3!A122,IF($C$2=16.5,[2]S3!B122,IF($C$2=17.5,[2]S3!C122,IF($C$2=18.5,[2]S3!D122,IF($C$2=19.5,[2]S3!E122,IF($C$2=20.5,[2]S3!F122,IF($C$2=21.5,[2]S3!G122,IF($C$2=22.5,[2]S3!H122,IF($C$2=23.5,[2]S3!I122,IF($C$2=24.5,[2]S3!J122,IF($C$2=25.5,[2]S3!K122,IF($C$2=26.5,[2]S3!L122,IF($C$2=27.5,[2]S3!M122,IF($C$2=28.5,[2]S3!N122,IF($C$2=29.5,[2]S3!O122,IF($C$2=30.5,[2]S3!P122,IF($C$2=31.5,[2]S3!Q122,IF($C$2=32.5,[2]S3!R122,IF($C$2=33.5,[2]S3!S122,IF($C$2=34.5,[2]S3!T122,IF($C$2=35.5,[2]S3!U122,IF($C$2=36.5,[2]S3!V122,IF($C$2=37.5,[2]S3!W122,IF($C$2=38.5,[2]S3!X122,IF($C$2=39.5,[2]S3!Y122)))))))))))))))))))))))))</f>
        <v>295.61</v>
      </c>
      <c r="D122" s="156">
        <f t="shared" si="6"/>
        <v>413.85</v>
      </c>
      <c r="E122" s="156">
        <f>IF($E$2=15.5,[2]S3!AA122,IF($E$2=16.5,[2]S3!AB122,IF($E$2=17.5,[2]S3!AC122,IF($E$2=18.5,[2]S3!AD122,IF($E$2=19.5,[2]S3!AE122,IF($E$2=20.5,[2]S3!AF122,IF($E$2=21.5,[2]S3!AG122,IF($E$2=22.5,[2]S3!AH122,IF($E$2=23.5,[2]S3!AI122,IF($E$2=24.5,[2]S3!AJ122,IF($E$2=25.5,[2]S3!AK122,IF($E$2=26.5,[2]S3!AL122,IF($E$2=27.5,[2]S3!AM122,IF($E$2=28.5,[2]S3!AN122,IF($E$2=29.5,[2]S3!AO122,IF($E$2=30.5,[2]S3!AP122,IF($E$2=31.5,[2]S3!AQ122,IF($E$2=32.5,[2]S3!AR122,IF($E$2=33.5,[2]S3!AS122,IF($E$2=34.5,[2]S3!AT122,IF($E$2=35.5,[2]S3!AU122,IF($E$2=36.5,[2]S3!AV122,IF($E$2=37.5,[2]S3!AW122,IF($E$2=38.5,[2]S3!AX122,IF($E$2=39.5,[2]S3!AY122)))))))))))))))))))))))))</f>
        <v>199.32</v>
      </c>
      <c r="F122" s="156">
        <f t="shared" si="5"/>
        <v>279.05</v>
      </c>
    </row>
    <row r="123" spans="2:6">
      <c r="B123" s="155">
        <v>119</v>
      </c>
      <c r="C123" s="156">
        <f>IF($C$2=15.5,[2]S3!A123,IF($C$2=16.5,[2]S3!B123,IF($C$2=17.5,[2]S3!C123,IF($C$2=18.5,[2]S3!D123,IF($C$2=19.5,[2]S3!E123,IF($C$2=20.5,[2]S3!F123,IF($C$2=21.5,[2]S3!G123,IF($C$2=22.5,[2]S3!H123,IF($C$2=23.5,[2]S3!I123,IF($C$2=24.5,[2]S3!J123,IF($C$2=25.5,[2]S3!K123,IF($C$2=26.5,[2]S3!L123,IF($C$2=27.5,[2]S3!M123,IF($C$2=28.5,[2]S3!N123,IF($C$2=29.5,[2]S3!O123,IF($C$2=30.5,[2]S3!P123,IF($C$2=31.5,[2]S3!Q123,IF($C$2=32.5,[2]S3!R123,IF($C$2=33.5,[2]S3!S123,IF($C$2=34.5,[2]S3!T123,IF($C$2=35.5,[2]S3!U123,IF($C$2=36.5,[2]S3!V123,IF($C$2=37.5,[2]S3!W123,IF($C$2=38.5,[2]S3!X123,IF($C$2=39.5,[2]S3!Y123)))))))))))))))))))))))))</f>
        <v>298.44</v>
      </c>
      <c r="D123" s="156">
        <f t="shared" si="6"/>
        <v>417.82</v>
      </c>
      <c r="E123" s="156">
        <f>IF($E$2=15.5,[2]S3!AA123,IF($E$2=16.5,[2]S3!AB123,IF($E$2=17.5,[2]S3!AC123,IF($E$2=18.5,[2]S3!AD123,IF($E$2=19.5,[2]S3!AE123,IF($E$2=20.5,[2]S3!AF123,IF($E$2=21.5,[2]S3!AG123,IF($E$2=22.5,[2]S3!AH123,IF($E$2=23.5,[2]S3!AI123,IF($E$2=24.5,[2]S3!AJ123,IF($E$2=25.5,[2]S3!AK123,IF($E$2=26.5,[2]S3!AL123,IF($E$2=27.5,[2]S3!AM123,IF($E$2=28.5,[2]S3!AN123,IF($E$2=29.5,[2]S3!AO123,IF($E$2=30.5,[2]S3!AP123,IF($E$2=31.5,[2]S3!AQ123,IF($E$2=32.5,[2]S3!AR123,IF($E$2=33.5,[2]S3!AS123,IF($E$2=34.5,[2]S3!AT123,IF($E$2=35.5,[2]S3!AU123,IF($E$2=36.5,[2]S3!AV123,IF($E$2=37.5,[2]S3!AW123,IF($E$2=38.5,[2]S3!AX123,IF($E$2=39.5,[2]S3!AY123)))))))))))))))))))))))))</f>
        <v>201.02</v>
      </c>
      <c r="F123" s="156">
        <f t="shared" si="5"/>
        <v>281.43</v>
      </c>
    </row>
    <row r="124" spans="2:6">
      <c r="B124" s="155">
        <v>120</v>
      </c>
      <c r="C124" s="156">
        <f>IF($C$2=15.5,[2]S3!A124,IF($C$2=16.5,[2]S3!B124,IF($C$2=17.5,[2]S3!C124,IF($C$2=18.5,[2]S3!D124,IF($C$2=19.5,[2]S3!E124,IF($C$2=20.5,[2]S3!F124,IF($C$2=21.5,[2]S3!G124,IF($C$2=22.5,[2]S3!H124,IF($C$2=23.5,[2]S3!I124,IF($C$2=24.5,[2]S3!J124,IF($C$2=25.5,[2]S3!K124,IF($C$2=26.5,[2]S3!L124,IF($C$2=27.5,[2]S3!M124,IF($C$2=28.5,[2]S3!N124,IF($C$2=29.5,[2]S3!O124,IF($C$2=30.5,[2]S3!P124,IF($C$2=31.5,[2]S3!Q124,IF($C$2=32.5,[2]S3!R124,IF($C$2=33.5,[2]S3!S124,IF($C$2=34.5,[2]S3!T124,IF($C$2=35.5,[2]S3!U124,IF($C$2=36.5,[2]S3!V124,IF($C$2=37.5,[2]S3!W124,IF($C$2=38.5,[2]S3!X124,IF($C$2=39.5,[2]S3!Y124)))))))))))))))))))))))))</f>
        <v>300.07</v>
      </c>
      <c r="D124" s="156">
        <f t="shared" si="6"/>
        <v>420.1</v>
      </c>
      <c r="E124" s="156">
        <f>IF($E$2=15.5,[2]S3!AA124,IF($E$2=16.5,[2]S3!AB124,IF($E$2=17.5,[2]S3!AC124,IF($E$2=18.5,[2]S3!AD124,IF($E$2=19.5,[2]S3!AE124,IF($E$2=20.5,[2]S3!AF124,IF($E$2=21.5,[2]S3!AG124,IF($E$2=22.5,[2]S3!AH124,IF($E$2=23.5,[2]S3!AI124,IF($E$2=24.5,[2]S3!AJ124,IF($E$2=25.5,[2]S3!AK124,IF($E$2=26.5,[2]S3!AL124,IF($E$2=27.5,[2]S3!AM124,IF($E$2=28.5,[2]S3!AN124,IF($E$2=29.5,[2]S3!AO124,IF($E$2=30.5,[2]S3!AP124,IF($E$2=31.5,[2]S3!AQ124,IF($E$2=32.5,[2]S3!AR124,IF($E$2=33.5,[2]S3!AS124,IF($E$2=34.5,[2]S3!AT124,IF($E$2=35.5,[2]S3!AU124,IF($E$2=36.5,[2]S3!AV124,IF($E$2=37.5,[2]S3!AW124,IF($E$2=38.5,[2]S3!AX124,IF($E$2=39.5,[2]S3!AY124)))))))))))))))))))))))))</f>
        <v>202.66</v>
      </c>
      <c r="F124" s="156">
        <f t="shared" si="5"/>
        <v>283.72000000000003</v>
      </c>
    </row>
    <row r="125" spans="2:6">
      <c r="B125" s="155">
        <v>121</v>
      </c>
      <c r="C125" s="156">
        <f>IF($C$2=15.5,[2]S3!A125,IF($C$2=16.5,[2]S3!B125,IF($C$2=17.5,[2]S3!C125,IF($C$2=18.5,[2]S3!D125,IF($C$2=19.5,[2]S3!E125,IF($C$2=20.5,[2]S3!F125,IF($C$2=21.5,[2]S3!G125,IF($C$2=22.5,[2]S3!H125,IF($C$2=23.5,[2]S3!I125,IF($C$2=24.5,[2]S3!J125,IF($C$2=25.5,[2]S3!K125,IF($C$2=26.5,[2]S3!L125,IF($C$2=27.5,[2]S3!M125,IF($C$2=28.5,[2]S3!N125,IF($C$2=29.5,[2]S3!O125,IF($C$2=30.5,[2]S3!P125,IF($C$2=31.5,[2]S3!Q125,IF($C$2=32.5,[2]S3!R125,IF($C$2=33.5,[2]S3!S125,IF($C$2=34.5,[2]S3!T125,IF($C$2=35.5,[2]S3!U125,IF($C$2=36.5,[2]S3!V125,IF($C$2=37.5,[2]S3!W125,IF($C$2=38.5,[2]S3!X125,IF($C$2=39.5,[2]S3!Y125)))))))))))))))))))))))))</f>
        <v>302.97000000000003</v>
      </c>
      <c r="D125" s="156">
        <f t="shared" si="6"/>
        <v>424.16</v>
      </c>
      <c r="E125" s="156">
        <f>IF($E$2=15.5,[2]S3!AA125,IF($E$2=16.5,[2]S3!AB125,IF($E$2=17.5,[2]S3!AC125,IF($E$2=18.5,[2]S3!AD125,IF($E$2=19.5,[2]S3!AE125,IF($E$2=20.5,[2]S3!AF125,IF($E$2=21.5,[2]S3!AG125,IF($E$2=22.5,[2]S3!AH125,IF($E$2=23.5,[2]S3!AI125,IF($E$2=24.5,[2]S3!AJ125,IF($E$2=25.5,[2]S3!AK125,IF($E$2=26.5,[2]S3!AL125,IF($E$2=27.5,[2]S3!AM125,IF($E$2=28.5,[2]S3!AN125,IF($E$2=29.5,[2]S3!AO125,IF($E$2=30.5,[2]S3!AP125,IF($E$2=31.5,[2]S3!AQ125,IF($E$2=32.5,[2]S3!AR125,IF($E$2=33.5,[2]S3!AS125,IF($E$2=34.5,[2]S3!AT125,IF($E$2=35.5,[2]S3!AU125,IF($E$2=36.5,[2]S3!AV125,IF($E$2=37.5,[2]S3!AW125,IF($E$2=38.5,[2]S3!AX125,IF($E$2=39.5,[2]S3!AY125)))))))))))))))))))))))))</f>
        <v>204.36</v>
      </c>
      <c r="F125" s="156">
        <f t="shared" si="5"/>
        <v>286.10000000000002</v>
      </c>
    </row>
    <row r="126" spans="2:6">
      <c r="B126" s="155">
        <v>122</v>
      </c>
      <c r="C126" s="156">
        <f>IF($C$2=15.5,[2]S3!A126,IF($C$2=16.5,[2]S3!B126,IF($C$2=17.5,[2]S3!C126,IF($C$2=18.5,[2]S3!D126,IF($C$2=19.5,[2]S3!E126,IF($C$2=20.5,[2]S3!F126,IF($C$2=21.5,[2]S3!G126,IF($C$2=22.5,[2]S3!H126,IF($C$2=23.5,[2]S3!I126,IF($C$2=24.5,[2]S3!J126,IF($C$2=25.5,[2]S3!K126,IF($C$2=26.5,[2]S3!L126,IF($C$2=27.5,[2]S3!M126,IF($C$2=28.5,[2]S3!N126,IF($C$2=29.5,[2]S3!O126,IF($C$2=30.5,[2]S3!P126,IF($C$2=31.5,[2]S3!Q126,IF($C$2=32.5,[2]S3!R126,IF($C$2=33.5,[2]S3!S126,IF($C$2=34.5,[2]S3!T126,IF($C$2=35.5,[2]S3!U126,IF($C$2=36.5,[2]S3!V126,IF($C$2=37.5,[2]S3!W126,IF($C$2=38.5,[2]S3!X126,IF($C$2=39.5,[2]S3!Y126)))))))))))))))))))))))))</f>
        <v>305.52</v>
      </c>
      <c r="D126" s="156">
        <f t="shared" si="6"/>
        <v>427.73</v>
      </c>
      <c r="E126" s="156">
        <f>IF($E$2=15.5,[2]S3!AA126,IF($E$2=16.5,[2]S3!AB126,IF($E$2=17.5,[2]S3!AC126,IF($E$2=18.5,[2]S3!AD126,IF($E$2=19.5,[2]S3!AE126,IF($E$2=20.5,[2]S3!AF126,IF($E$2=21.5,[2]S3!AG126,IF($E$2=22.5,[2]S3!AH126,IF($E$2=23.5,[2]S3!AI126,IF($E$2=24.5,[2]S3!AJ126,IF($E$2=25.5,[2]S3!AK126,IF($E$2=26.5,[2]S3!AL126,IF($E$2=27.5,[2]S3!AM126,IF($E$2=28.5,[2]S3!AN126,IF($E$2=29.5,[2]S3!AO126,IF($E$2=30.5,[2]S3!AP126,IF($E$2=31.5,[2]S3!AQ126,IF($E$2=32.5,[2]S3!AR126,IF($E$2=33.5,[2]S3!AS126,IF($E$2=34.5,[2]S3!AT126,IF($E$2=35.5,[2]S3!AU126,IF($E$2=36.5,[2]S3!AV126,IF($E$2=37.5,[2]S3!AW126,IF($E$2=38.5,[2]S3!AX126,IF($E$2=39.5,[2]S3!AY126)))))))))))))))))))))))))</f>
        <v>206.06</v>
      </c>
      <c r="F126" s="156">
        <f t="shared" si="5"/>
        <v>288.48</v>
      </c>
    </row>
    <row r="127" spans="2:6">
      <c r="B127" s="155">
        <v>123</v>
      </c>
      <c r="C127" s="156">
        <f>IF($C$2=15.5,[2]S3!A127,IF($C$2=16.5,[2]S3!B127,IF($C$2=17.5,[2]S3!C127,IF($C$2=18.5,[2]S3!D127,IF($C$2=19.5,[2]S3!E127,IF($C$2=20.5,[2]S3!F127,IF($C$2=21.5,[2]S3!G127,IF($C$2=22.5,[2]S3!H127,IF($C$2=23.5,[2]S3!I127,IF($C$2=24.5,[2]S3!J127,IF($C$2=25.5,[2]S3!K127,IF($C$2=26.5,[2]S3!L127,IF($C$2=27.5,[2]S3!M127,IF($C$2=28.5,[2]S3!N127,IF($C$2=29.5,[2]S3!O127,IF($C$2=30.5,[2]S3!P127,IF($C$2=31.5,[2]S3!Q127,IF($C$2=32.5,[2]S3!R127,IF($C$2=33.5,[2]S3!S127,IF($C$2=34.5,[2]S3!T127,IF($C$2=35.5,[2]S3!U127,IF($C$2=36.5,[2]S3!V127,IF($C$2=37.5,[2]S3!W127,IF($C$2=38.5,[2]S3!X127,IF($C$2=39.5,[2]S3!Y127)))))))))))))))))))))))))</f>
        <v>308.08</v>
      </c>
      <c r="D127" s="156">
        <f t="shared" si="6"/>
        <v>431.31</v>
      </c>
      <c r="E127" s="156">
        <f>IF($E$2=15.5,[2]S3!AA127,IF($E$2=16.5,[2]S3!AB127,IF($E$2=17.5,[2]S3!AC127,IF($E$2=18.5,[2]S3!AD127,IF($E$2=19.5,[2]S3!AE127,IF($E$2=20.5,[2]S3!AF127,IF($E$2=21.5,[2]S3!AG127,IF($E$2=22.5,[2]S3!AH127,IF($E$2=23.5,[2]S3!AI127,IF($E$2=24.5,[2]S3!AJ127,IF($E$2=25.5,[2]S3!AK127,IF($E$2=26.5,[2]S3!AL127,IF($E$2=27.5,[2]S3!AM127,IF($E$2=28.5,[2]S3!AN127,IF($E$2=29.5,[2]S3!AO127,IF($E$2=30.5,[2]S3!AP127,IF($E$2=31.5,[2]S3!AQ127,IF($E$2=32.5,[2]S3!AR127,IF($E$2=33.5,[2]S3!AS127,IF($E$2=34.5,[2]S3!AT127,IF($E$2=35.5,[2]S3!AU127,IF($E$2=36.5,[2]S3!AV127,IF($E$2=37.5,[2]S3!AW127,IF($E$2=38.5,[2]S3!AX127,IF($E$2=39.5,[2]S3!AY127)))))))))))))))))))))))))</f>
        <v>207.7</v>
      </c>
      <c r="F127" s="156">
        <f t="shared" si="5"/>
        <v>290.77999999999997</v>
      </c>
    </row>
    <row r="128" spans="2:6">
      <c r="B128" s="155">
        <v>124</v>
      </c>
      <c r="C128" s="156">
        <f>IF($C$2=15.5,[2]S3!A128,IF($C$2=16.5,[2]S3!B128,IF($C$2=17.5,[2]S3!C128,IF($C$2=18.5,[2]S3!D128,IF($C$2=19.5,[2]S3!E128,IF($C$2=20.5,[2]S3!F128,IF($C$2=21.5,[2]S3!G128,IF($C$2=22.5,[2]S3!H128,IF($C$2=23.5,[2]S3!I128,IF($C$2=24.5,[2]S3!J128,IF($C$2=25.5,[2]S3!K128,IF($C$2=26.5,[2]S3!L128,IF($C$2=27.5,[2]S3!M128,IF($C$2=28.5,[2]S3!N128,IF($C$2=29.5,[2]S3!O128,IF($C$2=30.5,[2]S3!P128,IF($C$2=31.5,[2]S3!Q128,IF($C$2=32.5,[2]S3!R128,IF($C$2=33.5,[2]S3!S128,IF($C$2=34.5,[2]S3!T128,IF($C$2=35.5,[2]S3!U128,IF($C$2=36.5,[2]S3!V128,IF($C$2=37.5,[2]S3!W128,IF($C$2=38.5,[2]S3!X128,IF($C$2=39.5,[2]S3!Y128)))))))))))))))))))))))))</f>
        <v>310.64999999999998</v>
      </c>
      <c r="D128" s="156">
        <f t="shared" si="6"/>
        <v>434.91</v>
      </c>
      <c r="E128" s="156">
        <f>IF($E$2=15.5,[2]S3!AA128,IF($E$2=16.5,[2]S3!AB128,IF($E$2=17.5,[2]S3!AC128,IF($E$2=18.5,[2]S3!AD128,IF($E$2=19.5,[2]S3!AE128,IF($E$2=20.5,[2]S3!AF128,IF($E$2=21.5,[2]S3!AG128,IF($E$2=22.5,[2]S3!AH128,IF($E$2=23.5,[2]S3!AI128,IF($E$2=24.5,[2]S3!AJ128,IF($E$2=25.5,[2]S3!AK128,IF($E$2=26.5,[2]S3!AL128,IF($E$2=27.5,[2]S3!AM128,IF($E$2=28.5,[2]S3!AN128,IF($E$2=29.5,[2]S3!AO128,IF($E$2=30.5,[2]S3!AP128,IF($E$2=31.5,[2]S3!AQ128,IF($E$2=32.5,[2]S3!AR128,IF($E$2=33.5,[2]S3!AS128,IF($E$2=34.5,[2]S3!AT128,IF($E$2=35.5,[2]S3!AU128,IF($E$2=36.5,[2]S3!AV128,IF($E$2=37.5,[2]S3!AW128,IF($E$2=38.5,[2]S3!AX128,IF($E$2=39.5,[2]S3!AY128)))))))))))))))))))))))))</f>
        <v>209.41</v>
      </c>
      <c r="F128" s="156">
        <f t="shared" si="5"/>
        <v>293.17</v>
      </c>
    </row>
    <row r="129" spans="2:6">
      <c r="B129" s="155">
        <v>125</v>
      </c>
      <c r="C129" s="156">
        <f>IF($C$2=15.5,[2]S3!A129,IF($C$2=16.5,[2]S3!B129,IF($C$2=17.5,[2]S3!C129,IF($C$2=18.5,[2]S3!D129,IF($C$2=19.5,[2]S3!E129,IF($C$2=20.5,[2]S3!F129,IF($C$2=21.5,[2]S3!G129,IF($C$2=22.5,[2]S3!H129,IF($C$2=23.5,[2]S3!I129,IF($C$2=24.5,[2]S3!J129,IF($C$2=25.5,[2]S3!K129,IF($C$2=26.5,[2]S3!L129,IF($C$2=27.5,[2]S3!M129,IF($C$2=28.5,[2]S3!N129,IF($C$2=29.5,[2]S3!O129,IF($C$2=30.5,[2]S3!P129,IF($C$2=31.5,[2]S3!Q129,IF($C$2=32.5,[2]S3!R129,IF($C$2=33.5,[2]S3!S129,IF($C$2=34.5,[2]S3!T129,IF($C$2=35.5,[2]S3!U129,IF($C$2=36.5,[2]S3!V129,IF($C$2=37.5,[2]S3!W129,IF($C$2=38.5,[2]S3!X129,IF($C$2=39.5,[2]S3!Y129)))))))))))))))))))))))))</f>
        <v>312.95999999999998</v>
      </c>
      <c r="D129" s="156">
        <f t="shared" si="6"/>
        <v>438.14</v>
      </c>
      <c r="E129" s="156">
        <f>IF($E$2=15.5,[2]S3!AA129,IF($E$2=16.5,[2]S3!AB129,IF($E$2=17.5,[2]S3!AC129,IF($E$2=18.5,[2]S3!AD129,IF($E$2=19.5,[2]S3!AE129,IF($E$2=20.5,[2]S3!AF129,IF($E$2=21.5,[2]S3!AG129,IF($E$2=22.5,[2]S3!AH129,IF($E$2=23.5,[2]S3!AI129,IF($E$2=24.5,[2]S3!AJ129,IF($E$2=25.5,[2]S3!AK129,IF($E$2=26.5,[2]S3!AL129,IF($E$2=27.5,[2]S3!AM129,IF($E$2=28.5,[2]S3!AN129,IF($E$2=29.5,[2]S3!AO129,IF($E$2=30.5,[2]S3!AP129,IF($E$2=31.5,[2]S3!AQ129,IF($E$2=32.5,[2]S3!AR129,IF($E$2=33.5,[2]S3!AS129,IF($E$2=34.5,[2]S3!AT129,IF($E$2=35.5,[2]S3!AU129,IF($E$2=36.5,[2]S3!AV129,IF($E$2=37.5,[2]S3!AW129,IF($E$2=38.5,[2]S3!AX129,IF($E$2=39.5,[2]S3!AY129)))))))))))))))))))))))))</f>
        <v>211.12</v>
      </c>
      <c r="F129" s="156">
        <f t="shared" si="5"/>
        <v>295.57</v>
      </c>
    </row>
    <row r="130" spans="2:6">
      <c r="B130" s="155">
        <v>126</v>
      </c>
      <c r="C130" s="156">
        <f>IF($C$2=15.5,[2]S3!A130,IF($C$2=16.5,[2]S3!B130,IF($C$2=17.5,[2]S3!C130,IF($C$2=18.5,[2]S3!D130,IF($C$2=19.5,[2]S3!E130,IF($C$2=20.5,[2]S3!F130,IF($C$2=21.5,[2]S3!G130,IF($C$2=22.5,[2]S3!H130,IF($C$2=23.5,[2]S3!I130,IF($C$2=24.5,[2]S3!J130,IF($C$2=25.5,[2]S3!K130,IF($C$2=26.5,[2]S3!L130,IF($C$2=27.5,[2]S3!M130,IF($C$2=28.5,[2]S3!N130,IF($C$2=29.5,[2]S3!O130,IF($C$2=30.5,[2]S3!P130,IF($C$2=31.5,[2]S3!Q130,IF($C$2=32.5,[2]S3!R130,IF($C$2=33.5,[2]S3!S130,IF($C$2=34.5,[2]S3!T130,IF($C$2=35.5,[2]S3!U130,IF($C$2=36.5,[2]S3!V130,IF($C$2=37.5,[2]S3!W130,IF($C$2=38.5,[2]S3!X130,IF($C$2=39.5,[2]S3!Y130)))))))))))))))))))))))))</f>
        <v>315.54000000000002</v>
      </c>
      <c r="D130" s="156">
        <f t="shared" si="6"/>
        <v>441.76</v>
      </c>
      <c r="E130" s="156">
        <f>IF($E$2=15.5,[2]S3!AA130,IF($E$2=16.5,[2]S3!AB130,IF($E$2=17.5,[2]S3!AC130,IF($E$2=18.5,[2]S3!AD130,IF($E$2=19.5,[2]S3!AE130,IF($E$2=20.5,[2]S3!AF130,IF($E$2=21.5,[2]S3!AG130,IF($E$2=22.5,[2]S3!AH130,IF($E$2=23.5,[2]S3!AI130,IF($E$2=24.5,[2]S3!AJ130,IF($E$2=25.5,[2]S3!AK130,IF($E$2=26.5,[2]S3!AL130,IF($E$2=27.5,[2]S3!AM130,IF($E$2=28.5,[2]S3!AN130,IF($E$2=29.5,[2]S3!AO130,IF($E$2=30.5,[2]S3!AP130,IF($E$2=31.5,[2]S3!AQ130,IF($E$2=32.5,[2]S3!AR130,IF($E$2=33.5,[2]S3!AS130,IF($E$2=34.5,[2]S3!AT130,IF($E$2=35.5,[2]S3!AU130,IF($E$2=36.5,[2]S3!AV130,IF($E$2=37.5,[2]S3!AW130,IF($E$2=38.5,[2]S3!AX130,IF($E$2=39.5,[2]S3!AY130)))))))))))))))))))))))))</f>
        <v>212.76</v>
      </c>
      <c r="F130" s="156">
        <f t="shared" si="5"/>
        <v>297.86</v>
      </c>
    </row>
    <row r="131" spans="2:6">
      <c r="B131" s="155">
        <v>127</v>
      </c>
      <c r="C131" s="156">
        <f>IF($C$2=15.5,[2]S3!A131,IF($C$2=16.5,[2]S3!B131,IF($C$2=17.5,[2]S3!C131,IF($C$2=18.5,[2]S3!D131,IF($C$2=19.5,[2]S3!E131,IF($C$2=20.5,[2]S3!F131,IF($C$2=21.5,[2]S3!G131,IF($C$2=22.5,[2]S3!H131,IF($C$2=23.5,[2]S3!I131,IF($C$2=24.5,[2]S3!J131,IF($C$2=25.5,[2]S3!K131,IF($C$2=26.5,[2]S3!L131,IF($C$2=27.5,[2]S3!M131,IF($C$2=28.5,[2]S3!N131,IF($C$2=29.5,[2]S3!O131,IF($C$2=30.5,[2]S3!P131,IF($C$2=31.5,[2]S3!Q131,IF($C$2=32.5,[2]S3!R131,IF($C$2=33.5,[2]S3!S131,IF($C$2=34.5,[2]S3!T131,IF($C$2=35.5,[2]S3!U131,IF($C$2=36.5,[2]S3!V131,IF($C$2=37.5,[2]S3!W131,IF($C$2=38.5,[2]S3!X131,IF($C$2=39.5,[2]S3!Y131)))))))))))))))))))))))))</f>
        <v>318.13</v>
      </c>
      <c r="D131" s="156">
        <f t="shared" si="6"/>
        <v>445.38</v>
      </c>
      <c r="E131" s="156">
        <f>IF($E$2=15.5,[2]S3!AA131,IF($E$2=16.5,[2]S3!AB131,IF($E$2=17.5,[2]S3!AC131,IF($E$2=18.5,[2]S3!AD131,IF($E$2=19.5,[2]S3!AE131,IF($E$2=20.5,[2]S3!AF131,IF($E$2=21.5,[2]S3!AG131,IF($E$2=22.5,[2]S3!AH131,IF($E$2=23.5,[2]S3!AI131,IF($E$2=24.5,[2]S3!AJ131,IF($E$2=25.5,[2]S3!AK131,IF($E$2=26.5,[2]S3!AL131,IF($E$2=27.5,[2]S3!AM131,IF($E$2=28.5,[2]S3!AN131,IF($E$2=29.5,[2]S3!AO131,IF($E$2=30.5,[2]S3!AP131,IF($E$2=31.5,[2]S3!AQ131,IF($E$2=32.5,[2]S3!AR131,IF($E$2=33.5,[2]S3!AS131,IF($E$2=34.5,[2]S3!AT131,IF($E$2=35.5,[2]S3!AU131,IF($E$2=36.5,[2]S3!AV131,IF($E$2=37.5,[2]S3!AW131,IF($E$2=38.5,[2]S3!AX131,IF($E$2=39.5,[2]S3!AY131)))))))))))))))))))))))))</f>
        <v>214.47</v>
      </c>
      <c r="F131" s="156">
        <f t="shared" si="5"/>
        <v>300.26</v>
      </c>
    </row>
    <row r="132" spans="2:6">
      <c r="B132" s="155">
        <v>128</v>
      </c>
      <c r="C132" s="156">
        <f>IF($C$2=15.5,[2]S3!A132,IF($C$2=16.5,[2]S3!B132,IF($C$2=17.5,[2]S3!C132,IF($C$2=18.5,[2]S3!D132,IF($C$2=19.5,[2]S3!E132,IF($C$2=20.5,[2]S3!F132,IF($C$2=21.5,[2]S3!G132,IF($C$2=22.5,[2]S3!H132,IF($C$2=23.5,[2]S3!I132,IF($C$2=24.5,[2]S3!J132,IF($C$2=25.5,[2]S3!K132,IF($C$2=26.5,[2]S3!L132,IF($C$2=27.5,[2]S3!M132,IF($C$2=28.5,[2]S3!N132,IF($C$2=29.5,[2]S3!O132,IF($C$2=30.5,[2]S3!P132,IF($C$2=31.5,[2]S3!Q132,IF($C$2=32.5,[2]S3!R132,IF($C$2=33.5,[2]S3!S132,IF($C$2=34.5,[2]S3!T132,IF($C$2=35.5,[2]S3!U132,IF($C$2=36.5,[2]S3!V132,IF($C$2=37.5,[2]S3!W132,IF($C$2=38.5,[2]S3!X132,IF($C$2=39.5,[2]S3!Y132)))))))))))))))))))))))))</f>
        <v>320.45999999999998</v>
      </c>
      <c r="D132" s="156">
        <f t="shared" si="6"/>
        <v>448.64</v>
      </c>
      <c r="E132" s="156">
        <f>IF($E$2=15.5,[2]S3!AA132,IF($E$2=16.5,[2]S3!AB132,IF($E$2=17.5,[2]S3!AC132,IF($E$2=18.5,[2]S3!AD132,IF($E$2=19.5,[2]S3!AE132,IF($E$2=20.5,[2]S3!AF132,IF($E$2=21.5,[2]S3!AG132,IF($E$2=22.5,[2]S3!AH132,IF($E$2=23.5,[2]S3!AI132,IF($E$2=24.5,[2]S3!AJ132,IF($E$2=25.5,[2]S3!AK132,IF($E$2=26.5,[2]S3!AL132,IF($E$2=27.5,[2]S3!AM132,IF($E$2=28.5,[2]S3!AN132,IF($E$2=29.5,[2]S3!AO132,IF($E$2=30.5,[2]S3!AP132,IF($E$2=31.5,[2]S3!AQ132,IF($E$2=32.5,[2]S3!AR132,IF($E$2=33.5,[2]S3!AS132,IF($E$2=34.5,[2]S3!AT132,IF($E$2=35.5,[2]S3!AU132,IF($E$2=36.5,[2]S3!AV132,IF($E$2=37.5,[2]S3!AW132,IF($E$2=38.5,[2]S3!AX132,IF($E$2=39.5,[2]S3!AY132)))))))))))))))))))))))))</f>
        <v>216.19</v>
      </c>
      <c r="F132" s="156">
        <f t="shared" si="5"/>
        <v>302.67</v>
      </c>
    </row>
    <row r="133" spans="2:6">
      <c r="B133" s="155">
        <v>129</v>
      </c>
      <c r="C133" s="156">
        <f>IF($C$2=15.5,[2]S3!A133,IF($C$2=16.5,[2]S3!B133,IF($C$2=17.5,[2]S3!C133,IF($C$2=18.5,[2]S3!D133,IF($C$2=19.5,[2]S3!E133,IF($C$2=20.5,[2]S3!F133,IF($C$2=21.5,[2]S3!G133,IF($C$2=22.5,[2]S3!H133,IF($C$2=23.5,[2]S3!I133,IF($C$2=24.5,[2]S3!J133,IF($C$2=25.5,[2]S3!K133,IF($C$2=26.5,[2]S3!L133,IF($C$2=27.5,[2]S3!M133,IF($C$2=28.5,[2]S3!N133,IF($C$2=29.5,[2]S3!O133,IF($C$2=30.5,[2]S3!P133,IF($C$2=31.5,[2]S3!Q133,IF($C$2=32.5,[2]S3!R133,IF($C$2=33.5,[2]S3!S133,IF($C$2=34.5,[2]S3!T133,IF($C$2=35.5,[2]S3!U133,IF($C$2=36.5,[2]S3!V133,IF($C$2=37.5,[2]S3!W133,IF($C$2=38.5,[2]S3!X133,IF($C$2=39.5,[2]S3!Y133)))))))))))))))))))))))))</f>
        <v>323.07</v>
      </c>
      <c r="D133" s="156">
        <f t="shared" si="6"/>
        <v>452.3</v>
      </c>
      <c r="E133" s="156">
        <f>IF($E$2=15.5,[2]S3!AA133,IF($E$2=16.5,[2]S3!AB133,IF($E$2=17.5,[2]S3!AC133,IF($E$2=18.5,[2]S3!AD133,IF($E$2=19.5,[2]S3!AE133,IF($E$2=20.5,[2]S3!AF133,IF($E$2=21.5,[2]S3!AG133,IF($E$2=22.5,[2]S3!AH133,IF($E$2=23.5,[2]S3!AI133,IF($E$2=24.5,[2]S3!AJ133,IF($E$2=25.5,[2]S3!AK133,IF($E$2=26.5,[2]S3!AL133,IF($E$2=27.5,[2]S3!AM133,IF($E$2=28.5,[2]S3!AN133,IF($E$2=29.5,[2]S3!AO133,IF($E$2=30.5,[2]S3!AP133,IF($E$2=31.5,[2]S3!AQ133,IF($E$2=32.5,[2]S3!AR133,IF($E$2=33.5,[2]S3!AS133,IF($E$2=34.5,[2]S3!AT133,IF($E$2=35.5,[2]S3!AU133,IF($E$2=36.5,[2]S3!AV133,IF($E$2=37.5,[2]S3!AW133,IF($E$2=38.5,[2]S3!AX133,IF($E$2=39.5,[2]S3!AY133)))))))))))))))))))))))))</f>
        <v>217.83</v>
      </c>
      <c r="F133" s="156">
        <f t="shared" si="5"/>
        <v>304.95999999999998</v>
      </c>
    </row>
    <row r="134" spans="2:6">
      <c r="B134" s="155">
        <v>130</v>
      </c>
      <c r="C134" s="156">
        <f>IF($C$2=15.5,[2]S3!A134,IF($C$2=16.5,[2]S3!B134,IF($C$2=17.5,[2]S3!C134,IF($C$2=18.5,[2]S3!D134,IF($C$2=19.5,[2]S3!E134,IF($C$2=20.5,[2]S3!F134,IF($C$2=21.5,[2]S3!G134,IF($C$2=22.5,[2]S3!H134,IF($C$2=23.5,[2]S3!I134,IF($C$2=24.5,[2]S3!J134,IF($C$2=25.5,[2]S3!K134,IF($C$2=26.5,[2]S3!L134,IF($C$2=27.5,[2]S3!M134,IF($C$2=28.5,[2]S3!N134,IF($C$2=29.5,[2]S3!O134,IF($C$2=30.5,[2]S3!P134,IF($C$2=31.5,[2]S3!Q134,IF($C$2=32.5,[2]S3!R134,IF($C$2=33.5,[2]S3!S134,IF($C$2=34.5,[2]S3!T134,IF($C$2=35.5,[2]S3!U134,IF($C$2=36.5,[2]S3!V134,IF($C$2=37.5,[2]S3!W134,IF($C$2=38.5,[2]S3!X134,IF($C$2=39.5,[2]S3!Y134)))))))))))))))))))))))))</f>
        <v>325.69</v>
      </c>
      <c r="D134" s="156">
        <f t="shared" si="6"/>
        <v>455.97</v>
      </c>
      <c r="E134" s="156">
        <f>IF($E$2=15.5,[2]S3!AA134,IF($E$2=16.5,[2]S3!AB134,IF($E$2=17.5,[2]S3!AC134,IF($E$2=18.5,[2]S3!AD134,IF($E$2=19.5,[2]S3!AE134,IF($E$2=20.5,[2]S3!AF134,IF($E$2=21.5,[2]S3!AG134,IF($E$2=22.5,[2]S3!AH134,IF($E$2=23.5,[2]S3!AI134,IF($E$2=24.5,[2]S3!AJ134,IF($E$2=25.5,[2]S3!AK134,IF($E$2=26.5,[2]S3!AL134,IF($E$2=27.5,[2]S3!AM134,IF($E$2=28.5,[2]S3!AN134,IF($E$2=29.5,[2]S3!AO134,IF($E$2=30.5,[2]S3!AP134,IF($E$2=31.5,[2]S3!AQ134,IF($E$2=32.5,[2]S3!AR134,IF($E$2=33.5,[2]S3!AS134,IF($E$2=34.5,[2]S3!AT134,IF($E$2=35.5,[2]S3!AU134,IF($E$2=36.5,[2]S3!AV134,IF($E$2=37.5,[2]S3!AW134,IF($E$2=38.5,[2]S3!AX134,IF($E$2=39.5,[2]S3!AY134)))))))))))))))))))))))))</f>
        <v>219.56</v>
      </c>
      <c r="F134" s="156">
        <f t="shared" ref="F134:F197" si="7">ROUND(E134*1.4,2)</f>
        <v>307.38</v>
      </c>
    </row>
    <row r="135" spans="2:6">
      <c r="B135" s="155">
        <v>131</v>
      </c>
      <c r="C135" s="156">
        <f>IF($C$2=15.5,[2]S3!A135,IF($C$2=16.5,[2]S3!B135,IF($C$2=17.5,[2]S3!C135,IF($C$2=18.5,[2]S3!D135,IF($C$2=19.5,[2]S3!E135,IF($C$2=20.5,[2]S3!F135,IF($C$2=21.5,[2]S3!G135,IF($C$2=22.5,[2]S3!H135,IF($C$2=23.5,[2]S3!I135,IF($C$2=24.5,[2]S3!J135,IF($C$2=25.5,[2]S3!K135,IF($C$2=26.5,[2]S3!L135,IF($C$2=27.5,[2]S3!M135,IF($C$2=28.5,[2]S3!N135,IF($C$2=29.5,[2]S3!O135,IF($C$2=30.5,[2]S3!P135,IF($C$2=31.5,[2]S3!Q135,IF($C$2=32.5,[2]S3!R135,IF($C$2=33.5,[2]S3!S135,IF($C$2=34.5,[2]S3!T135,IF($C$2=35.5,[2]S3!U135,IF($C$2=36.5,[2]S3!V135,IF($C$2=37.5,[2]S3!W135,IF($C$2=38.5,[2]S3!X135,IF($C$2=39.5,[2]S3!Y135)))))))))))))))))))))))))</f>
        <v>328.03</v>
      </c>
      <c r="D135" s="156">
        <f t="shared" ref="D135:D198" si="8">ROUND(C135*1.4,2)</f>
        <v>459.24</v>
      </c>
      <c r="E135" s="156">
        <f>IF($E$2=15.5,[2]S3!AA135,IF($E$2=16.5,[2]S3!AB135,IF($E$2=17.5,[2]S3!AC135,IF($E$2=18.5,[2]S3!AD135,IF($E$2=19.5,[2]S3!AE135,IF($E$2=20.5,[2]S3!AF135,IF($E$2=21.5,[2]S3!AG135,IF($E$2=22.5,[2]S3!AH135,IF($E$2=23.5,[2]S3!AI135,IF($E$2=24.5,[2]S3!AJ135,IF($E$2=25.5,[2]S3!AK135,IF($E$2=26.5,[2]S3!AL135,IF($E$2=27.5,[2]S3!AM135,IF($E$2=28.5,[2]S3!AN135,IF($E$2=29.5,[2]S3!AO135,IF($E$2=30.5,[2]S3!AP135,IF($E$2=31.5,[2]S3!AQ135,IF($E$2=32.5,[2]S3!AR135,IF($E$2=33.5,[2]S3!AS135,IF($E$2=34.5,[2]S3!AT135,IF($E$2=35.5,[2]S3!AU135,IF($E$2=36.5,[2]S3!AV135,IF($E$2=37.5,[2]S3!AW135,IF($E$2=38.5,[2]S3!AX135,IF($E$2=39.5,[2]S3!AY135)))))))))))))))))))))))))</f>
        <v>221.2</v>
      </c>
      <c r="F135" s="156">
        <f t="shared" si="7"/>
        <v>309.68</v>
      </c>
    </row>
    <row r="136" spans="2:6">
      <c r="B136" s="155">
        <v>132</v>
      </c>
      <c r="C136" s="156">
        <f>IF($C$2=15.5,[2]S3!A136,IF($C$2=16.5,[2]S3!B136,IF($C$2=17.5,[2]S3!C136,IF($C$2=18.5,[2]S3!D136,IF($C$2=19.5,[2]S3!E136,IF($C$2=20.5,[2]S3!F136,IF($C$2=21.5,[2]S3!G136,IF($C$2=22.5,[2]S3!H136,IF($C$2=23.5,[2]S3!I136,IF($C$2=24.5,[2]S3!J136,IF($C$2=25.5,[2]S3!K136,IF($C$2=26.5,[2]S3!L136,IF($C$2=27.5,[2]S3!M136,IF($C$2=28.5,[2]S3!N136,IF($C$2=29.5,[2]S3!O136,IF($C$2=30.5,[2]S3!P136,IF($C$2=31.5,[2]S3!Q136,IF($C$2=32.5,[2]S3!R136,IF($C$2=33.5,[2]S3!S136,IF($C$2=34.5,[2]S3!T136,IF($C$2=35.5,[2]S3!U136,IF($C$2=36.5,[2]S3!V136,IF($C$2=37.5,[2]S3!W136,IF($C$2=38.5,[2]S3!X136,IF($C$2=39.5,[2]S3!Y136)))))))))))))))))))))))))</f>
        <v>330.66</v>
      </c>
      <c r="D136" s="156">
        <f t="shared" si="8"/>
        <v>462.92</v>
      </c>
      <c r="E136" s="156">
        <f>IF($E$2=15.5,[2]S3!AA136,IF($E$2=16.5,[2]S3!AB136,IF($E$2=17.5,[2]S3!AC136,IF($E$2=18.5,[2]S3!AD136,IF($E$2=19.5,[2]S3!AE136,IF($E$2=20.5,[2]S3!AF136,IF($E$2=21.5,[2]S3!AG136,IF($E$2=22.5,[2]S3!AH136,IF($E$2=23.5,[2]S3!AI136,IF($E$2=24.5,[2]S3!AJ136,IF($E$2=25.5,[2]S3!AK136,IF($E$2=26.5,[2]S3!AL136,IF($E$2=27.5,[2]S3!AM136,IF($E$2=28.5,[2]S3!AN136,IF($E$2=29.5,[2]S3!AO136,IF($E$2=30.5,[2]S3!AP136,IF($E$2=31.5,[2]S3!AQ136,IF($E$2=32.5,[2]S3!AR136,IF($E$2=33.5,[2]S3!AS136,IF($E$2=34.5,[2]S3!AT136,IF($E$2=35.5,[2]S3!AU136,IF($E$2=36.5,[2]S3!AV136,IF($E$2=37.5,[2]S3!AW136,IF($E$2=38.5,[2]S3!AX136,IF($E$2=39.5,[2]S3!AY136)))))))))))))))))))))))))</f>
        <v>222.85</v>
      </c>
      <c r="F136" s="156">
        <f t="shared" si="7"/>
        <v>311.99</v>
      </c>
    </row>
    <row r="137" spans="2:6">
      <c r="B137" s="155">
        <v>133</v>
      </c>
      <c r="C137" s="156">
        <f>IF($C$2=15.5,[2]S3!A137,IF($C$2=16.5,[2]S3!B137,IF($C$2=17.5,[2]S3!C137,IF($C$2=18.5,[2]S3!D137,IF($C$2=19.5,[2]S3!E137,IF($C$2=20.5,[2]S3!F137,IF($C$2=21.5,[2]S3!G137,IF($C$2=22.5,[2]S3!H137,IF($C$2=23.5,[2]S3!I137,IF($C$2=24.5,[2]S3!J137,IF($C$2=25.5,[2]S3!K137,IF($C$2=26.5,[2]S3!L137,IF($C$2=27.5,[2]S3!M137,IF($C$2=28.5,[2]S3!N137,IF($C$2=29.5,[2]S3!O137,IF($C$2=30.5,[2]S3!P137,IF($C$2=31.5,[2]S3!Q137,IF($C$2=32.5,[2]S3!R137,IF($C$2=33.5,[2]S3!S137,IF($C$2=34.5,[2]S3!T137,IF($C$2=35.5,[2]S3!U137,IF($C$2=36.5,[2]S3!V137,IF($C$2=37.5,[2]S3!W137,IF($C$2=38.5,[2]S3!X137,IF($C$2=39.5,[2]S3!Y137)))))))))))))))))))))))))</f>
        <v>333.01</v>
      </c>
      <c r="D137" s="156">
        <f t="shared" si="8"/>
        <v>466.21</v>
      </c>
      <c r="E137" s="156">
        <f>IF($E$2=15.5,[2]S3!AA137,IF($E$2=16.5,[2]S3!AB137,IF($E$2=17.5,[2]S3!AC137,IF($E$2=18.5,[2]S3!AD137,IF($E$2=19.5,[2]S3!AE137,IF($E$2=20.5,[2]S3!AF137,IF($E$2=21.5,[2]S3!AG137,IF($E$2=22.5,[2]S3!AH137,IF($E$2=23.5,[2]S3!AI137,IF($E$2=24.5,[2]S3!AJ137,IF($E$2=25.5,[2]S3!AK137,IF($E$2=26.5,[2]S3!AL137,IF($E$2=27.5,[2]S3!AM137,IF($E$2=28.5,[2]S3!AN137,IF($E$2=29.5,[2]S3!AO137,IF($E$2=30.5,[2]S3!AP137,IF($E$2=31.5,[2]S3!AQ137,IF($E$2=32.5,[2]S3!AR137,IF($E$2=33.5,[2]S3!AS137,IF($E$2=34.5,[2]S3!AT137,IF($E$2=35.5,[2]S3!AU137,IF($E$2=36.5,[2]S3!AV137,IF($E$2=37.5,[2]S3!AW137,IF($E$2=38.5,[2]S3!AX137,IF($E$2=39.5,[2]S3!AY137)))))))))))))))))))))))))</f>
        <v>224.58</v>
      </c>
      <c r="F137" s="156">
        <f t="shared" si="7"/>
        <v>314.41000000000003</v>
      </c>
    </row>
    <row r="138" spans="2:6">
      <c r="B138" s="155">
        <v>134</v>
      </c>
      <c r="C138" s="156">
        <f>IF($C$2=15.5,[2]S3!A138,IF($C$2=16.5,[2]S3!B138,IF($C$2=17.5,[2]S3!C138,IF($C$2=18.5,[2]S3!D138,IF($C$2=19.5,[2]S3!E138,IF($C$2=20.5,[2]S3!F138,IF($C$2=21.5,[2]S3!G138,IF($C$2=22.5,[2]S3!H138,IF($C$2=23.5,[2]S3!I138,IF($C$2=24.5,[2]S3!J138,IF($C$2=25.5,[2]S3!K138,IF($C$2=26.5,[2]S3!L138,IF($C$2=27.5,[2]S3!M138,IF($C$2=28.5,[2]S3!N138,IF($C$2=29.5,[2]S3!O138,IF($C$2=30.5,[2]S3!P138,IF($C$2=31.5,[2]S3!Q138,IF($C$2=32.5,[2]S3!R138,IF($C$2=33.5,[2]S3!S138,IF($C$2=34.5,[2]S3!T138,IF($C$2=35.5,[2]S3!U138,IF($C$2=36.5,[2]S3!V138,IF($C$2=37.5,[2]S3!W138,IF($C$2=38.5,[2]S3!X138,IF($C$2=39.5,[2]S3!Y138)))))))))))))))))))))))))</f>
        <v>335.66</v>
      </c>
      <c r="D138" s="156">
        <f t="shared" si="8"/>
        <v>469.92</v>
      </c>
      <c r="E138" s="156">
        <f>IF($E$2=15.5,[2]S3!AA138,IF($E$2=16.5,[2]S3!AB138,IF($E$2=17.5,[2]S3!AC138,IF($E$2=18.5,[2]S3!AD138,IF($E$2=19.5,[2]S3!AE138,IF($E$2=20.5,[2]S3!AF138,IF($E$2=21.5,[2]S3!AG138,IF($E$2=22.5,[2]S3!AH138,IF($E$2=23.5,[2]S3!AI138,IF($E$2=24.5,[2]S3!AJ138,IF($E$2=25.5,[2]S3!AK138,IF($E$2=26.5,[2]S3!AL138,IF($E$2=27.5,[2]S3!AM138,IF($E$2=28.5,[2]S3!AN138,IF($E$2=29.5,[2]S3!AO138,IF($E$2=30.5,[2]S3!AP138,IF($E$2=31.5,[2]S3!AQ138,IF($E$2=32.5,[2]S3!AR138,IF($E$2=33.5,[2]S3!AS138,IF($E$2=34.5,[2]S3!AT138,IF($E$2=35.5,[2]S3!AU138,IF($E$2=36.5,[2]S3!AV138,IF($E$2=37.5,[2]S3!AW138,IF($E$2=38.5,[2]S3!AX138,IF($E$2=39.5,[2]S3!AY138)))))))))))))))))))))))))</f>
        <v>226.23</v>
      </c>
      <c r="F138" s="156">
        <f t="shared" si="7"/>
        <v>316.72000000000003</v>
      </c>
    </row>
    <row r="139" spans="2:6">
      <c r="B139" s="155">
        <v>135</v>
      </c>
      <c r="C139" s="156">
        <f>IF($C$2=15.5,[2]S3!A139,IF($C$2=16.5,[2]S3!B139,IF($C$2=17.5,[2]S3!C139,IF($C$2=18.5,[2]S3!D139,IF($C$2=19.5,[2]S3!E139,IF($C$2=20.5,[2]S3!F139,IF($C$2=21.5,[2]S3!G139,IF($C$2=22.5,[2]S3!H139,IF($C$2=23.5,[2]S3!I139,IF($C$2=24.5,[2]S3!J139,IF($C$2=25.5,[2]S3!K139,IF($C$2=26.5,[2]S3!L139,IF($C$2=27.5,[2]S3!M139,IF($C$2=28.5,[2]S3!N139,IF($C$2=29.5,[2]S3!O139,IF($C$2=30.5,[2]S3!P139,IF($C$2=31.5,[2]S3!Q139,IF($C$2=32.5,[2]S3!R139,IF($C$2=33.5,[2]S3!S139,IF($C$2=34.5,[2]S3!T139,IF($C$2=35.5,[2]S3!U139,IF($C$2=36.5,[2]S3!V139,IF($C$2=37.5,[2]S3!W139,IF($C$2=38.5,[2]S3!X139,IF($C$2=39.5,[2]S3!Y139)))))))))))))))))))))))))</f>
        <v>338.02</v>
      </c>
      <c r="D139" s="156">
        <f t="shared" si="8"/>
        <v>473.23</v>
      </c>
      <c r="E139" s="156">
        <f>IF($E$2=15.5,[2]S3!AA139,IF($E$2=16.5,[2]S3!AB139,IF($E$2=17.5,[2]S3!AC139,IF($E$2=18.5,[2]S3!AD139,IF($E$2=19.5,[2]S3!AE139,IF($E$2=20.5,[2]S3!AF139,IF($E$2=21.5,[2]S3!AG139,IF($E$2=22.5,[2]S3!AH139,IF($E$2=23.5,[2]S3!AI139,IF($E$2=24.5,[2]S3!AJ139,IF($E$2=25.5,[2]S3!AK139,IF($E$2=26.5,[2]S3!AL139,IF($E$2=27.5,[2]S3!AM139,IF($E$2=28.5,[2]S3!AN139,IF($E$2=29.5,[2]S3!AO139,IF($E$2=30.5,[2]S3!AP139,IF($E$2=31.5,[2]S3!AQ139,IF($E$2=32.5,[2]S3!AR139,IF($E$2=33.5,[2]S3!AS139,IF($E$2=34.5,[2]S3!AT139,IF($E$2=35.5,[2]S3!AU139,IF($E$2=36.5,[2]S3!AV139,IF($E$2=37.5,[2]S3!AW139,IF($E$2=38.5,[2]S3!AX139,IF($E$2=39.5,[2]S3!AY139)))))))))))))))))))))))))</f>
        <v>227.96</v>
      </c>
      <c r="F139" s="156">
        <f t="shared" si="7"/>
        <v>319.14</v>
      </c>
    </row>
    <row r="140" spans="2:6">
      <c r="B140" s="155">
        <v>136</v>
      </c>
      <c r="C140" s="156">
        <f>IF($C$2=15.5,[2]S3!A140,IF($C$2=16.5,[2]S3!B140,IF($C$2=17.5,[2]S3!C140,IF($C$2=18.5,[2]S3!D140,IF($C$2=19.5,[2]S3!E140,IF($C$2=20.5,[2]S3!F140,IF($C$2=21.5,[2]S3!G140,IF($C$2=22.5,[2]S3!H140,IF($C$2=23.5,[2]S3!I140,IF($C$2=24.5,[2]S3!J140,IF($C$2=25.5,[2]S3!K140,IF($C$2=26.5,[2]S3!L140,IF($C$2=27.5,[2]S3!M140,IF($C$2=28.5,[2]S3!N140,IF($C$2=29.5,[2]S3!O140,IF($C$2=30.5,[2]S3!P140,IF($C$2=31.5,[2]S3!Q140,IF($C$2=32.5,[2]S3!R140,IF($C$2=33.5,[2]S3!S140,IF($C$2=34.5,[2]S3!T140,IF($C$2=35.5,[2]S3!U140,IF($C$2=36.5,[2]S3!V140,IF($C$2=37.5,[2]S3!W140,IF($C$2=38.5,[2]S3!X140,IF($C$2=39.5,[2]S3!Y140)))))))))))))))))))))))))</f>
        <v>340.38</v>
      </c>
      <c r="D140" s="156">
        <f t="shared" si="8"/>
        <v>476.53</v>
      </c>
      <c r="E140" s="156">
        <f>IF($E$2=15.5,[2]S3!AA140,IF($E$2=16.5,[2]S3!AB140,IF($E$2=17.5,[2]S3!AC140,IF($E$2=18.5,[2]S3!AD140,IF($E$2=19.5,[2]S3!AE140,IF($E$2=20.5,[2]S3!AF140,IF($E$2=21.5,[2]S3!AG140,IF($E$2=22.5,[2]S3!AH140,IF($E$2=23.5,[2]S3!AI140,IF($E$2=24.5,[2]S3!AJ140,IF($E$2=25.5,[2]S3!AK140,IF($E$2=26.5,[2]S3!AL140,IF($E$2=27.5,[2]S3!AM140,IF($E$2=28.5,[2]S3!AN140,IF($E$2=29.5,[2]S3!AO140,IF($E$2=30.5,[2]S3!AP140,IF($E$2=31.5,[2]S3!AQ140,IF($E$2=32.5,[2]S3!AR140,IF($E$2=33.5,[2]S3!AS140,IF($E$2=34.5,[2]S3!AT140,IF($E$2=35.5,[2]S3!AU140,IF($E$2=36.5,[2]S3!AV140,IF($E$2=37.5,[2]S3!AW140,IF($E$2=38.5,[2]S3!AX140,IF($E$2=39.5,[2]S3!AY140)))))))))))))))))))))))))</f>
        <v>229.61</v>
      </c>
      <c r="F140" s="156">
        <f t="shared" si="7"/>
        <v>321.45</v>
      </c>
    </row>
    <row r="141" spans="2:6">
      <c r="B141" s="155">
        <v>137</v>
      </c>
      <c r="C141" s="156">
        <f>IF($C$2=15.5,[2]S3!A141,IF($C$2=16.5,[2]S3!B141,IF($C$2=17.5,[2]S3!C141,IF($C$2=18.5,[2]S3!D141,IF($C$2=19.5,[2]S3!E141,IF($C$2=20.5,[2]S3!F141,IF($C$2=21.5,[2]S3!G141,IF($C$2=22.5,[2]S3!H141,IF($C$2=23.5,[2]S3!I141,IF($C$2=24.5,[2]S3!J141,IF($C$2=25.5,[2]S3!K141,IF($C$2=26.5,[2]S3!L141,IF($C$2=27.5,[2]S3!M141,IF($C$2=28.5,[2]S3!N141,IF($C$2=29.5,[2]S3!O141,IF($C$2=30.5,[2]S3!P141,IF($C$2=31.5,[2]S3!Q141,IF($C$2=32.5,[2]S3!R141,IF($C$2=33.5,[2]S3!S141,IF($C$2=34.5,[2]S3!T141,IF($C$2=35.5,[2]S3!U141,IF($C$2=36.5,[2]S3!V141,IF($C$2=37.5,[2]S3!W141,IF($C$2=38.5,[2]S3!X141,IF($C$2=39.5,[2]S3!Y141)))))))))))))))))))))))))</f>
        <v>343.06</v>
      </c>
      <c r="D141" s="156">
        <f t="shared" si="8"/>
        <v>480.28</v>
      </c>
      <c r="E141" s="156">
        <f>IF($E$2=15.5,[2]S3!AA141,IF($E$2=16.5,[2]S3!AB141,IF($E$2=17.5,[2]S3!AC141,IF($E$2=18.5,[2]S3!AD141,IF($E$2=19.5,[2]S3!AE141,IF($E$2=20.5,[2]S3!AF141,IF($E$2=21.5,[2]S3!AG141,IF($E$2=22.5,[2]S3!AH141,IF($E$2=23.5,[2]S3!AI141,IF($E$2=24.5,[2]S3!AJ141,IF($E$2=25.5,[2]S3!AK141,IF($E$2=26.5,[2]S3!AL141,IF($E$2=27.5,[2]S3!AM141,IF($E$2=28.5,[2]S3!AN141,IF($E$2=29.5,[2]S3!AO141,IF($E$2=30.5,[2]S3!AP141,IF($E$2=31.5,[2]S3!AQ141,IF($E$2=32.5,[2]S3!AR141,IF($E$2=33.5,[2]S3!AS141,IF($E$2=34.5,[2]S3!AT141,IF($E$2=35.5,[2]S3!AU141,IF($E$2=36.5,[2]S3!AV141,IF($E$2=37.5,[2]S3!AW141,IF($E$2=38.5,[2]S3!AX141,IF($E$2=39.5,[2]S3!AY141)))))))))))))))))))))))))</f>
        <v>231.35</v>
      </c>
      <c r="F141" s="156">
        <f t="shared" si="7"/>
        <v>323.89</v>
      </c>
    </row>
    <row r="142" spans="2:6">
      <c r="B142" s="155">
        <v>138</v>
      </c>
      <c r="C142" s="156">
        <f>IF($C$2=15.5,[2]S3!A142,IF($C$2=16.5,[2]S3!B142,IF($C$2=17.5,[2]S3!C142,IF($C$2=18.5,[2]S3!D142,IF($C$2=19.5,[2]S3!E142,IF($C$2=20.5,[2]S3!F142,IF($C$2=21.5,[2]S3!G142,IF($C$2=22.5,[2]S3!H142,IF($C$2=23.5,[2]S3!I142,IF($C$2=24.5,[2]S3!J142,IF($C$2=25.5,[2]S3!K142,IF($C$2=26.5,[2]S3!L142,IF($C$2=27.5,[2]S3!M142,IF($C$2=28.5,[2]S3!N142,IF($C$2=29.5,[2]S3!O142,IF($C$2=30.5,[2]S3!P142,IF($C$2=31.5,[2]S3!Q142,IF($C$2=32.5,[2]S3!R142,IF($C$2=33.5,[2]S3!S142,IF($C$2=34.5,[2]S3!T142,IF($C$2=35.5,[2]S3!U142,IF($C$2=36.5,[2]S3!V142,IF($C$2=37.5,[2]S3!W142,IF($C$2=38.5,[2]S3!X142,IF($C$2=39.5,[2]S3!Y142)))))))))))))))))))))))))</f>
        <v>345.43</v>
      </c>
      <c r="D142" s="156">
        <f t="shared" si="8"/>
        <v>483.6</v>
      </c>
      <c r="E142" s="156">
        <f>IF($E$2=15.5,[2]S3!AA142,IF($E$2=16.5,[2]S3!AB142,IF($E$2=17.5,[2]S3!AC142,IF($E$2=18.5,[2]S3!AD142,IF($E$2=19.5,[2]S3!AE142,IF($E$2=20.5,[2]S3!AF142,IF($E$2=21.5,[2]S3!AG142,IF($E$2=22.5,[2]S3!AH142,IF($E$2=23.5,[2]S3!AI142,IF($E$2=24.5,[2]S3!AJ142,IF($E$2=25.5,[2]S3!AK142,IF($E$2=26.5,[2]S3!AL142,IF($E$2=27.5,[2]S3!AM142,IF($E$2=28.5,[2]S3!AN142,IF($E$2=29.5,[2]S3!AO142,IF($E$2=30.5,[2]S3!AP142,IF($E$2=31.5,[2]S3!AQ142,IF($E$2=32.5,[2]S3!AR142,IF($E$2=33.5,[2]S3!AS142,IF($E$2=34.5,[2]S3!AT142,IF($E$2=35.5,[2]S3!AU142,IF($E$2=36.5,[2]S3!AV142,IF($E$2=37.5,[2]S3!AW142,IF($E$2=38.5,[2]S3!AX142,IF($E$2=39.5,[2]S3!AY142)))))))))))))))))))))))))</f>
        <v>233.01</v>
      </c>
      <c r="F142" s="156">
        <f t="shared" si="7"/>
        <v>326.20999999999998</v>
      </c>
    </row>
    <row r="143" spans="2:6">
      <c r="B143" s="155">
        <v>139</v>
      </c>
      <c r="C143" s="156">
        <f>IF($C$2=15.5,[2]S3!A143,IF($C$2=16.5,[2]S3!B143,IF($C$2=17.5,[2]S3!C143,IF($C$2=18.5,[2]S3!D143,IF($C$2=19.5,[2]S3!E143,IF($C$2=20.5,[2]S3!F143,IF($C$2=21.5,[2]S3!G143,IF($C$2=22.5,[2]S3!H143,IF($C$2=23.5,[2]S3!I143,IF($C$2=24.5,[2]S3!J143,IF($C$2=25.5,[2]S3!K143,IF($C$2=26.5,[2]S3!L143,IF($C$2=27.5,[2]S3!M143,IF($C$2=28.5,[2]S3!N143,IF($C$2=29.5,[2]S3!O143,IF($C$2=30.5,[2]S3!P143,IF($C$2=31.5,[2]S3!Q143,IF($C$2=32.5,[2]S3!R143,IF($C$2=33.5,[2]S3!S143,IF($C$2=34.5,[2]S3!T143,IF($C$2=35.5,[2]S3!U143,IF($C$2=36.5,[2]S3!V143,IF($C$2=37.5,[2]S3!W143,IF($C$2=38.5,[2]S3!X143,IF($C$2=39.5,[2]S3!Y143)))))))))))))))))))))))))</f>
        <v>348.12</v>
      </c>
      <c r="D143" s="156">
        <f t="shared" si="8"/>
        <v>487.37</v>
      </c>
      <c r="E143" s="156">
        <f>IF($E$2=15.5,[2]S3!AA143,IF($E$2=16.5,[2]S3!AB143,IF($E$2=17.5,[2]S3!AC143,IF($E$2=18.5,[2]S3!AD143,IF($E$2=19.5,[2]S3!AE143,IF($E$2=20.5,[2]S3!AF143,IF($E$2=21.5,[2]S3!AG143,IF($E$2=22.5,[2]S3!AH143,IF($E$2=23.5,[2]S3!AI143,IF($E$2=24.5,[2]S3!AJ143,IF($E$2=25.5,[2]S3!AK143,IF($E$2=26.5,[2]S3!AL143,IF($E$2=27.5,[2]S3!AM143,IF($E$2=28.5,[2]S3!AN143,IF($E$2=29.5,[2]S3!AO143,IF($E$2=30.5,[2]S3!AP143,IF($E$2=31.5,[2]S3!AQ143,IF($E$2=32.5,[2]S3!AR143,IF($E$2=33.5,[2]S3!AS143,IF($E$2=34.5,[2]S3!AT143,IF($E$2=35.5,[2]S3!AU143,IF($E$2=36.5,[2]S3!AV143,IF($E$2=37.5,[2]S3!AW143,IF($E$2=38.5,[2]S3!AX143,IF($E$2=39.5,[2]S3!AY143)))))))))))))))))))))))))</f>
        <v>234.66</v>
      </c>
      <c r="F143" s="156">
        <f t="shared" si="7"/>
        <v>328.52</v>
      </c>
    </row>
    <row r="144" spans="2:6">
      <c r="B144" s="155">
        <v>140</v>
      </c>
      <c r="C144" s="156">
        <f>IF($C$2=15.5,[2]S3!A144,IF($C$2=16.5,[2]S3!B144,IF($C$2=17.5,[2]S3!C144,IF($C$2=18.5,[2]S3!D144,IF($C$2=19.5,[2]S3!E144,IF($C$2=20.5,[2]S3!F144,IF($C$2=21.5,[2]S3!G144,IF($C$2=22.5,[2]S3!H144,IF($C$2=23.5,[2]S3!I144,IF($C$2=24.5,[2]S3!J144,IF($C$2=25.5,[2]S3!K144,IF($C$2=26.5,[2]S3!L144,IF($C$2=27.5,[2]S3!M144,IF($C$2=28.5,[2]S3!N144,IF($C$2=29.5,[2]S3!O144,IF($C$2=30.5,[2]S3!P144,IF($C$2=31.5,[2]S3!Q144,IF($C$2=32.5,[2]S3!R144,IF($C$2=33.5,[2]S3!S144,IF($C$2=34.5,[2]S3!T144,IF($C$2=35.5,[2]S3!U144,IF($C$2=36.5,[2]S3!V144,IF($C$2=37.5,[2]S3!W144,IF($C$2=38.5,[2]S3!X144,IF($C$2=39.5,[2]S3!Y144)))))))))))))))))))))))))</f>
        <v>350.5</v>
      </c>
      <c r="D144" s="156">
        <f t="shared" si="8"/>
        <v>490.7</v>
      </c>
      <c r="E144" s="156">
        <f>IF($E$2=15.5,[2]S3!AA144,IF($E$2=16.5,[2]S3!AB144,IF($E$2=17.5,[2]S3!AC144,IF($E$2=18.5,[2]S3!AD144,IF($E$2=19.5,[2]S3!AE144,IF($E$2=20.5,[2]S3!AF144,IF($E$2=21.5,[2]S3!AG144,IF($E$2=22.5,[2]S3!AH144,IF($E$2=23.5,[2]S3!AI144,IF($E$2=24.5,[2]S3!AJ144,IF($E$2=25.5,[2]S3!AK144,IF($E$2=26.5,[2]S3!AL144,IF($E$2=27.5,[2]S3!AM144,IF($E$2=28.5,[2]S3!AN144,IF($E$2=29.5,[2]S3!AO144,IF($E$2=30.5,[2]S3!AP144,IF($E$2=31.5,[2]S3!AQ144,IF($E$2=32.5,[2]S3!AR144,IF($E$2=33.5,[2]S3!AS144,IF($E$2=34.5,[2]S3!AT144,IF($E$2=35.5,[2]S3!AU144,IF($E$2=36.5,[2]S3!AV144,IF($E$2=37.5,[2]S3!AW144,IF($E$2=38.5,[2]S3!AX144,IF($E$2=39.5,[2]S3!AY144)))))))))))))))))))))))))</f>
        <v>236.32</v>
      </c>
      <c r="F144" s="156">
        <f t="shared" si="7"/>
        <v>330.85</v>
      </c>
    </row>
    <row r="145" spans="2:6">
      <c r="B145" s="155">
        <v>141</v>
      </c>
      <c r="C145" s="156">
        <f>IF($C$2=15.5,[2]S3!A145,IF($C$2=16.5,[2]S3!B145,IF($C$2=17.5,[2]S3!C145,IF($C$2=18.5,[2]S3!D145,IF($C$2=19.5,[2]S3!E145,IF($C$2=20.5,[2]S3!F145,IF($C$2=21.5,[2]S3!G145,IF($C$2=22.5,[2]S3!H145,IF($C$2=23.5,[2]S3!I145,IF($C$2=24.5,[2]S3!J145,IF($C$2=25.5,[2]S3!K145,IF($C$2=26.5,[2]S3!L145,IF($C$2=27.5,[2]S3!M145,IF($C$2=28.5,[2]S3!N145,IF($C$2=29.5,[2]S3!O145,IF($C$2=30.5,[2]S3!P145,IF($C$2=31.5,[2]S3!Q145,IF($C$2=32.5,[2]S3!R145,IF($C$2=33.5,[2]S3!S145,IF($C$2=34.5,[2]S3!T145,IF($C$2=35.5,[2]S3!U145,IF($C$2=36.5,[2]S3!V145,IF($C$2=37.5,[2]S3!W145,IF($C$2=38.5,[2]S3!X145,IF($C$2=39.5,[2]S3!Y145)))))))))))))))))))))))))</f>
        <v>352.89</v>
      </c>
      <c r="D145" s="156">
        <f t="shared" si="8"/>
        <v>494.05</v>
      </c>
      <c r="E145" s="156">
        <f>IF($E$2=15.5,[2]S3!AA145,IF($E$2=16.5,[2]S3!AB145,IF($E$2=17.5,[2]S3!AC145,IF($E$2=18.5,[2]S3!AD145,IF($E$2=19.5,[2]S3!AE145,IF($E$2=20.5,[2]S3!AF145,IF($E$2=21.5,[2]S3!AG145,IF($E$2=22.5,[2]S3!AH145,IF($E$2=23.5,[2]S3!AI145,IF($E$2=24.5,[2]S3!AJ145,IF($E$2=25.5,[2]S3!AK145,IF($E$2=26.5,[2]S3!AL145,IF($E$2=27.5,[2]S3!AM145,IF($E$2=28.5,[2]S3!AN145,IF($E$2=29.5,[2]S3!AO145,IF($E$2=30.5,[2]S3!AP145,IF($E$2=31.5,[2]S3!AQ145,IF($E$2=32.5,[2]S3!AR145,IF($E$2=33.5,[2]S3!AS145,IF($E$2=34.5,[2]S3!AT145,IF($E$2=35.5,[2]S3!AU145,IF($E$2=36.5,[2]S3!AV145,IF($E$2=37.5,[2]S3!AW145,IF($E$2=38.5,[2]S3!AX145,IF($E$2=39.5,[2]S3!AY145)))))))))))))))))))))))))</f>
        <v>238.07</v>
      </c>
      <c r="F145" s="156">
        <f t="shared" si="7"/>
        <v>333.3</v>
      </c>
    </row>
    <row r="146" spans="2:6">
      <c r="B146" s="155">
        <v>142</v>
      </c>
      <c r="C146" s="156">
        <f>IF($C$2=15.5,[2]S3!A146,IF($C$2=16.5,[2]S3!B146,IF($C$2=17.5,[2]S3!C146,IF($C$2=18.5,[2]S3!D146,IF($C$2=19.5,[2]S3!E146,IF($C$2=20.5,[2]S3!F146,IF($C$2=21.5,[2]S3!G146,IF($C$2=22.5,[2]S3!H146,IF($C$2=23.5,[2]S3!I146,IF($C$2=24.5,[2]S3!J146,IF($C$2=25.5,[2]S3!K146,IF($C$2=26.5,[2]S3!L146,IF($C$2=27.5,[2]S3!M146,IF($C$2=28.5,[2]S3!N146,IF($C$2=29.5,[2]S3!O146,IF($C$2=30.5,[2]S3!P146,IF($C$2=31.5,[2]S3!Q146,IF($C$2=32.5,[2]S3!R146,IF($C$2=33.5,[2]S3!S146,IF($C$2=34.5,[2]S3!T146,IF($C$2=35.5,[2]S3!U146,IF($C$2=36.5,[2]S3!V146,IF($C$2=37.5,[2]S3!W146,IF($C$2=38.5,[2]S3!X146,IF($C$2=39.5,[2]S3!Y146)))))))))))))))))))))))))</f>
        <v>355.61</v>
      </c>
      <c r="D146" s="156">
        <f t="shared" si="8"/>
        <v>497.85</v>
      </c>
      <c r="E146" s="156">
        <f>IF($E$2=15.5,[2]S3!AA146,IF($E$2=16.5,[2]S3!AB146,IF($E$2=17.5,[2]S3!AC146,IF($E$2=18.5,[2]S3!AD146,IF($E$2=19.5,[2]S3!AE146,IF($E$2=20.5,[2]S3!AF146,IF($E$2=21.5,[2]S3!AG146,IF($E$2=22.5,[2]S3!AH146,IF($E$2=23.5,[2]S3!AI146,IF($E$2=24.5,[2]S3!AJ146,IF($E$2=25.5,[2]S3!AK146,IF($E$2=26.5,[2]S3!AL146,IF($E$2=27.5,[2]S3!AM146,IF($E$2=28.5,[2]S3!AN146,IF($E$2=29.5,[2]S3!AO146,IF($E$2=30.5,[2]S3!AP146,IF($E$2=31.5,[2]S3!AQ146,IF($E$2=32.5,[2]S3!AR146,IF($E$2=33.5,[2]S3!AS146,IF($E$2=34.5,[2]S3!AT146,IF($E$2=35.5,[2]S3!AU146,IF($E$2=36.5,[2]S3!AV146,IF($E$2=37.5,[2]S3!AW146,IF($E$2=38.5,[2]S3!AX146,IF($E$2=39.5,[2]S3!AY146)))))))))))))))))))))))))</f>
        <v>239.73</v>
      </c>
      <c r="F146" s="156">
        <f t="shared" si="7"/>
        <v>335.62</v>
      </c>
    </row>
    <row r="147" spans="2:6">
      <c r="B147" s="155">
        <v>143</v>
      </c>
      <c r="C147" s="156">
        <f>IF($C$2=15.5,[2]S3!A147,IF($C$2=16.5,[2]S3!B147,IF($C$2=17.5,[2]S3!C147,IF($C$2=18.5,[2]S3!D147,IF($C$2=19.5,[2]S3!E147,IF($C$2=20.5,[2]S3!F147,IF($C$2=21.5,[2]S3!G147,IF($C$2=22.5,[2]S3!H147,IF($C$2=23.5,[2]S3!I147,IF($C$2=24.5,[2]S3!J147,IF($C$2=25.5,[2]S3!K147,IF($C$2=26.5,[2]S3!L147,IF($C$2=27.5,[2]S3!M147,IF($C$2=28.5,[2]S3!N147,IF($C$2=29.5,[2]S3!O147,IF($C$2=30.5,[2]S3!P147,IF($C$2=31.5,[2]S3!Q147,IF($C$2=32.5,[2]S3!R147,IF($C$2=33.5,[2]S3!S147,IF($C$2=34.5,[2]S3!T147,IF($C$2=35.5,[2]S3!U147,IF($C$2=36.5,[2]S3!V147,IF($C$2=37.5,[2]S3!W147,IF($C$2=38.5,[2]S3!X147,IF($C$2=39.5,[2]S3!Y147)))))))))))))))))))))))))</f>
        <v>358</v>
      </c>
      <c r="D147" s="156">
        <f t="shared" si="8"/>
        <v>501.2</v>
      </c>
      <c r="E147" s="156">
        <f>IF($E$2=15.5,[2]S3!AA147,IF($E$2=16.5,[2]S3!AB147,IF($E$2=17.5,[2]S3!AC147,IF($E$2=18.5,[2]S3!AD147,IF($E$2=19.5,[2]S3!AE147,IF($E$2=20.5,[2]S3!AF147,IF($E$2=21.5,[2]S3!AG147,IF($E$2=22.5,[2]S3!AH147,IF($E$2=23.5,[2]S3!AI147,IF($E$2=24.5,[2]S3!AJ147,IF($E$2=25.5,[2]S3!AK147,IF($E$2=26.5,[2]S3!AL147,IF($E$2=27.5,[2]S3!AM147,IF($E$2=28.5,[2]S3!AN147,IF($E$2=29.5,[2]S3!AO147,IF($E$2=30.5,[2]S3!AP147,IF($E$2=31.5,[2]S3!AQ147,IF($E$2=32.5,[2]S3!AR147,IF($E$2=33.5,[2]S3!AS147,IF($E$2=34.5,[2]S3!AT147,IF($E$2=35.5,[2]S3!AU147,IF($E$2=36.5,[2]S3!AV147,IF($E$2=37.5,[2]S3!AW147,IF($E$2=38.5,[2]S3!AX147,IF($E$2=39.5,[2]S3!AY147)))))))))))))))))))))))))</f>
        <v>241.39</v>
      </c>
      <c r="F147" s="156">
        <f t="shared" si="7"/>
        <v>337.95</v>
      </c>
    </row>
    <row r="148" spans="2:6">
      <c r="B148" s="155">
        <v>144</v>
      </c>
      <c r="C148" s="156">
        <f>IF($C$2=15.5,[2]S3!A148,IF($C$2=16.5,[2]S3!B148,IF($C$2=17.5,[2]S3!C148,IF($C$2=18.5,[2]S3!D148,IF($C$2=19.5,[2]S3!E148,IF($C$2=20.5,[2]S3!F148,IF($C$2=21.5,[2]S3!G148,IF($C$2=22.5,[2]S3!H148,IF($C$2=23.5,[2]S3!I148,IF($C$2=24.5,[2]S3!J148,IF($C$2=25.5,[2]S3!K148,IF($C$2=26.5,[2]S3!L148,IF($C$2=27.5,[2]S3!M148,IF($C$2=28.5,[2]S3!N148,IF($C$2=29.5,[2]S3!O148,IF($C$2=30.5,[2]S3!P148,IF($C$2=31.5,[2]S3!Q148,IF($C$2=32.5,[2]S3!R148,IF($C$2=33.5,[2]S3!S148,IF($C$2=34.5,[2]S3!T148,IF($C$2=35.5,[2]S3!U148,IF($C$2=36.5,[2]S3!V148,IF($C$2=37.5,[2]S3!W148,IF($C$2=38.5,[2]S3!X148,IF($C$2=39.5,[2]S3!Y148)))))))))))))))))))))))))</f>
        <v>360.4</v>
      </c>
      <c r="D148" s="156">
        <f t="shared" si="8"/>
        <v>504.56</v>
      </c>
      <c r="E148" s="156">
        <f>IF($E$2=15.5,[2]S3!AA148,IF($E$2=16.5,[2]S3!AB148,IF($E$2=17.5,[2]S3!AC148,IF($E$2=18.5,[2]S3!AD148,IF($E$2=19.5,[2]S3!AE148,IF($E$2=20.5,[2]S3!AF148,IF($E$2=21.5,[2]S3!AG148,IF($E$2=22.5,[2]S3!AH148,IF($E$2=23.5,[2]S3!AI148,IF($E$2=24.5,[2]S3!AJ148,IF($E$2=25.5,[2]S3!AK148,IF($E$2=26.5,[2]S3!AL148,IF($E$2=27.5,[2]S3!AM148,IF($E$2=28.5,[2]S3!AN148,IF($E$2=29.5,[2]S3!AO148,IF($E$2=30.5,[2]S3!AP148,IF($E$2=31.5,[2]S3!AQ148,IF($E$2=32.5,[2]S3!AR148,IF($E$2=33.5,[2]S3!AS148,IF($E$2=34.5,[2]S3!AT148,IF($E$2=35.5,[2]S3!AU148,IF($E$2=36.5,[2]S3!AV148,IF($E$2=37.5,[2]S3!AW148,IF($E$2=38.5,[2]S3!AX148,IF($E$2=39.5,[2]S3!AY148)))))))))))))))))))))))))</f>
        <v>243.14</v>
      </c>
      <c r="F148" s="156">
        <f t="shared" si="7"/>
        <v>340.4</v>
      </c>
    </row>
    <row r="149" spans="2:6">
      <c r="B149" s="155">
        <v>145</v>
      </c>
      <c r="C149" s="156">
        <f>IF($C$2=15.5,[2]S3!A149,IF($C$2=16.5,[2]S3!B149,IF($C$2=17.5,[2]S3!C149,IF($C$2=18.5,[2]S3!D149,IF($C$2=19.5,[2]S3!E149,IF($C$2=20.5,[2]S3!F149,IF($C$2=21.5,[2]S3!G149,IF($C$2=22.5,[2]S3!H149,IF($C$2=23.5,[2]S3!I149,IF($C$2=24.5,[2]S3!J149,IF($C$2=25.5,[2]S3!K149,IF($C$2=26.5,[2]S3!L149,IF($C$2=27.5,[2]S3!M149,IF($C$2=28.5,[2]S3!N149,IF($C$2=29.5,[2]S3!O149,IF($C$2=30.5,[2]S3!P149,IF($C$2=31.5,[2]S3!Q149,IF($C$2=32.5,[2]S3!R149,IF($C$2=33.5,[2]S3!S149,IF($C$2=34.5,[2]S3!T149,IF($C$2=35.5,[2]S3!U149,IF($C$2=36.5,[2]S3!V149,IF($C$2=37.5,[2]S3!W149,IF($C$2=38.5,[2]S3!X149,IF($C$2=39.5,[2]S3!Y149)))))))))))))))))))))))))</f>
        <v>363.15</v>
      </c>
      <c r="D149" s="156">
        <f t="shared" si="8"/>
        <v>508.41</v>
      </c>
      <c r="E149" s="156">
        <f>IF($E$2=15.5,[2]S3!AA149,IF($E$2=16.5,[2]S3!AB149,IF($E$2=17.5,[2]S3!AC149,IF($E$2=18.5,[2]S3!AD149,IF($E$2=19.5,[2]S3!AE149,IF($E$2=20.5,[2]S3!AF149,IF($E$2=21.5,[2]S3!AG149,IF($E$2=22.5,[2]S3!AH149,IF($E$2=23.5,[2]S3!AI149,IF($E$2=24.5,[2]S3!AJ149,IF($E$2=25.5,[2]S3!AK149,IF($E$2=26.5,[2]S3!AL149,IF($E$2=27.5,[2]S3!AM149,IF($E$2=28.5,[2]S3!AN149,IF($E$2=29.5,[2]S3!AO149,IF($E$2=30.5,[2]S3!AP149,IF($E$2=31.5,[2]S3!AQ149,IF($E$2=32.5,[2]S3!AR149,IF($E$2=33.5,[2]S3!AS149,IF($E$2=34.5,[2]S3!AT149,IF($E$2=35.5,[2]S3!AU149,IF($E$2=36.5,[2]S3!AV149,IF($E$2=37.5,[2]S3!AW149,IF($E$2=38.5,[2]S3!AX149,IF($E$2=39.5,[2]S3!AY149)))))))))))))))))))))))))</f>
        <v>244.8</v>
      </c>
      <c r="F149" s="156">
        <f t="shared" si="7"/>
        <v>342.72</v>
      </c>
    </row>
    <row r="150" spans="2:6">
      <c r="B150" s="155">
        <v>146</v>
      </c>
      <c r="C150" s="156">
        <f>IF($C$2=15.5,[2]S3!A150,IF($C$2=16.5,[2]S3!B150,IF($C$2=17.5,[2]S3!C150,IF($C$2=18.5,[2]S3!D150,IF($C$2=19.5,[2]S3!E150,IF($C$2=20.5,[2]S3!F150,IF($C$2=21.5,[2]S3!G150,IF($C$2=22.5,[2]S3!H150,IF($C$2=23.5,[2]S3!I150,IF($C$2=24.5,[2]S3!J150,IF($C$2=25.5,[2]S3!K150,IF($C$2=26.5,[2]S3!L150,IF($C$2=27.5,[2]S3!M150,IF($C$2=28.5,[2]S3!N150,IF($C$2=29.5,[2]S3!O150,IF($C$2=30.5,[2]S3!P150,IF($C$2=31.5,[2]S3!Q150,IF($C$2=32.5,[2]S3!R150,IF($C$2=33.5,[2]S3!S150,IF($C$2=34.5,[2]S3!T150,IF($C$2=35.5,[2]S3!U150,IF($C$2=36.5,[2]S3!V150,IF($C$2=37.5,[2]S3!W150,IF($C$2=38.5,[2]S3!X150,IF($C$2=39.5,[2]S3!Y150)))))))))))))))))))))))))</f>
        <v>365.56</v>
      </c>
      <c r="D150" s="156">
        <f t="shared" si="8"/>
        <v>511.78</v>
      </c>
      <c r="E150" s="156">
        <f>IF($E$2=15.5,[2]S3!AA150,IF($E$2=16.5,[2]S3!AB150,IF($E$2=17.5,[2]S3!AC150,IF($E$2=18.5,[2]S3!AD150,IF($E$2=19.5,[2]S3!AE150,IF($E$2=20.5,[2]S3!AF150,IF($E$2=21.5,[2]S3!AG150,IF($E$2=22.5,[2]S3!AH150,IF($E$2=23.5,[2]S3!AI150,IF($E$2=24.5,[2]S3!AJ150,IF($E$2=25.5,[2]S3!AK150,IF($E$2=26.5,[2]S3!AL150,IF($E$2=27.5,[2]S3!AM150,IF($E$2=28.5,[2]S3!AN150,IF($E$2=29.5,[2]S3!AO150,IF($E$2=30.5,[2]S3!AP150,IF($E$2=31.5,[2]S3!AQ150,IF($E$2=32.5,[2]S3!AR150,IF($E$2=33.5,[2]S3!AS150,IF($E$2=34.5,[2]S3!AT150,IF($E$2=35.5,[2]S3!AU150,IF($E$2=36.5,[2]S3!AV150,IF($E$2=37.5,[2]S3!AW150,IF($E$2=38.5,[2]S3!AX150,IF($E$2=39.5,[2]S3!AY150)))))))))))))))))))))))))</f>
        <v>246.47</v>
      </c>
      <c r="F150" s="156">
        <f t="shared" si="7"/>
        <v>345.06</v>
      </c>
    </row>
    <row r="151" spans="2:6">
      <c r="B151" s="155">
        <v>147</v>
      </c>
      <c r="C151" s="156">
        <f>IF($C$2=15.5,[2]S3!A151,IF($C$2=16.5,[2]S3!B151,IF($C$2=17.5,[2]S3!C151,IF($C$2=18.5,[2]S3!D151,IF($C$2=19.5,[2]S3!E151,IF($C$2=20.5,[2]S3!F151,IF($C$2=21.5,[2]S3!G151,IF($C$2=22.5,[2]S3!H151,IF($C$2=23.5,[2]S3!I151,IF($C$2=24.5,[2]S3!J151,IF($C$2=25.5,[2]S3!K151,IF($C$2=26.5,[2]S3!L151,IF($C$2=27.5,[2]S3!M151,IF($C$2=28.5,[2]S3!N151,IF($C$2=29.5,[2]S3!O151,IF($C$2=30.5,[2]S3!P151,IF($C$2=31.5,[2]S3!Q151,IF($C$2=32.5,[2]S3!R151,IF($C$2=33.5,[2]S3!S151,IF($C$2=34.5,[2]S3!T151,IF($C$2=35.5,[2]S3!U151,IF($C$2=36.5,[2]S3!V151,IF($C$2=37.5,[2]S3!W151,IF($C$2=38.5,[2]S3!X151,IF($C$2=39.5,[2]S3!Y151)))))))))))))))))))))))))</f>
        <v>367.98</v>
      </c>
      <c r="D151" s="156">
        <f t="shared" si="8"/>
        <v>515.16999999999996</v>
      </c>
      <c r="E151" s="156">
        <f>IF($E$2=15.5,[2]S3!AA151,IF($E$2=16.5,[2]S3!AB151,IF($E$2=17.5,[2]S3!AC151,IF($E$2=18.5,[2]S3!AD151,IF($E$2=19.5,[2]S3!AE151,IF($E$2=20.5,[2]S3!AF151,IF($E$2=21.5,[2]S3!AG151,IF($E$2=22.5,[2]S3!AH151,IF($E$2=23.5,[2]S3!AI151,IF($E$2=24.5,[2]S3!AJ151,IF($E$2=25.5,[2]S3!AK151,IF($E$2=26.5,[2]S3!AL151,IF($E$2=27.5,[2]S3!AM151,IF($E$2=28.5,[2]S3!AN151,IF($E$2=29.5,[2]S3!AO151,IF($E$2=30.5,[2]S3!AP151,IF($E$2=31.5,[2]S3!AQ151,IF($E$2=32.5,[2]S3!AR151,IF($E$2=33.5,[2]S3!AS151,IF($E$2=34.5,[2]S3!AT151,IF($E$2=35.5,[2]S3!AU151,IF($E$2=36.5,[2]S3!AV151,IF($E$2=37.5,[2]S3!AW151,IF($E$2=38.5,[2]S3!AX151,IF($E$2=39.5,[2]S3!AY151)))))))))))))))))))))))))</f>
        <v>248.13</v>
      </c>
      <c r="F151" s="156">
        <f t="shared" si="7"/>
        <v>347.38</v>
      </c>
    </row>
    <row r="152" spans="2:6">
      <c r="B152" s="155">
        <v>148</v>
      </c>
      <c r="C152" s="156">
        <f>IF($C$2=15.5,[2]S3!A152,IF($C$2=16.5,[2]S3!B152,IF($C$2=17.5,[2]S3!C152,IF($C$2=18.5,[2]S3!D152,IF($C$2=19.5,[2]S3!E152,IF($C$2=20.5,[2]S3!F152,IF($C$2=21.5,[2]S3!G152,IF($C$2=22.5,[2]S3!H152,IF($C$2=23.5,[2]S3!I152,IF($C$2=24.5,[2]S3!J152,IF($C$2=25.5,[2]S3!K152,IF($C$2=26.5,[2]S3!L152,IF($C$2=27.5,[2]S3!M152,IF($C$2=28.5,[2]S3!N152,IF($C$2=29.5,[2]S3!O152,IF($C$2=30.5,[2]S3!P152,IF($C$2=31.5,[2]S3!Q152,IF($C$2=32.5,[2]S3!R152,IF($C$2=33.5,[2]S3!S152,IF($C$2=34.5,[2]S3!T152,IF($C$2=35.5,[2]S3!U152,IF($C$2=36.5,[2]S3!V152,IF($C$2=37.5,[2]S3!W152,IF($C$2=38.5,[2]S3!X152,IF($C$2=39.5,[2]S3!Y152)))))))))))))))))))))))))</f>
        <v>370.39</v>
      </c>
      <c r="D152" s="156">
        <f t="shared" si="8"/>
        <v>518.54999999999995</v>
      </c>
      <c r="E152" s="156">
        <f>IF($E$2=15.5,[2]S3!AA152,IF($E$2=16.5,[2]S3!AB152,IF($E$2=17.5,[2]S3!AC152,IF($E$2=18.5,[2]S3!AD152,IF($E$2=19.5,[2]S3!AE152,IF($E$2=20.5,[2]S3!AF152,IF($E$2=21.5,[2]S3!AG152,IF($E$2=22.5,[2]S3!AH152,IF($E$2=23.5,[2]S3!AI152,IF($E$2=24.5,[2]S3!AJ152,IF($E$2=25.5,[2]S3!AK152,IF($E$2=26.5,[2]S3!AL152,IF($E$2=27.5,[2]S3!AM152,IF($E$2=28.5,[2]S3!AN152,IF($E$2=29.5,[2]S3!AO152,IF($E$2=30.5,[2]S3!AP152,IF($E$2=31.5,[2]S3!AQ152,IF($E$2=32.5,[2]S3!AR152,IF($E$2=33.5,[2]S3!AS152,IF($E$2=34.5,[2]S3!AT152,IF($E$2=35.5,[2]S3!AU152,IF($E$2=36.5,[2]S3!AV152,IF($E$2=37.5,[2]S3!AW152,IF($E$2=38.5,[2]S3!AX152,IF($E$2=39.5,[2]S3!AY152)))))))))))))))))))))))))</f>
        <v>249.8</v>
      </c>
      <c r="F152" s="156">
        <f t="shared" si="7"/>
        <v>349.72</v>
      </c>
    </row>
    <row r="153" spans="2:6">
      <c r="B153" s="155">
        <v>149</v>
      </c>
      <c r="C153" s="156">
        <f>IF($C$2=15.5,[2]S3!A153,IF($C$2=16.5,[2]S3!B153,IF($C$2=17.5,[2]S3!C153,IF($C$2=18.5,[2]S3!D153,IF($C$2=19.5,[2]S3!E153,IF($C$2=20.5,[2]S3!F153,IF($C$2=21.5,[2]S3!G153,IF($C$2=22.5,[2]S3!H153,IF($C$2=23.5,[2]S3!I153,IF($C$2=24.5,[2]S3!J153,IF($C$2=25.5,[2]S3!K153,IF($C$2=26.5,[2]S3!L153,IF($C$2=27.5,[2]S3!M153,IF($C$2=28.5,[2]S3!N153,IF($C$2=29.5,[2]S3!O153,IF($C$2=30.5,[2]S3!P153,IF($C$2=31.5,[2]S3!Q153,IF($C$2=32.5,[2]S3!R153,IF($C$2=33.5,[2]S3!S153,IF($C$2=34.5,[2]S3!T153,IF($C$2=35.5,[2]S3!U153,IF($C$2=36.5,[2]S3!V153,IF($C$2=37.5,[2]S3!W153,IF($C$2=38.5,[2]S3!X153,IF($C$2=39.5,[2]S3!Y153)))))))))))))))))))))))))</f>
        <v>372.81</v>
      </c>
      <c r="D153" s="156">
        <f t="shared" si="8"/>
        <v>521.92999999999995</v>
      </c>
      <c r="E153" s="156">
        <f>IF($E$2=15.5,[2]S3!AA153,IF($E$2=16.5,[2]S3!AB153,IF($E$2=17.5,[2]S3!AC153,IF($E$2=18.5,[2]S3!AD153,IF($E$2=19.5,[2]S3!AE153,IF($E$2=20.5,[2]S3!AF153,IF($E$2=21.5,[2]S3!AG153,IF($E$2=22.5,[2]S3!AH153,IF($E$2=23.5,[2]S3!AI153,IF($E$2=24.5,[2]S3!AJ153,IF($E$2=25.5,[2]S3!AK153,IF($E$2=26.5,[2]S3!AL153,IF($E$2=27.5,[2]S3!AM153,IF($E$2=28.5,[2]S3!AN153,IF($E$2=29.5,[2]S3!AO153,IF($E$2=30.5,[2]S3!AP153,IF($E$2=31.5,[2]S3!AQ153,IF($E$2=32.5,[2]S3!AR153,IF($E$2=33.5,[2]S3!AS153,IF($E$2=34.5,[2]S3!AT153,IF($E$2=35.5,[2]S3!AU153,IF($E$2=36.5,[2]S3!AV153,IF($E$2=37.5,[2]S3!AW153,IF($E$2=38.5,[2]S3!AX153,IF($E$2=39.5,[2]S3!AY153)))))))))))))))))))))))))</f>
        <v>251.57</v>
      </c>
      <c r="F153" s="156">
        <f t="shared" si="7"/>
        <v>352.2</v>
      </c>
    </row>
    <row r="154" spans="2:6">
      <c r="B154" s="155">
        <v>150</v>
      </c>
      <c r="C154" s="156">
        <f>IF($C$2=15.5,[2]S3!A154,IF($C$2=16.5,[2]S3!B154,IF($C$2=17.5,[2]S3!C154,IF($C$2=18.5,[2]S3!D154,IF($C$2=19.5,[2]S3!E154,IF($C$2=20.5,[2]S3!F154,IF($C$2=21.5,[2]S3!G154,IF($C$2=22.5,[2]S3!H154,IF($C$2=23.5,[2]S3!I154,IF($C$2=24.5,[2]S3!J154,IF($C$2=25.5,[2]S3!K154,IF($C$2=26.5,[2]S3!L154,IF($C$2=27.5,[2]S3!M154,IF($C$2=28.5,[2]S3!N154,IF($C$2=29.5,[2]S3!O154,IF($C$2=30.5,[2]S3!P154,IF($C$2=31.5,[2]S3!Q154,IF($C$2=32.5,[2]S3!R154,IF($C$2=33.5,[2]S3!S154,IF($C$2=34.5,[2]S3!T154,IF($C$2=35.5,[2]S3!U154,IF($C$2=36.5,[2]S3!V154,IF($C$2=37.5,[2]S3!W154,IF($C$2=38.5,[2]S3!X154,IF($C$2=39.5,[2]S3!Y154)))))))))))))))))))))))))</f>
        <v>375.61</v>
      </c>
      <c r="D154" s="156">
        <f t="shared" si="8"/>
        <v>525.85</v>
      </c>
      <c r="E154" s="156">
        <f>IF($E$2=15.5,[2]S3!AA154,IF($E$2=16.5,[2]S3!AB154,IF($E$2=17.5,[2]S3!AC154,IF($E$2=18.5,[2]S3!AD154,IF($E$2=19.5,[2]S3!AE154,IF($E$2=20.5,[2]S3!AF154,IF($E$2=21.5,[2]S3!AG154,IF($E$2=22.5,[2]S3!AH154,IF($E$2=23.5,[2]S3!AI154,IF($E$2=24.5,[2]S3!AJ154,IF($E$2=25.5,[2]S3!AK154,IF($E$2=26.5,[2]S3!AL154,IF($E$2=27.5,[2]S3!AM154,IF($E$2=28.5,[2]S3!AN154,IF($E$2=29.5,[2]S3!AO154,IF($E$2=30.5,[2]S3!AP154,IF($E$2=31.5,[2]S3!AQ154,IF($E$2=32.5,[2]S3!AR154,IF($E$2=33.5,[2]S3!AS154,IF($E$2=34.5,[2]S3!AT154,IF($E$2=35.5,[2]S3!AU154,IF($E$2=36.5,[2]S3!AV154,IF($E$2=37.5,[2]S3!AW154,IF($E$2=38.5,[2]S3!AX154,IF($E$2=39.5,[2]S3!AY154)))))))))))))))))))))))))</f>
        <v>253.24</v>
      </c>
      <c r="F154" s="156">
        <f t="shared" si="7"/>
        <v>354.54</v>
      </c>
    </row>
    <row r="155" spans="2:6">
      <c r="B155" s="155">
        <v>151</v>
      </c>
      <c r="C155" s="156">
        <f>IF($C$2=15.5,[2]S3!A155,IF($C$2=16.5,[2]S3!B155,IF($C$2=17.5,[2]S3!C155,IF($C$2=18.5,[2]S3!D155,IF($C$2=19.5,[2]S3!E155,IF($C$2=20.5,[2]S3!F155,IF($C$2=21.5,[2]S3!G155,IF($C$2=22.5,[2]S3!H155,IF($C$2=23.5,[2]S3!I155,IF($C$2=24.5,[2]S3!J155,IF($C$2=25.5,[2]S3!K155,IF($C$2=26.5,[2]S3!L155,IF($C$2=27.5,[2]S3!M155,IF($C$2=28.5,[2]S3!N155,IF($C$2=29.5,[2]S3!O155,IF($C$2=30.5,[2]S3!P155,IF($C$2=31.5,[2]S3!Q155,IF($C$2=32.5,[2]S3!R155,IF($C$2=33.5,[2]S3!S155,IF($C$2=34.5,[2]S3!T155,IF($C$2=35.5,[2]S3!U155,IF($C$2=36.5,[2]S3!V155,IF($C$2=37.5,[2]S3!W155,IF($C$2=38.5,[2]S3!X155,IF($C$2=39.5,[2]S3!Y155)))))))))))))))))))))))))</f>
        <v>378.05</v>
      </c>
      <c r="D155" s="156">
        <f t="shared" si="8"/>
        <v>529.27</v>
      </c>
      <c r="E155" s="156">
        <f>IF($E$2=15.5,[2]S3!AA155,IF($E$2=16.5,[2]S3!AB155,IF($E$2=17.5,[2]S3!AC155,IF($E$2=18.5,[2]S3!AD155,IF($E$2=19.5,[2]S3!AE155,IF($E$2=20.5,[2]S3!AF155,IF($E$2=21.5,[2]S3!AG155,IF($E$2=22.5,[2]S3!AH155,IF($E$2=23.5,[2]S3!AI155,IF($E$2=24.5,[2]S3!AJ155,IF($E$2=25.5,[2]S3!AK155,IF($E$2=26.5,[2]S3!AL155,IF($E$2=27.5,[2]S3!AM155,IF($E$2=28.5,[2]S3!AN155,IF($E$2=29.5,[2]S3!AO155,IF($E$2=30.5,[2]S3!AP155,IF($E$2=31.5,[2]S3!AQ155,IF($E$2=32.5,[2]S3!AR155,IF($E$2=33.5,[2]S3!AS155,IF($E$2=34.5,[2]S3!AT155,IF($E$2=35.5,[2]S3!AU155,IF($E$2=36.5,[2]S3!AV155,IF($E$2=37.5,[2]S3!AW155,IF($E$2=38.5,[2]S3!AX155,IF($E$2=39.5,[2]S3!AY155)))))))))))))))))))))))))</f>
        <v>254.91</v>
      </c>
      <c r="F155" s="156">
        <f t="shared" si="7"/>
        <v>356.87</v>
      </c>
    </row>
    <row r="156" spans="2:6">
      <c r="B156" s="155">
        <v>152</v>
      </c>
      <c r="C156" s="156">
        <f>IF($C$2=15.5,[2]S3!A156,IF($C$2=16.5,[2]S3!B156,IF($C$2=17.5,[2]S3!C156,IF($C$2=18.5,[2]S3!D156,IF($C$2=19.5,[2]S3!E156,IF($C$2=20.5,[2]S3!F156,IF($C$2=21.5,[2]S3!G156,IF($C$2=22.5,[2]S3!H156,IF($C$2=23.5,[2]S3!I156,IF($C$2=24.5,[2]S3!J156,IF($C$2=25.5,[2]S3!K156,IF($C$2=26.5,[2]S3!L156,IF($C$2=27.5,[2]S3!M156,IF($C$2=28.5,[2]S3!N156,IF($C$2=29.5,[2]S3!O156,IF($C$2=30.5,[2]S3!P156,IF($C$2=31.5,[2]S3!Q156,IF($C$2=32.5,[2]S3!R156,IF($C$2=33.5,[2]S3!S156,IF($C$2=34.5,[2]S3!T156,IF($C$2=35.5,[2]S3!U156,IF($C$2=36.5,[2]S3!V156,IF($C$2=37.5,[2]S3!W156,IF($C$2=38.5,[2]S3!X156,IF($C$2=39.5,[2]S3!Y156)))))))))))))))))))))))))</f>
        <v>380.48</v>
      </c>
      <c r="D156" s="156">
        <f t="shared" si="8"/>
        <v>532.66999999999996</v>
      </c>
      <c r="E156" s="156">
        <f>IF($E$2=15.5,[2]S3!AA156,IF($E$2=16.5,[2]S3!AB156,IF($E$2=17.5,[2]S3!AC156,IF($E$2=18.5,[2]S3!AD156,IF($E$2=19.5,[2]S3!AE156,IF($E$2=20.5,[2]S3!AF156,IF($E$2=21.5,[2]S3!AG156,IF($E$2=22.5,[2]S3!AH156,IF($E$2=23.5,[2]S3!AI156,IF($E$2=24.5,[2]S3!AJ156,IF($E$2=25.5,[2]S3!AK156,IF($E$2=26.5,[2]S3!AL156,IF($E$2=27.5,[2]S3!AM156,IF($E$2=28.5,[2]S3!AN156,IF($E$2=29.5,[2]S3!AO156,IF($E$2=30.5,[2]S3!AP156,IF($E$2=31.5,[2]S3!AQ156,IF($E$2=32.5,[2]S3!AR156,IF($E$2=33.5,[2]S3!AS156,IF($E$2=34.5,[2]S3!AT156,IF($E$2=35.5,[2]S3!AU156,IF($E$2=36.5,[2]S3!AV156,IF($E$2=37.5,[2]S3!AW156,IF($E$2=38.5,[2]S3!AX156,IF($E$2=39.5,[2]S3!AY156)))))))))))))))))))))))))</f>
        <v>256.58</v>
      </c>
      <c r="F156" s="156">
        <f t="shared" si="7"/>
        <v>359.21</v>
      </c>
    </row>
    <row r="157" spans="2:6">
      <c r="B157" s="155">
        <v>153</v>
      </c>
      <c r="C157" s="156">
        <f>IF($C$2=15.5,[2]S3!A157,IF($C$2=16.5,[2]S3!B157,IF($C$2=17.5,[2]S3!C157,IF($C$2=18.5,[2]S3!D157,IF($C$2=19.5,[2]S3!E157,IF($C$2=20.5,[2]S3!F157,IF($C$2=21.5,[2]S3!G157,IF($C$2=22.5,[2]S3!H157,IF($C$2=23.5,[2]S3!I157,IF($C$2=24.5,[2]S3!J157,IF($C$2=25.5,[2]S3!K157,IF($C$2=26.5,[2]S3!L157,IF($C$2=27.5,[2]S3!M157,IF($C$2=28.5,[2]S3!N157,IF($C$2=29.5,[2]S3!O157,IF($C$2=30.5,[2]S3!P157,IF($C$2=31.5,[2]S3!Q157,IF($C$2=32.5,[2]S3!R157,IF($C$2=33.5,[2]S3!S157,IF($C$2=34.5,[2]S3!T157,IF($C$2=35.5,[2]S3!U157,IF($C$2=36.5,[2]S3!V157,IF($C$2=37.5,[2]S3!W157,IF($C$2=38.5,[2]S3!X157,IF($C$2=39.5,[2]S3!Y157)))))))))))))))))))))))))</f>
        <v>382.93</v>
      </c>
      <c r="D157" s="156">
        <f t="shared" si="8"/>
        <v>536.1</v>
      </c>
      <c r="E157" s="156">
        <f>IF($E$2=15.5,[2]S3!AA157,IF($E$2=16.5,[2]S3!AB157,IF($E$2=17.5,[2]S3!AC157,IF($E$2=18.5,[2]S3!AD157,IF($E$2=19.5,[2]S3!AE157,IF($E$2=20.5,[2]S3!AF157,IF($E$2=21.5,[2]S3!AG157,IF($E$2=22.5,[2]S3!AH157,IF($E$2=23.5,[2]S3!AI157,IF($E$2=24.5,[2]S3!AJ157,IF($E$2=25.5,[2]S3!AK157,IF($E$2=26.5,[2]S3!AL157,IF($E$2=27.5,[2]S3!AM157,IF($E$2=28.5,[2]S3!AN157,IF($E$2=29.5,[2]S3!AO157,IF($E$2=30.5,[2]S3!AP157,IF($E$2=31.5,[2]S3!AQ157,IF($E$2=32.5,[2]S3!AR157,IF($E$2=33.5,[2]S3!AS157,IF($E$2=34.5,[2]S3!AT157,IF($E$2=35.5,[2]S3!AU157,IF($E$2=36.5,[2]S3!AV157,IF($E$2=37.5,[2]S3!AW157,IF($E$2=38.5,[2]S3!AX157,IF($E$2=39.5,[2]S3!AY157)))))))))))))))))))))))))</f>
        <v>258.26</v>
      </c>
      <c r="F157" s="156">
        <f t="shared" si="7"/>
        <v>361.56</v>
      </c>
    </row>
    <row r="158" spans="2:6">
      <c r="B158" s="155">
        <v>154</v>
      </c>
      <c r="C158" s="156">
        <f>IF($C$2=15.5,[2]S3!A158,IF($C$2=16.5,[2]S3!B158,IF($C$2=17.5,[2]S3!C158,IF($C$2=18.5,[2]S3!D158,IF($C$2=19.5,[2]S3!E158,IF($C$2=20.5,[2]S3!F158,IF($C$2=21.5,[2]S3!G158,IF($C$2=22.5,[2]S3!H158,IF($C$2=23.5,[2]S3!I158,IF($C$2=24.5,[2]S3!J158,IF($C$2=25.5,[2]S3!K158,IF($C$2=26.5,[2]S3!L158,IF($C$2=27.5,[2]S3!M158,IF($C$2=28.5,[2]S3!N158,IF($C$2=29.5,[2]S3!O158,IF($C$2=30.5,[2]S3!P158,IF($C$2=31.5,[2]S3!Q158,IF($C$2=32.5,[2]S3!R158,IF($C$2=33.5,[2]S3!S158,IF($C$2=34.5,[2]S3!T158,IF($C$2=35.5,[2]S3!U158,IF($C$2=36.5,[2]S3!V158,IF($C$2=37.5,[2]S3!W158,IF($C$2=38.5,[2]S3!X158,IF($C$2=39.5,[2]S3!Y158)))))))))))))))))))))))))</f>
        <v>385.37</v>
      </c>
      <c r="D158" s="156">
        <f t="shared" si="8"/>
        <v>539.52</v>
      </c>
      <c r="E158" s="156">
        <f>IF($E$2=15.5,[2]S3!AA158,IF($E$2=16.5,[2]S3!AB158,IF($E$2=17.5,[2]S3!AC158,IF($E$2=18.5,[2]S3!AD158,IF($E$2=19.5,[2]S3!AE158,IF($E$2=20.5,[2]S3!AF158,IF($E$2=21.5,[2]S3!AG158,IF($E$2=22.5,[2]S3!AH158,IF($E$2=23.5,[2]S3!AI158,IF($E$2=24.5,[2]S3!AJ158,IF($E$2=25.5,[2]S3!AK158,IF($E$2=26.5,[2]S3!AL158,IF($E$2=27.5,[2]S3!AM158,IF($E$2=28.5,[2]S3!AN158,IF($E$2=29.5,[2]S3!AO158,IF($E$2=30.5,[2]S3!AP158,IF($E$2=31.5,[2]S3!AQ158,IF($E$2=32.5,[2]S3!AR158,IF($E$2=33.5,[2]S3!AS158,IF($E$2=34.5,[2]S3!AT158,IF($E$2=35.5,[2]S3!AU158,IF($E$2=36.5,[2]S3!AV158,IF($E$2=37.5,[2]S3!AW158,IF($E$2=38.5,[2]S3!AX158,IF($E$2=39.5,[2]S3!AY158)))))))))))))))))))))))))</f>
        <v>259.93</v>
      </c>
      <c r="F158" s="156">
        <f t="shared" si="7"/>
        <v>363.9</v>
      </c>
    </row>
    <row r="159" spans="2:6">
      <c r="B159" s="155">
        <v>155</v>
      </c>
      <c r="C159" s="156">
        <f>IF($C$2=15.5,[2]S3!A159,IF($C$2=16.5,[2]S3!B159,IF($C$2=17.5,[2]S3!C159,IF($C$2=18.5,[2]S3!D159,IF($C$2=19.5,[2]S3!E159,IF($C$2=20.5,[2]S3!F159,IF($C$2=21.5,[2]S3!G159,IF($C$2=22.5,[2]S3!H159,IF($C$2=23.5,[2]S3!I159,IF($C$2=24.5,[2]S3!J159,IF($C$2=25.5,[2]S3!K159,IF($C$2=26.5,[2]S3!L159,IF($C$2=27.5,[2]S3!M159,IF($C$2=28.5,[2]S3!N159,IF($C$2=29.5,[2]S3!O159,IF($C$2=30.5,[2]S3!P159,IF($C$2=31.5,[2]S3!Q159,IF($C$2=32.5,[2]S3!R159,IF($C$2=33.5,[2]S3!S159,IF($C$2=34.5,[2]S3!T159,IF($C$2=35.5,[2]S3!U159,IF($C$2=36.5,[2]S3!V159,IF($C$2=37.5,[2]S3!W159,IF($C$2=38.5,[2]S3!X159,IF($C$2=39.5,[2]S3!Y159)))))))))))))))))))))))))</f>
        <v>387.82</v>
      </c>
      <c r="D159" s="156">
        <f t="shared" si="8"/>
        <v>542.95000000000005</v>
      </c>
      <c r="E159" s="156">
        <f>IF($E$2=15.5,[2]S3!AA159,IF($E$2=16.5,[2]S3!AB159,IF($E$2=17.5,[2]S3!AC159,IF($E$2=18.5,[2]S3!AD159,IF($E$2=19.5,[2]S3!AE159,IF($E$2=20.5,[2]S3!AF159,IF($E$2=21.5,[2]S3!AG159,IF($E$2=22.5,[2]S3!AH159,IF($E$2=23.5,[2]S3!AI159,IF($E$2=24.5,[2]S3!AJ159,IF($E$2=25.5,[2]S3!AK159,IF($E$2=26.5,[2]S3!AL159,IF($E$2=27.5,[2]S3!AM159,IF($E$2=28.5,[2]S3!AN159,IF($E$2=29.5,[2]S3!AO159,IF($E$2=30.5,[2]S3!AP159,IF($E$2=31.5,[2]S3!AQ159,IF($E$2=32.5,[2]S3!AR159,IF($E$2=33.5,[2]S3!AS159,IF($E$2=34.5,[2]S3!AT159,IF($E$2=35.5,[2]S3!AU159,IF($E$2=36.5,[2]S3!AV159,IF($E$2=37.5,[2]S3!AW159,IF($E$2=38.5,[2]S3!AX159,IF($E$2=39.5,[2]S3!AY159)))))))))))))))))))))))))</f>
        <v>261.61</v>
      </c>
      <c r="F159" s="156">
        <f t="shared" si="7"/>
        <v>366.25</v>
      </c>
    </row>
    <row r="160" spans="2:6">
      <c r="B160" s="155">
        <v>156</v>
      </c>
      <c r="C160" s="156">
        <f>IF($C$2=15.5,[2]S3!A160,IF($C$2=16.5,[2]S3!B160,IF($C$2=17.5,[2]S3!C160,IF($C$2=18.5,[2]S3!D160,IF($C$2=19.5,[2]S3!E160,IF($C$2=20.5,[2]S3!F160,IF($C$2=21.5,[2]S3!G160,IF($C$2=22.5,[2]S3!H160,IF($C$2=23.5,[2]S3!I160,IF($C$2=24.5,[2]S3!J160,IF($C$2=25.5,[2]S3!K160,IF($C$2=26.5,[2]S3!L160,IF($C$2=27.5,[2]S3!M160,IF($C$2=28.5,[2]S3!N160,IF($C$2=29.5,[2]S3!O160,IF($C$2=30.5,[2]S3!P160,IF($C$2=31.5,[2]S3!Q160,IF($C$2=32.5,[2]S3!R160,IF($C$2=33.5,[2]S3!S160,IF($C$2=34.5,[2]S3!T160,IF($C$2=35.5,[2]S3!U160,IF($C$2=36.5,[2]S3!V160,IF($C$2=37.5,[2]S3!W160,IF($C$2=38.5,[2]S3!X160,IF($C$2=39.5,[2]S3!Y160)))))))))))))))))))))))))</f>
        <v>390.28</v>
      </c>
      <c r="D160" s="156">
        <f t="shared" si="8"/>
        <v>546.39</v>
      </c>
      <c r="E160" s="156">
        <f>IF($E$2=15.5,[2]S3!AA160,IF($E$2=16.5,[2]S3!AB160,IF($E$2=17.5,[2]S3!AC160,IF($E$2=18.5,[2]S3!AD160,IF($E$2=19.5,[2]S3!AE160,IF($E$2=20.5,[2]S3!AF160,IF($E$2=21.5,[2]S3!AG160,IF($E$2=22.5,[2]S3!AH160,IF($E$2=23.5,[2]S3!AI160,IF($E$2=24.5,[2]S3!AJ160,IF($E$2=25.5,[2]S3!AK160,IF($E$2=26.5,[2]S3!AL160,IF($E$2=27.5,[2]S3!AM160,IF($E$2=28.5,[2]S3!AN160,IF($E$2=29.5,[2]S3!AO160,IF($E$2=30.5,[2]S3!AP160,IF($E$2=31.5,[2]S3!AQ160,IF($E$2=32.5,[2]S3!AR160,IF($E$2=33.5,[2]S3!AS160,IF($E$2=34.5,[2]S3!AT160,IF($E$2=35.5,[2]S3!AU160,IF($E$2=36.5,[2]S3!AV160,IF($E$2=37.5,[2]S3!AW160,IF($E$2=38.5,[2]S3!AX160,IF($E$2=39.5,[2]S3!AY160)))))))))))))))))))))))))</f>
        <v>263.29000000000002</v>
      </c>
      <c r="F160" s="156">
        <f t="shared" si="7"/>
        <v>368.61</v>
      </c>
    </row>
    <row r="161" spans="2:6">
      <c r="B161" s="155">
        <v>157</v>
      </c>
      <c r="C161" s="156">
        <f>IF($C$2=15.5,[2]S3!A161,IF($C$2=16.5,[2]S3!B161,IF($C$2=17.5,[2]S3!C161,IF($C$2=18.5,[2]S3!D161,IF($C$2=19.5,[2]S3!E161,IF($C$2=20.5,[2]S3!F161,IF($C$2=21.5,[2]S3!G161,IF($C$2=22.5,[2]S3!H161,IF($C$2=23.5,[2]S3!I161,IF($C$2=24.5,[2]S3!J161,IF($C$2=25.5,[2]S3!K161,IF($C$2=26.5,[2]S3!L161,IF($C$2=27.5,[2]S3!M161,IF($C$2=28.5,[2]S3!N161,IF($C$2=29.5,[2]S3!O161,IF($C$2=30.5,[2]S3!P161,IF($C$2=31.5,[2]S3!Q161,IF($C$2=32.5,[2]S3!R161,IF($C$2=33.5,[2]S3!S161,IF($C$2=34.5,[2]S3!T161,IF($C$2=35.5,[2]S3!U161,IF($C$2=36.5,[2]S3!V161,IF($C$2=37.5,[2]S3!W161,IF($C$2=38.5,[2]S3!X161,IF($C$2=39.5,[2]S3!Y161)))))))))))))))))))))))))</f>
        <v>392.74</v>
      </c>
      <c r="D161" s="156">
        <f t="shared" si="8"/>
        <v>549.84</v>
      </c>
      <c r="E161" s="156">
        <f>IF($E$2=15.5,[2]S3!AA161,IF($E$2=16.5,[2]S3!AB161,IF($E$2=17.5,[2]S3!AC161,IF($E$2=18.5,[2]S3!AD161,IF($E$2=19.5,[2]S3!AE161,IF($E$2=20.5,[2]S3!AF161,IF($E$2=21.5,[2]S3!AG161,IF($E$2=22.5,[2]S3!AH161,IF($E$2=23.5,[2]S3!AI161,IF($E$2=24.5,[2]S3!AJ161,IF($E$2=25.5,[2]S3!AK161,IF($E$2=26.5,[2]S3!AL161,IF($E$2=27.5,[2]S3!AM161,IF($E$2=28.5,[2]S3!AN161,IF($E$2=29.5,[2]S3!AO161,IF($E$2=30.5,[2]S3!AP161,IF($E$2=31.5,[2]S3!AQ161,IF($E$2=32.5,[2]S3!AR161,IF($E$2=33.5,[2]S3!AS161,IF($E$2=34.5,[2]S3!AT161,IF($E$2=35.5,[2]S3!AU161,IF($E$2=36.5,[2]S3!AV161,IF($E$2=37.5,[2]S3!AW161,IF($E$2=38.5,[2]S3!AX161,IF($E$2=39.5,[2]S3!AY161)))))))))))))))))))))))))</f>
        <v>264.95999999999998</v>
      </c>
      <c r="F161" s="156">
        <f t="shared" si="7"/>
        <v>370.94</v>
      </c>
    </row>
    <row r="162" spans="2:6">
      <c r="B162" s="155">
        <v>158</v>
      </c>
      <c r="C162" s="156">
        <f>IF($C$2=15.5,[2]S3!A162,IF($C$2=16.5,[2]S3!B162,IF($C$2=17.5,[2]S3!C162,IF($C$2=18.5,[2]S3!D162,IF($C$2=19.5,[2]S3!E162,IF($C$2=20.5,[2]S3!F162,IF($C$2=21.5,[2]S3!G162,IF($C$2=22.5,[2]S3!H162,IF($C$2=23.5,[2]S3!I162,IF($C$2=24.5,[2]S3!J162,IF($C$2=25.5,[2]S3!K162,IF($C$2=26.5,[2]S3!L162,IF($C$2=27.5,[2]S3!M162,IF($C$2=28.5,[2]S3!N162,IF($C$2=29.5,[2]S3!O162,IF($C$2=30.5,[2]S3!P162,IF($C$2=31.5,[2]S3!Q162,IF($C$2=32.5,[2]S3!R162,IF($C$2=33.5,[2]S3!S162,IF($C$2=34.5,[2]S3!T162,IF($C$2=35.5,[2]S3!U162,IF($C$2=36.5,[2]S3!V162,IF($C$2=37.5,[2]S3!W162,IF($C$2=38.5,[2]S3!X162,IF($C$2=39.5,[2]S3!Y162)))))))))))))))))))))))))</f>
        <v>395.62</v>
      </c>
      <c r="D162" s="156">
        <f t="shared" si="8"/>
        <v>553.87</v>
      </c>
      <c r="E162" s="156">
        <f>IF($E$2=15.5,[2]S3!AA162,IF($E$2=16.5,[2]S3!AB162,IF($E$2=17.5,[2]S3!AC162,IF($E$2=18.5,[2]S3!AD162,IF($E$2=19.5,[2]S3!AE162,IF($E$2=20.5,[2]S3!AF162,IF($E$2=21.5,[2]S3!AG162,IF($E$2=22.5,[2]S3!AH162,IF($E$2=23.5,[2]S3!AI162,IF($E$2=24.5,[2]S3!AJ162,IF($E$2=25.5,[2]S3!AK162,IF($E$2=26.5,[2]S3!AL162,IF($E$2=27.5,[2]S3!AM162,IF($E$2=28.5,[2]S3!AN162,IF($E$2=29.5,[2]S3!AO162,IF($E$2=30.5,[2]S3!AP162,IF($E$2=31.5,[2]S3!AQ162,IF($E$2=32.5,[2]S3!AR162,IF($E$2=33.5,[2]S3!AS162,IF($E$2=34.5,[2]S3!AT162,IF($E$2=35.5,[2]S3!AU162,IF($E$2=36.5,[2]S3!AV162,IF($E$2=37.5,[2]S3!AW162,IF($E$2=38.5,[2]S3!AX162,IF($E$2=39.5,[2]S3!AY162)))))))))))))))))))))))))</f>
        <v>266.64</v>
      </c>
      <c r="F162" s="156">
        <f t="shared" si="7"/>
        <v>373.3</v>
      </c>
    </row>
    <row r="163" spans="2:6">
      <c r="B163" s="155">
        <v>159</v>
      </c>
      <c r="C163" s="156">
        <f>IF($C$2=15.5,[2]S3!A163,IF($C$2=16.5,[2]S3!B163,IF($C$2=17.5,[2]S3!C163,IF($C$2=18.5,[2]S3!D163,IF($C$2=19.5,[2]S3!E163,IF($C$2=20.5,[2]S3!F163,IF($C$2=21.5,[2]S3!G163,IF($C$2=22.5,[2]S3!H163,IF($C$2=23.5,[2]S3!I163,IF($C$2=24.5,[2]S3!J163,IF($C$2=25.5,[2]S3!K163,IF($C$2=26.5,[2]S3!L163,IF($C$2=27.5,[2]S3!M163,IF($C$2=28.5,[2]S3!N163,IF($C$2=29.5,[2]S3!O163,IF($C$2=30.5,[2]S3!P163,IF($C$2=31.5,[2]S3!Q163,IF($C$2=32.5,[2]S3!R163,IF($C$2=33.5,[2]S3!S163,IF($C$2=34.5,[2]S3!T163,IF($C$2=35.5,[2]S3!U163,IF($C$2=36.5,[2]S3!V163,IF($C$2=37.5,[2]S3!W163,IF($C$2=38.5,[2]S3!X163,IF($C$2=39.5,[2]S3!Y163)))))))))))))))))))))))))</f>
        <v>398.09</v>
      </c>
      <c r="D163" s="156">
        <f t="shared" si="8"/>
        <v>557.33000000000004</v>
      </c>
      <c r="E163" s="156">
        <f>IF($E$2=15.5,[2]S3!AA163,IF($E$2=16.5,[2]S3!AB163,IF($E$2=17.5,[2]S3!AC163,IF($E$2=18.5,[2]S3!AD163,IF($E$2=19.5,[2]S3!AE163,IF($E$2=20.5,[2]S3!AF163,IF($E$2=21.5,[2]S3!AG163,IF($E$2=22.5,[2]S3!AH163,IF($E$2=23.5,[2]S3!AI163,IF($E$2=24.5,[2]S3!AJ163,IF($E$2=25.5,[2]S3!AK163,IF($E$2=26.5,[2]S3!AL163,IF($E$2=27.5,[2]S3!AM163,IF($E$2=28.5,[2]S3!AN163,IF($E$2=29.5,[2]S3!AO163,IF($E$2=30.5,[2]S3!AP163,IF($E$2=31.5,[2]S3!AQ163,IF($E$2=32.5,[2]S3!AR163,IF($E$2=33.5,[2]S3!AS163,IF($E$2=34.5,[2]S3!AT163,IF($E$2=35.5,[2]S3!AU163,IF($E$2=36.5,[2]S3!AV163,IF($E$2=37.5,[2]S3!AW163,IF($E$2=38.5,[2]S3!AX163,IF($E$2=39.5,[2]S3!AY163)))))))))))))))))))))))))</f>
        <v>268.33</v>
      </c>
      <c r="F163" s="156">
        <f t="shared" si="7"/>
        <v>375.66</v>
      </c>
    </row>
    <row r="164" spans="2:6">
      <c r="B164" s="155">
        <v>160</v>
      </c>
      <c r="C164" s="156">
        <f>IF($C$2=15.5,[2]S3!A164,IF($C$2=16.5,[2]S3!B164,IF($C$2=17.5,[2]S3!C164,IF($C$2=18.5,[2]S3!D164,IF($C$2=19.5,[2]S3!E164,IF($C$2=20.5,[2]S3!F164,IF($C$2=21.5,[2]S3!G164,IF($C$2=22.5,[2]S3!H164,IF($C$2=23.5,[2]S3!I164,IF($C$2=24.5,[2]S3!J164,IF($C$2=25.5,[2]S3!K164,IF($C$2=26.5,[2]S3!L164,IF($C$2=27.5,[2]S3!M164,IF($C$2=28.5,[2]S3!N164,IF($C$2=29.5,[2]S3!O164,IF($C$2=30.5,[2]S3!P164,IF($C$2=31.5,[2]S3!Q164,IF($C$2=32.5,[2]S3!R164,IF($C$2=33.5,[2]S3!S164,IF($C$2=34.5,[2]S3!T164,IF($C$2=35.5,[2]S3!U164,IF($C$2=36.5,[2]S3!V164,IF($C$2=37.5,[2]S3!W164,IF($C$2=38.5,[2]S3!X164,IF($C$2=39.5,[2]S3!Y164)))))))))))))))))))))))))</f>
        <v>400.57</v>
      </c>
      <c r="D164" s="156">
        <f t="shared" si="8"/>
        <v>560.79999999999995</v>
      </c>
      <c r="E164" s="156">
        <f>IF($E$2=15.5,[2]S3!AA164,IF($E$2=16.5,[2]S3!AB164,IF($E$2=17.5,[2]S3!AC164,IF($E$2=18.5,[2]S3!AD164,IF($E$2=19.5,[2]S3!AE164,IF($E$2=20.5,[2]S3!AF164,IF($E$2=21.5,[2]S3!AG164,IF($E$2=22.5,[2]S3!AH164,IF($E$2=23.5,[2]S3!AI164,IF($E$2=24.5,[2]S3!AJ164,IF($E$2=25.5,[2]S3!AK164,IF($E$2=26.5,[2]S3!AL164,IF($E$2=27.5,[2]S3!AM164,IF($E$2=28.5,[2]S3!AN164,IF($E$2=29.5,[2]S3!AO164,IF($E$2=30.5,[2]S3!AP164,IF($E$2=31.5,[2]S3!AQ164,IF($E$2=32.5,[2]S3!AR164,IF($E$2=33.5,[2]S3!AS164,IF($E$2=34.5,[2]S3!AT164,IF($E$2=35.5,[2]S3!AU164,IF($E$2=36.5,[2]S3!AV164,IF($E$2=37.5,[2]S3!AW164,IF($E$2=38.5,[2]S3!AX164,IF($E$2=39.5,[2]S3!AY164)))))))))))))))))))))))))</f>
        <v>270.01</v>
      </c>
      <c r="F164" s="156">
        <f t="shared" si="7"/>
        <v>378.01</v>
      </c>
    </row>
    <row r="165" spans="2:6">
      <c r="B165" s="155">
        <v>161</v>
      </c>
      <c r="C165" s="156">
        <f>IF($C$2=15.5,[2]S3!A165,IF($C$2=16.5,[2]S3!B165,IF($C$2=17.5,[2]S3!C165,IF($C$2=18.5,[2]S3!D165,IF($C$2=19.5,[2]S3!E165,IF($C$2=20.5,[2]S3!F165,IF($C$2=21.5,[2]S3!G165,IF($C$2=22.5,[2]S3!H165,IF($C$2=23.5,[2]S3!I165,IF($C$2=24.5,[2]S3!J165,IF($C$2=25.5,[2]S3!K165,IF($C$2=26.5,[2]S3!L165,IF($C$2=27.5,[2]S3!M165,IF($C$2=28.5,[2]S3!N165,IF($C$2=29.5,[2]S3!O165,IF($C$2=30.5,[2]S3!P165,IF($C$2=31.5,[2]S3!Q165,IF($C$2=32.5,[2]S3!R165,IF($C$2=33.5,[2]S3!S165,IF($C$2=34.5,[2]S3!T165,IF($C$2=35.5,[2]S3!U165,IF($C$2=36.5,[2]S3!V165,IF($C$2=37.5,[2]S3!W165,IF($C$2=38.5,[2]S3!X165,IF($C$2=39.5,[2]S3!Y165)))))))))))))))))))))))))</f>
        <v>403.06</v>
      </c>
      <c r="D165" s="156">
        <f t="shared" si="8"/>
        <v>564.28</v>
      </c>
      <c r="E165" s="156">
        <f>IF($E$2=15.5,[2]S3!AA165,IF($E$2=16.5,[2]S3!AB165,IF($E$2=17.5,[2]S3!AC165,IF($E$2=18.5,[2]S3!AD165,IF($E$2=19.5,[2]S3!AE165,IF($E$2=20.5,[2]S3!AF165,IF($E$2=21.5,[2]S3!AG165,IF($E$2=22.5,[2]S3!AH165,IF($E$2=23.5,[2]S3!AI165,IF($E$2=24.5,[2]S3!AJ165,IF($E$2=25.5,[2]S3!AK165,IF($E$2=26.5,[2]S3!AL165,IF($E$2=27.5,[2]S3!AM165,IF($E$2=28.5,[2]S3!AN165,IF($E$2=29.5,[2]S3!AO165,IF($E$2=30.5,[2]S3!AP165,IF($E$2=31.5,[2]S3!AQ165,IF($E$2=32.5,[2]S3!AR165,IF($E$2=33.5,[2]S3!AS165,IF($E$2=34.5,[2]S3!AT165,IF($E$2=35.5,[2]S3!AU165,IF($E$2=36.5,[2]S3!AV165,IF($E$2=37.5,[2]S3!AW165,IF($E$2=38.5,[2]S3!AX165,IF($E$2=39.5,[2]S3!AY165)))))))))))))))))))))))))</f>
        <v>271.69</v>
      </c>
      <c r="F165" s="156">
        <f t="shared" si="7"/>
        <v>380.37</v>
      </c>
    </row>
    <row r="166" spans="2:6">
      <c r="B166" s="155">
        <v>162</v>
      </c>
      <c r="C166" s="156">
        <f>IF($C$2=15.5,[2]S3!A166,IF($C$2=16.5,[2]S3!B166,IF($C$2=17.5,[2]S3!C166,IF($C$2=18.5,[2]S3!D166,IF($C$2=19.5,[2]S3!E166,IF($C$2=20.5,[2]S3!F166,IF($C$2=21.5,[2]S3!G166,IF($C$2=22.5,[2]S3!H166,IF($C$2=23.5,[2]S3!I166,IF($C$2=24.5,[2]S3!J166,IF($C$2=25.5,[2]S3!K166,IF($C$2=26.5,[2]S3!L166,IF($C$2=27.5,[2]S3!M166,IF($C$2=28.5,[2]S3!N166,IF($C$2=29.5,[2]S3!O166,IF($C$2=30.5,[2]S3!P166,IF($C$2=31.5,[2]S3!Q166,IF($C$2=32.5,[2]S3!R166,IF($C$2=33.5,[2]S3!S166,IF($C$2=34.5,[2]S3!T166,IF($C$2=35.5,[2]S3!U166,IF($C$2=36.5,[2]S3!V166,IF($C$2=37.5,[2]S3!W166,IF($C$2=38.5,[2]S3!X166,IF($C$2=39.5,[2]S3!Y166)))))))))))))))))))))))))</f>
        <v>405.55</v>
      </c>
      <c r="D166" s="156">
        <f t="shared" si="8"/>
        <v>567.77</v>
      </c>
      <c r="E166" s="156">
        <f>IF($E$2=15.5,[2]S3!AA166,IF($E$2=16.5,[2]S3!AB166,IF($E$2=17.5,[2]S3!AC166,IF($E$2=18.5,[2]S3!AD166,IF($E$2=19.5,[2]S3!AE166,IF($E$2=20.5,[2]S3!AF166,IF($E$2=21.5,[2]S3!AG166,IF($E$2=22.5,[2]S3!AH166,IF($E$2=23.5,[2]S3!AI166,IF($E$2=24.5,[2]S3!AJ166,IF($E$2=25.5,[2]S3!AK166,IF($E$2=26.5,[2]S3!AL166,IF($E$2=27.5,[2]S3!AM166,IF($E$2=28.5,[2]S3!AN166,IF($E$2=29.5,[2]S3!AO166,IF($E$2=30.5,[2]S3!AP166,IF($E$2=31.5,[2]S3!AQ166,IF($E$2=32.5,[2]S3!AR166,IF($E$2=33.5,[2]S3!AS166,IF($E$2=34.5,[2]S3!AT166,IF($E$2=35.5,[2]S3!AU166,IF($E$2=36.5,[2]S3!AV166,IF($E$2=37.5,[2]S3!AW166,IF($E$2=38.5,[2]S3!AX166,IF($E$2=39.5,[2]S3!AY166)))))))))))))))))))))))))</f>
        <v>273.38</v>
      </c>
      <c r="F166" s="156">
        <f t="shared" si="7"/>
        <v>382.73</v>
      </c>
    </row>
    <row r="167" spans="2:6">
      <c r="B167" s="155">
        <v>163</v>
      </c>
      <c r="C167" s="156">
        <f>IF($C$2=15.5,[2]S3!A167,IF($C$2=16.5,[2]S3!B167,IF($C$2=17.5,[2]S3!C167,IF($C$2=18.5,[2]S3!D167,IF($C$2=19.5,[2]S3!E167,IF($C$2=20.5,[2]S3!F167,IF($C$2=21.5,[2]S3!G167,IF($C$2=22.5,[2]S3!H167,IF($C$2=23.5,[2]S3!I167,IF($C$2=24.5,[2]S3!J167,IF($C$2=25.5,[2]S3!K167,IF($C$2=26.5,[2]S3!L167,IF($C$2=27.5,[2]S3!M167,IF($C$2=28.5,[2]S3!N167,IF($C$2=29.5,[2]S3!O167,IF($C$2=30.5,[2]S3!P167,IF($C$2=31.5,[2]S3!Q167,IF($C$2=32.5,[2]S3!R167,IF($C$2=33.5,[2]S3!S167,IF($C$2=34.5,[2]S3!T167,IF($C$2=35.5,[2]S3!U167,IF($C$2=36.5,[2]S3!V167,IF($C$2=37.5,[2]S3!W167,IF($C$2=38.5,[2]S3!X167,IF($C$2=39.5,[2]S3!Y167)))))))))))))))))))))))))</f>
        <v>408.04</v>
      </c>
      <c r="D167" s="156">
        <f t="shared" si="8"/>
        <v>571.26</v>
      </c>
      <c r="E167" s="156">
        <f>IF($E$2=15.5,[2]S3!AA167,IF($E$2=16.5,[2]S3!AB167,IF($E$2=17.5,[2]S3!AC167,IF($E$2=18.5,[2]S3!AD167,IF($E$2=19.5,[2]S3!AE167,IF($E$2=20.5,[2]S3!AF167,IF($E$2=21.5,[2]S3!AG167,IF($E$2=22.5,[2]S3!AH167,IF($E$2=23.5,[2]S3!AI167,IF($E$2=24.5,[2]S3!AJ167,IF($E$2=25.5,[2]S3!AK167,IF($E$2=26.5,[2]S3!AL167,IF($E$2=27.5,[2]S3!AM167,IF($E$2=28.5,[2]S3!AN167,IF($E$2=29.5,[2]S3!AO167,IF($E$2=30.5,[2]S3!AP167,IF($E$2=31.5,[2]S3!AQ167,IF($E$2=32.5,[2]S3!AR167,IF($E$2=33.5,[2]S3!AS167,IF($E$2=34.5,[2]S3!AT167,IF($E$2=35.5,[2]S3!AU167,IF($E$2=36.5,[2]S3!AV167,IF($E$2=37.5,[2]S3!AW167,IF($E$2=38.5,[2]S3!AX167,IF($E$2=39.5,[2]S3!AY167)))))))))))))))))))))))))</f>
        <v>275.06</v>
      </c>
      <c r="F167" s="156">
        <f t="shared" si="7"/>
        <v>385.08</v>
      </c>
    </row>
    <row r="168" spans="2:6">
      <c r="B168" s="155">
        <v>164</v>
      </c>
      <c r="C168" s="156">
        <f>IF($C$2=15.5,[2]S3!A168,IF($C$2=16.5,[2]S3!B168,IF($C$2=17.5,[2]S3!C168,IF($C$2=18.5,[2]S3!D168,IF($C$2=19.5,[2]S3!E168,IF($C$2=20.5,[2]S3!F168,IF($C$2=21.5,[2]S3!G168,IF($C$2=22.5,[2]S3!H168,IF($C$2=23.5,[2]S3!I168,IF($C$2=24.5,[2]S3!J168,IF($C$2=25.5,[2]S3!K168,IF($C$2=26.5,[2]S3!L168,IF($C$2=27.5,[2]S3!M168,IF($C$2=28.5,[2]S3!N168,IF($C$2=29.5,[2]S3!O168,IF($C$2=30.5,[2]S3!P168,IF($C$2=31.5,[2]S3!Q168,IF($C$2=32.5,[2]S3!R168,IF($C$2=33.5,[2]S3!S168,IF($C$2=34.5,[2]S3!T168,IF($C$2=35.5,[2]S3!U168,IF($C$2=36.5,[2]S3!V168,IF($C$2=37.5,[2]S3!W168,IF($C$2=38.5,[2]S3!X168,IF($C$2=39.5,[2]S3!Y168)))))))))))))))))))))))))</f>
        <v>410.54</v>
      </c>
      <c r="D168" s="156">
        <f t="shared" si="8"/>
        <v>574.76</v>
      </c>
      <c r="E168" s="156">
        <f>IF($E$2=15.5,[2]S3!AA168,IF($E$2=16.5,[2]S3!AB168,IF($E$2=17.5,[2]S3!AC168,IF($E$2=18.5,[2]S3!AD168,IF($E$2=19.5,[2]S3!AE168,IF($E$2=20.5,[2]S3!AF168,IF($E$2=21.5,[2]S3!AG168,IF($E$2=22.5,[2]S3!AH168,IF($E$2=23.5,[2]S3!AI168,IF($E$2=24.5,[2]S3!AJ168,IF($E$2=25.5,[2]S3!AK168,IF($E$2=26.5,[2]S3!AL168,IF($E$2=27.5,[2]S3!AM168,IF($E$2=28.5,[2]S3!AN168,IF($E$2=29.5,[2]S3!AO168,IF($E$2=30.5,[2]S3!AP168,IF($E$2=31.5,[2]S3!AQ168,IF($E$2=32.5,[2]S3!AR168,IF($E$2=33.5,[2]S3!AS168,IF($E$2=34.5,[2]S3!AT168,IF($E$2=35.5,[2]S3!AU168,IF($E$2=36.5,[2]S3!AV168,IF($E$2=37.5,[2]S3!AW168,IF($E$2=38.5,[2]S3!AX168,IF($E$2=39.5,[2]S3!AY168)))))))))))))))))))))))))</f>
        <v>276.75</v>
      </c>
      <c r="F168" s="156">
        <f t="shared" si="7"/>
        <v>387.45</v>
      </c>
    </row>
    <row r="169" spans="2:6">
      <c r="B169" s="155">
        <v>165</v>
      </c>
      <c r="C169" s="156">
        <f>IF($C$2=15.5,[2]S3!A169,IF($C$2=16.5,[2]S3!B169,IF($C$2=17.5,[2]S3!C169,IF($C$2=18.5,[2]S3!D169,IF($C$2=19.5,[2]S3!E169,IF($C$2=20.5,[2]S3!F169,IF($C$2=21.5,[2]S3!G169,IF($C$2=22.5,[2]S3!H169,IF($C$2=23.5,[2]S3!I169,IF($C$2=24.5,[2]S3!J169,IF($C$2=25.5,[2]S3!K169,IF($C$2=26.5,[2]S3!L169,IF($C$2=27.5,[2]S3!M169,IF($C$2=28.5,[2]S3!N169,IF($C$2=29.5,[2]S3!O169,IF($C$2=30.5,[2]S3!P169,IF($C$2=31.5,[2]S3!Q169,IF($C$2=32.5,[2]S3!R169,IF($C$2=33.5,[2]S3!S169,IF($C$2=34.5,[2]S3!T169,IF($C$2=35.5,[2]S3!U169,IF($C$2=36.5,[2]S3!V169,IF($C$2=37.5,[2]S3!W169,IF($C$2=38.5,[2]S3!X169,IF($C$2=39.5,[2]S3!Y169)))))))))))))))))))))))))</f>
        <v>413.05</v>
      </c>
      <c r="D169" s="156">
        <f t="shared" si="8"/>
        <v>578.27</v>
      </c>
      <c r="E169" s="156">
        <f>IF($E$2=15.5,[2]S3!AA169,IF($E$2=16.5,[2]S3!AB169,IF($E$2=17.5,[2]S3!AC169,IF($E$2=18.5,[2]S3!AD169,IF($E$2=19.5,[2]S3!AE169,IF($E$2=20.5,[2]S3!AF169,IF($E$2=21.5,[2]S3!AG169,IF($E$2=22.5,[2]S3!AH169,IF($E$2=23.5,[2]S3!AI169,IF($E$2=24.5,[2]S3!AJ169,IF($E$2=25.5,[2]S3!AK169,IF($E$2=26.5,[2]S3!AL169,IF($E$2=27.5,[2]S3!AM169,IF($E$2=28.5,[2]S3!AN169,IF($E$2=29.5,[2]S3!AO169,IF($E$2=30.5,[2]S3!AP169,IF($E$2=31.5,[2]S3!AQ169,IF($E$2=32.5,[2]S3!AR169,IF($E$2=33.5,[2]S3!AS169,IF($E$2=34.5,[2]S3!AT169,IF($E$2=35.5,[2]S3!AU169,IF($E$2=36.5,[2]S3!AV169,IF($E$2=37.5,[2]S3!AW169,IF($E$2=38.5,[2]S3!AX169,IF($E$2=39.5,[2]S3!AY169)))))))))))))))))))))))))</f>
        <v>278.44</v>
      </c>
      <c r="F169" s="156">
        <f t="shared" si="7"/>
        <v>389.82</v>
      </c>
    </row>
    <row r="170" spans="2:6">
      <c r="B170" s="155">
        <v>166</v>
      </c>
      <c r="C170" s="156">
        <f>IF($C$2=15.5,[2]S3!A170,IF($C$2=16.5,[2]S3!B170,IF($C$2=17.5,[2]S3!C170,IF($C$2=18.5,[2]S3!D170,IF($C$2=19.5,[2]S3!E170,IF($C$2=20.5,[2]S3!F170,IF($C$2=21.5,[2]S3!G170,IF($C$2=22.5,[2]S3!H170,IF($C$2=23.5,[2]S3!I170,IF($C$2=24.5,[2]S3!J170,IF($C$2=25.5,[2]S3!K170,IF($C$2=26.5,[2]S3!L170,IF($C$2=27.5,[2]S3!M170,IF($C$2=28.5,[2]S3!N170,IF($C$2=29.5,[2]S3!O170,IF($C$2=30.5,[2]S3!P170,IF($C$2=31.5,[2]S3!Q170,IF($C$2=32.5,[2]S3!R170,IF($C$2=33.5,[2]S3!S170,IF($C$2=34.5,[2]S3!T170,IF($C$2=35.5,[2]S3!U170,IF($C$2=36.5,[2]S3!V170,IF($C$2=37.5,[2]S3!W170,IF($C$2=38.5,[2]S3!X170,IF($C$2=39.5,[2]S3!Y170)))))))))))))))))))))))))</f>
        <v>415.56</v>
      </c>
      <c r="D170" s="156">
        <f t="shared" si="8"/>
        <v>581.78</v>
      </c>
      <c r="E170" s="156">
        <f>IF($E$2=15.5,[2]S3!AA170,IF($E$2=16.5,[2]S3!AB170,IF($E$2=17.5,[2]S3!AC170,IF($E$2=18.5,[2]S3!AD170,IF($E$2=19.5,[2]S3!AE170,IF($E$2=20.5,[2]S3!AF170,IF($E$2=21.5,[2]S3!AG170,IF($E$2=22.5,[2]S3!AH170,IF($E$2=23.5,[2]S3!AI170,IF($E$2=24.5,[2]S3!AJ170,IF($E$2=25.5,[2]S3!AK170,IF($E$2=26.5,[2]S3!AL170,IF($E$2=27.5,[2]S3!AM170,IF($E$2=28.5,[2]S3!AN170,IF($E$2=29.5,[2]S3!AO170,IF($E$2=30.5,[2]S3!AP170,IF($E$2=31.5,[2]S3!AQ170,IF($E$2=32.5,[2]S3!AR170,IF($E$2=33.5,[2]S3!AS170,IF($E$2=34.5,[2]S3!AT170,IF($E$2=35.5,[2]S3!AU170,IF($E$2=36.5,[2]S3!AV170,IF($E$2=37.5,[2]S3!AW170,IF($E$2=38.5,[2]S3!AX170,IF($E$2=39.5,[2]S3!AY170)))))))))))))))))))))))))</f>
        <v>280.13</v>
      </c>
      <c r="F170" s="156">
        <f t="shared" si="7"/>
        <v>392.18</v>
      </c>
    </row>
    <row r="171" spans="2:6">
      <c r="B171" s="155">
        <v>167</v>
      </c>
      <c r="C171" s="156">
        <f>IF($C$2=15.5,[2]S3!A171,IF($C$2=16.5,[2]S3!B171,IF($C$2=17.5,[2]S3!C171,IF($C$2=18.5,[2]S3!D171,IF($C$2=19.5,[2]S3!E171,IF($C$2=20.5,[2]S3!F171,IF($C$2=21.5,[2]S3!G171,IF($C$2=22.5,[2]S3!H171,IF($C$2=23.5,[2]S3!I171,IF($C$2=24.5,[2]S3!J171,IF($C$2=25.5,[2]S3!K171,IF($C$2=26.5,[2]S3!L171,IF($C$2=27.5,[2]S3!M171,IF($C$2=28.5,[2]S3!N171,IF($C$2=29.5,[2]S3!O171,IF($C$2=30.5,[2]S3!P171,IF($C$2=31.5,[2]S3!Q171,IF($C$2=32.5,[2]S3!R171,IF($C$2=33.5,[2]S3!S171,IF($C$2=34.5,[2]S3!T171,IF($C$2=35.5,[2]S3!U171,IF($C$2=36.5,[2]S3!V171,IF($C$2=37.5,[2]S3!W171,IF($C$2=38.5,[2]S3!X171,IF($C$2=39.5,[2]S3!Y171)))))))))))))))))))))))))</f>
        <v>418.08</v>
      </c>
      <c r="D171" s="156">
        <f t="shared" si="8"/>
        <v>585.30999999999995</v>
      </c>
      <c r="E171" s="156">
        <f>IF($E$2=15.5,[2]S3!AA171,IF($E$2=16.5,[2]S3!AB171,IF($E$2=17.5,[2]S3!AC171,IF($E$2=18.5,[2]S3!AD171,IF($E$2=19.5,[2]S3!AE171,IF($E$2=20.5,[2]S3!AF171,IF($E$2=21.5,[2]S3!AG171,IF($E$2=22.5,[2]S3!AH171,IF($E$2=23.5,[2]S3!AI171,IF($E$2=24.5,[2]S3!AJ171,IF($E$2=25.5,[2]S3!AK171,IF($E$2=26.5,[2]S3!AL171,IF($E$2=27.5,[2]S3!AM171,IF($E$2=28.5,[2]S3!AN171,IF($E$2=29.5,[2]S3!AO171,IF($E$2=30.5,[2]S3!AP171,IF($E$2=31.5,[2]S3!AQ171,IF($E$2=32.5,[2]S3!AR171,IF($E$2=33.5,[2]S3!AS171,IF($E$2=34.5,[2]S3!AT171,IF($E$2=35.5,[2]S3!AU171,IF($E$2=36.5,[2]S3!AV171,IF($E$2=37.5,[2]S3!AW171,IF($E$2=38.5,[2]S3!AX171,IF($E$2=39.5,[2]S3!AY171)))))))))))))))))))))))))</f>
        <v>281.83</v>
      </c>
      <c r="F171" s="156">
        <f t="shared" si="7"/>
        <v>394.56</v>
      </c>
    </row>
    <row r="172" spans="2:6">
      <c r="B172" s="155">
        <v>168</v>
      </c>
      <c r="C172" s="156">
        <f>IF($C$2=15.5,[2]S3!A172,IF($C$2=16.5,[2]S3!B172,IF($C$2=17.5,[2]S3!C172,IF($C$2=18.5,[2]S3!D172,IF($C$2=19.5,[2]S3!E172,IF($C$2=20.5,[2]S3!F172,IF($C$2=21.5,[2]S3!G172,IF($C$2=22.5,[2]S3!H172,IF($C$2=23.5,[2]S3!I172,IF($C$2=24.5,[2]S3!J172,IF($C$2=25.5,[2]S3!K172,IF($C$2=26.5,[2]S3!L172,IF($C$2=27.5,[2]S3!M172,IF($C$2=28.5,[2]S3!N172,IF($C$2=29.5,[2]S3!O172,IF($C$2=30.5,[2]S3!P172,IF($C$2=31.5,[2]S3!Q172,IF($C$2=32.5,[2]S3!R172,IF($C$2=33.5,[2]S3!S172,IF($C$2=34.5,[2]S3!T172,IF($C$2=35.5,[2]S3!U172,IF($C$2=36.5,[2]S3!V172,IF($C$2=37.5,[2]S3!W172,IF($C$2=38.5,[2]S3!X172,IF($C$2=39.5,[2]S3!Y172)))))))))))))))))))))))))</f>
        <v>420.6</v>
      </c>
      <c r="D172" s="156">
        <f t="shared" si="8"/>
        <v>588.84</v>
      </c>
      <c r="E172" s="156">
        <f>IF($E$2=15.5,[2]S3!AA172,IF($E$2=16.5,[2]S3!AB172,IF($E$2=17.5,[2]S3!AC172,IF($E$2=18.5,[2]S3!AD172,IF($E$2=19.5,[2]S3!AE172,IF($E$2=20.5,[2]S3!AF172,IF($E$2=21.5,[2]S3!AG172,IF($E$2=22.5,[2]S3!AH172,IF($E$2=23.5,[2]S3!AI172,IF($E$2=24.5,[2]S3!AJ172,IF($E$2=25.5,[2]S3!AK172,IF($E$2=26.5,[2]S3!AL172,IF($E$2=27.5,[2]S3!AM172,IF($E$2=28.5,[2]S3!AN172,IF($E$2=29.5,[2]S3!AO172,IF($E$2=30.5,[2]S3!AP172,IF($E$2=31.5,[2]S3!AQ172,IF($E$2=32.5,[2]S3!AR172,IF($E$2=33.5,[2]S3!AS172,IF($E$2=34.5,[2]S3!AT172,IF($E$2=35.5,[2]S3!AU172,IF($E$2=36.5,[2]S3!AV172,IF($E$2=37.5,[2]S3!AW172,IF($E$2=38.5,[2]S3!AX172,IF($E$2=39.5,[2]S3!AY172)))))))))))))))))))))))))</f>
        <v>283.52</v>
      </c>
      <c r="F172" s="156">
        <f t="shared" si="7"/>
        <v>396.93</v>
      </c>
    </row>
    <row r="173" spans="2:6">
      <c r="B173" s="155">
        <v>169</v>
      </c>
      <c r="C173" s="156">
        <f>IF($C$2=15.5,[2]S3!A173,IF($C$2=16.5,[2]S3!B173,IF($C$2=17.5,[2]S3!C173,IF($C$2=18.5,[2]S3!D173,IF($C$2=19.5,[2]S3!E173,IF($C$2=20.5,[2]S3!F173,IF($C$2=21.5,[2]S3!G173,IF($C$2=22.5,[2]S3!H173,IF($C$2=23.5,[2]S3!I173,IF($C$2=24.5,[2]S3!J173,IF($C$2=25.5,[2]S3!K173,IF($C$2=26.5,[2]S3!L173,IF($C$2=27.5,[2]S3!M173,IF($C$2=28.5,[2]S3!N173,IF($C$2=29.5,[2]S3!O173,IF($C$2=30.5,[2]S3!P173,IF($C$2=31.5,[2]S3!Q173,IF($C$2=32.5,[2]S3!R173,IF($C$2=33.5,[2]S3!S173,IF($C$2=34.5,[2]S3!T173,IF($C$2=35.5,[2]S3!U173,IF($C$2=36.5,[2]S3!V173,IF($C$2=37.5,[2]S3!W173,IF($C$2=38.5,[2]S3!X173,IF($C$2=39.5,[2]S3!Y173)))))))))))))))))))))))))</f>
        <v>422.66</v>
      </c>
      <c r="D173" s="156">
        <f t="shared" si="8"/>
        <v>591.72</v>
      </c>
      <c r="E173" s="156">
        <f>IF($E$2=15.5,[2]S3!AA173,IF($E$2=16.5,[2]S3!AB173,IF($E$2=17.5,[2]S3!AC173,IF($E$2=18.5,[2]S3!AD173,IF($E$2=19.5,[2]S3!AE173,IF($E$2=20.5,[2]S3!AF173,IF($E$2=21.5,[2]S3!AG173,IF($E$2=22.5,[2]S3!AH173,IF($E$2=23.5,[2]S3!AI173,IF($E$2=24.5,[2]S3!AJ173,IF($E$2=25.5,[2]S3!AK173,IF($E$2=26.5,[2]S3!AL173,IF($E$2=27.5,[2]S3!AM173,IF($E$2=28.5,[2]S3!AN173,IF($E$2=29.5,[2]S3!AO173,IF($E$2=30.5,[2]S3!AP173,IF($E$2=31.5,[2]S3!AQ173,IF($E$2=32.5,[2]S3!AR173,IF($E$2=33.5,[2]S3!AS173,IF($E$2=34.5,[2]S3!AT173,IF($E$2=35.5,[2]S3!AU173,IF($E$2=36.5,[2]S3!AV173,IF($E$2=37.5,[2]S3!AW173,IF($E$2=38.5,[2]S3!AX173,IF($E$2=39.5,[2]S3!AY173)))))))))))))))))))))))))</f>
        <v>285.22000000000003</v>
      </c>
      <c r="F173" s="156">
        <f t="shared" si="7"/>
        <v>399.31</v>
      </c>
    </row>
    <row r="174" spans="2:6">
      <c r="B174" s="155">
        <v>170</v>
      </c>
      <c r="C174" s="156">
        <f>IF($C$2=15.5,[2]S3!A174,IF($C$2=16.5,[2]S3!B174,IF($C$2=17.5,[2]S3!C174,IF($C$2=18.5,[2]S3!D174,IF($C$2=19.5,[2]S3!E174,IF($C$2=20.5,[2]S3!F174,IF($C$2=21.5,[2]S3!G174,IF($C$2=22.5,[2]S3!H174,IF($C$2=23.5,[2]S3!I174,IF($C$2=24.5,[2]S3!J174,IF($C$2=25.5,[2]S3!K174,IF($C$2=26.5,[2]S3!L174,IF($C$2=27.5,[2]S3!M174,IF($C$2=28.5,[2]S3!N174,IF($C$2=29.5,[2]S3!O174,IF($C$2=30.5,[2]S3!P174,IF($C$2=31.5,[2]S3!Q174,IF($C$2=32.5,[2]S3!R174,IF($C$2=33.5,[2]S3!S174,IF($C$2=34.5,[2]S3!T174,IF($C$2=35.5,[2]S3!U174,IF($C$2=36.5,[2]S3!V174,IF($C$2=37.5,[2]S3!W174,IF($C$2=38.5,[2]S3!X174,IF($C$2=39.5,[2]S3!Y174)))))))))))))))))))))))))</f>
        <v>425.19</v>
      </c>
      <c r="D174" s="156">
        <f t="shared" si="8"/>
        <v>595.27</v>
      </c>
      <c r="E174" s="156">
        <f>IF($E$2=15.5,[2]S3!AA174,IF($E$2=16.5,[2]S3!AB174,IF($E$2=17.5,[2]S3!AC174,IF($E$2=18.5,[2]S3!AD174,IF($E$2=19.5,[2]S3!AE174,IF($E$2=20.5,[2]S3!AF174,IF($E$2=21.5,[2]S3!AG174,IF($E$2=22.5,[2]S3!AH174,IF($E$2=23.5,[2]S3!AI174,IF($E$2=24.5,[2]S3!AJ174,IF($E$2=25.5,[2]S3!AK174,IF($E$2=26.5,[2]S3!AL174,IF($E$2=27.5,[2]S3!AM174,IF($E$2=28.5,[2]S3!AN174,IF($E$2=29.5,[2]S3!AO174,IF($E$2=30.5,[2]S3!AP174,IF($E$2=31.5,[2]S3!AQ174,IF($E$2=32.5,[2]S3!AR174,IF($E$2=33.5,[2]S3!AS174,IF($E$2=34.5,[2]S3!AT174,IF($E$2=35.5,[2]S3!AU174,IF($E$2=36.5,[2]S3!AV174,IF($E$2=37.5,[2]S3!AW174,IF($E$2=38.5,[2]S3!AX174,IF($E$2=39.5,[2]S3!AY174)))))))))))))))))))))))))</f>
        <v>286.91000000000003</v>
      </c>
      <c r="F174" s="156">
        <f t="shared" si="7"/>
        <v>401.67</v>
      </c>
    </row>
    <row r="175" spans="2:6">
      <c r="B175" s="155">
        <v>171</v>
      </c>
      <c r="C175" s="156">
        <f>IF($C$2=15.5,[2]S3!A175,IF($C$2=16.5,[2]S3!B175,IF($C$2=17.5,[2]S3!C175,IF($C$2=18.5,[2]S3!D175,IF($C$2=19.5,[2]S3!E175,IF($C$2=20.5,[2]S3!F175,IF($C$2=21.5,[2]S3!G175,IF($C$2=22.5,[2]S3!H175,IF($C$2=23.5,[2]S3!I175,IF($C$2=24.5,[2]S3!J175,IF($C$2=25.5,[2]S3!K175,IF($C$2=26.5,[2]S3!L175,IF($C$2=27.5,[2]S3!M175,IF($C$2=28.5,[2]S3!N175,IF($C$2=29.5,[2]S3!O175,IF($C$2=30.5,[2]S3!P175,IF($C$2=31.5,[2]S3!Q175,IF($C$2=32.5,[2]S3!R175,IF($C$2=33.5,[2]S3!S175,IF($C$2=34.5,[2]S3!T175,IF($C$2=35.5,[2]S3!U175,IF($C$2=36.5,[2]S3!V175,IF($C$2=37.5,[2]S3!W175,IF($C$2=38.5,[2]S3!X175,IF($C$2=39.5,[2]S3!Y175)))))))))))))))))))))))))</f>
        <v>427.72</v>
      </c>
      <c r="D175" s="156">
        <f t="shared" si="8"/>
        <v>598.80999999999995</v>
      </c>
      <c r="E175" s="156">
        <f>IF($E$2=15.5,[2]S3!AA175,IF($E$2=16.5,[2]S3!AB175,IF($E$2=17.5,[2]S3!AC175,IF($E$2=18.5,[2]S3!AD175,IF($E$2=19.5,[2]S3!AE175,IF($E$2=20.5,[2]S3!AF175,IF($E$2=21.5,[2]S3!AG175,IF($E$2=22.5,[2]S3!AH175,IF($E$2=23.5,[2]S3!AI175,IF($E$2=24.5,[2]S3!AJ175,IF($E$2=25.5,[2]S3!AK175,IF($E$2=26.5,[2]S3!AL175,IF($E$2=27.5,[2]S3!AM175,IF($E$2=28.5,[2]S3!AN175,IF($E$2=29.5,[2]S3!AO175,IF($E$2=30.5,[2]S3!AP175,IF($E$2=31.5,[2]S3!AQ175,IF($E$2=32.5,[2]S3!AR175,IF($E$2=33.5,[2]S3!AS175,IF($E$2=34.5,[2]S3!AT175,IF($E$2=35.5,[2]S3!AU175,IF($E$2=36.5,[2]S3!AV175,IF($E$2=37.5,[2]S3!AW175,IF($E$2=38.5,[2]S3!AX175,IF($E$2=39.5,[2]S3!AY175)))))))))))))))))))))))))</f>
        <v>288.61</v>
      </c>
      <c r="F175" s="156">
        <f t="shared" si="7"/>
        <v>404.05</v>
      </c>
    </row>
    <row r="176" spans="2:6">
      <c r="B176" s="155">
        <v>172</v>
      </c>
      <c r="C176" s="156">
        <f>IF($C$2=15.5,[2]S3!A176,IF($C$2=16.5,[2]S3!B176,IF($C$2=17.5,[2]S3!C176,IF($C$2=18.5,[2]S3!D176,IF($C$2=19.5,[2]S3!E176,IF($C$2=20.5,[2]S3!F176,IF($C$2=21.5,[2]S3!G176,IF($C$2=22.5,[2]S3!H176,IF($C$2=23.5,[2]S3!I176,IF($C$2=24.5,[2]S3!J176,IF($C$2=25.5,[2]S3!K176,IF($C$2=26.5,[2]S3!L176,IF($C$2=27.5,[2]S3!M176,IF($C$2=28.5,[2]S3!N176,IF($C$2=29.5,[2]S3!O176,IF($C$2=30.5,[2]S3!P176,IF($C$2=31.5,[2]S3!Q176,IF($C$2=32.5,[2]S3!R176,IF($C$2=33.5,[2]S3!S176,IF($C$2=34.5,[2]S3!T176,IF($C$2=35.5,[2]S3!U176,IF($C$2=36.5,[2]S3!V176,IF($C$2=37.5,[2]S3!W176,IF($C$2=38.5,[2]S3!X176,IF($C$2=39.5,[2]S3!Y176)))))))))))))))))))))))))</f>
        <v>430.26</v>
      </c>
      <c r="D176" s="156">
        <f t="shared" si="8"/>
        <v>602.36</v>
      </c>
      <c r="E176" s="156">
        <f>IF($E$2=15.5,[2]S3!AA176,IF($E$2=16.5,[2]S3!AB176,IF($E$2=17.5,[2]S3!AC176,IF($E$2=18.5,[2]S3!AD176,IF($E$2=19.5,[2]S3!AE176,IF($E$2=20.5,[2]S3!AF176,IF($E$2=21.5,[2]S3!AG176,IF($E$2=22.5,[2]S3!AH176,IF($E$2=23.5,[2]S3!AI176,IF($E$2=24.5,[2]S3!AJ176,IF($E$2=25.5,[2]S3!AK176,IF($E$2=26.5,[2]S3!AL176,IF($E$2=27.5,[2]S3!AM176,IF($E$2=28.5,[2]S3!AN176,IF($E$2=29.5,[2]S3!AO176,IF($E$2=30.5,[2]S3!AP176,IF($E$2=31.5,[2]S3!AQ176,IF($E$2=32.5,[2]S3!AR176,IF($E$2=33.5,[2]S3!AS176,IF($E$2=34.5,[2]S3!AT176,IF($E$2=35.5,[2]S3!AU176,IF($E$2=36.5,[2]S3!AV176,IF($E$2=37.5,[2]S3!AW176,IF($E$2=38.5,[2]S3!AX176,IF($E$2=39.5,[2]S3!AY176)))))))))))))))))))))))))</f>
        <v>290.31</v>
      </c>
      <c r="F176" s="156">
        <f t="shared" si="7"/>
        <v>406.43</v>
      </c>
    </row>
    <row r="177" spans="2:6">
      <c r="B177" s="155">
        <v>173</v>
      </c>
      <c r="C177" s="156">
        <f>IF($C$2=15.5,[2]S3!A177,IF($C$2=16.5,[2]S3!B177,IF($C$2=17.5,[2]S3!C177,IF($C$2=18.5,[2]S3!D177,IF($C$2=19.5,[2]S3!E177,IF($C$2=20.5,[2]S3!F177,IF($C$2=21.5,[2]S3!G177,IF($C$2=22.5,[2]S3!H177,IF($C$2=23.5,[2]S3!I177,IF($C$2=24.5,[2]S3!J177,IF($C$2=25.5,[2]S3!K177,IF($C$2=26.5,[2]S3!L177,IF($C$2=27.5,[2]S3!M177,IF($C$2=28.5,[2]S3!N177,IF($C$2=29.5,[2]S3!O177,IF($C$2=30.5,[2]S3!P177,IF($C$2=31.5,[2]S3!Q177,IF($C$2=32.5,[2]S3!R177,IF($C$2=33.5,[2]S3!S177,IF($C$2=34.5,[2]S3!T177,IF($C$2=35.5,[2]S3!U177,IF($C$2=36.5,[2]S3!V177,IF($C$2=37.5,[2]S3!W177,IF($C$2=38.5,[2]S3!X177,IF($C$2=39.5,[2]S3!Y177)))))))))))))))))))))))))</f>
        <v>432.81</v>
      </c>
      <c r="D177" s="156">
        <f t="shared" si="8"/>
        <v>605.92999999999995</v>
      </c>
      <c r="E177" s="156">
        <f>IF($E$2=15.5,[2]S3!AA177,IF($E$2=16.5,[2]S3!AB177,IF($E$2=17.5,[2]S3!AC177,IF($E$2=18.5,[2]S3!AD177,IF($E$2=19.5,[2]S3!AE177,IF($E$2=20.5,[2]S3!AF177,IF($E$2=21.5,[2]S3!AG177,IF($E$2=22.5,[2]S3!AH177,IF($E$2=23.5,[2]S3!AI177,IF($E$2=24.5,[2]S3!AJ177,IF($E$2=25.5,[2]S3!AK177,IF($E$2=26.5,[2]S3!AL177,IF($E$2=27.5,[2]S3!AM177,IF($E$2=28.5,[2]S3!AN177,IF($E$2=29.5,[2]S3!AO177,IF($E$2=30.5,[2]S3!AP177,IF($E$2=31.5,[2]S3!AQ177,IF($E$2=32.5,[2]S3!AR177,IF($E$2=33.5,[2]S3!AS177,IF($E$2=34.5,[2]S3!AT177,IF($E$2=35.5,[2]S3!AU177,IF($E$2=36.5,[2]S3!AV177,IF($E$2=37.5,[2]S3!AW177,IF($E$2=38.5,[2]S3!AX177,IF($E$2=39.5,[2]S3!AY177)))))))))))))))))))))))))</f>
        <v>291.88</v>
      </c>
      <c r="F177" s="156">
        <f t="shared" si="7"/>
        <v>408.63</v>
      </c>
    </row>
    <row r="178" spans="2:6">
      <c r="B178" s="155">
        <v>174</v>
      </c>
      <c r="C178" s="156">
        <f>IF($C$2=15.5,[2]S3!A178,IF($C$2=16.5,[2]S3!B178,IF($C$2=17.5,[2]S3!C178,IF($C$2=18.5,[2]S3!D178,IF($C$2=19.5,[2]S3!E178,IF($C$2=20.5,[2]S3!F178,IF($C$2=21.5,[2]S3!G178,IF($C$2=22.5,[2]S3!H178,IF($C$2=23.5,[2]S3!I178,IF($C$2=24.5,[2]S3!J178,IF($C$2=25.5,[2]S3!K178,IF($C$2=26.5,[2]S3!L178,IF($C$2=27.5,[2]S3!M178,IF($C$2=28.5,[2]S3!N178,IF($C$2=29.5,[2]S3!O178,IF($C$2=30.5,[2]S3!P178,IF($C$2=31.5,[2]S3!Q178,IF($C$2=32.5,[2]S3!R178,IF($C$2=33.5,[2]S3!S178,IF($C$2=34.5,[2]S3!T178,IF($C$2=35.5,[2]S3!U178,IF($C$2=36.5,[2]S3!V178,IF($C$2=37.5,[2]S3!W178,IF($C$2=38.5,[2]S3!X178,IF($C$2=39.5,[2]S3!Y178)))))))))))))))))))))))))</f>
        <v>435.36</v>
      </c>
      <c r="D178" s="156">
        <f t="shared" si="8"/>
        <v>609.5</v>
      </c>
      <c r="E178" s="156">
        <f>IF($E$2=15.5,[2]S3!AA178,IF($E$2=16.5,[2]S3!AB178,IF($E$2=17.5,[2]S3!AC178,IF($E$2=18.5,[2]S3!AD178,IF($E$2=19.5,[2]S3!AE178,IF($E$2=20.5,[2]S3!AF178,IF($E$2=21.5,[2]S3!AG178,IF($E$2=22.5,[2]S3!AH178,IF($E$2=23.5,[2]S3!AI178,IF($E$2=24.5,[2]S3!AJ178,IF($E$2=25.5,[2]S3!AK178,IF($E$2=26.5,[2]S3!AL178,IF($E$2=27.5,[2]S3!AM178,IF($E$2=28.5,[2]S3!AN178,IF($E$2=29.5,[2]S3!AO178,IF($E$2=30.5,[2]S3!AP178,IF($E$2=31.5,[2]S3!AQ178,IF($E$2=32.5,[2]S3!AR178,IF($E$2=33.5,[2]S3!AS178,IF($E$2=34.5,[2]S3!AT178,IF($E$2=35.5,[2]S3!AU178,IF($E$2=36.5,[2]S3!AV178,IF($E$2=37.5,[2]S3!AW178,IF($E$2=38.5,[2]S3!AX178,IF($E$2=39.5,[2]S3!AY178)))))))))))))))))))))))))</f>
        <v>293.58999999999997</v>
      </c>
      <c r="F178" s="156">
        <f t="shared" si="7"/>
        <v>411.03</v>
      </c>
    </row>
    <row r="179" spans="2:6">
      <c r="B179" s="155">
        <v>175</v>
      </c>
      <c r="C179" s="156">
        <f>IF($C$2=15.5,[2]S3!A179,IF($C$2=16.5,[2]S3!B179,IF($C$2=17.5,[2]S3!C179,IF($C$2=18.5,[2]S3!D179,IF($C$2=19.5,[2]S3!E179,IF($C$2=20.5,[2]S3!F179,IF($C$2=21.5,[2]S3!G179,IF($C$2=22.5,[2]S3!H179,IF($C$2=23.5,[2]S3!I179,IF($C$2=24.5,[2]S3!J179,IF($C$2=25.5,[2]S3!K179,IF($C$2=26.5,[2]S3!L179,IF($C$2=27.5,[2]S3!M179,IF($C$2=28.5,[2]S3!N179,IF($C$2=29.5,[2]S3!O179,IF($C$2=30.5,[2]S3!P179,IF($C$2=31.5,[2]S3!Q179,IF($C$2=32.5,[2]S3!R179,IF($C$2=33.5,[2]S3!S179,IF($C$2=34.5,[2]S3!T179,IF($C$2=35.5,[2]S3!U179,IF($C$2=36.5,[2]S3!V179,IF($C$2=37.5,[2]S3!W179,IF($C$2=38.5,[2]S3!X179,IF($C$2=39.5,[2]S3!Y179)))))))))))))))))))))))))</f>
        <v>437.92</v>
      </c>
      <c r="D179" s="156">
        <f t="shared" si="8"/>
        <v>613.09</v>
      </c>
      <c r="E179" s="156">
        <f>IF($E$2=15.5,[2]S3!AA179,IF($E$2=16.5,[2]S3!AB179,IF($E$2=17.5,[2]S3!AC179,IF($E$2=18.5,[2]S3!AD179,IF($E$2=19.5,[2]S3!AE179,IF($E$2=20.5,[2]S3!AF179,IF($E$2=21.5,[2]S3!AG179,IF($E$2=22.5,[2]S3!AH179,IF($E$2=23.5,[2]S3!AI179,IF($E$2=24.5,[2]S3!AJ179,IF($E$2=25.5,[2]S3!AK179,IF($E$2=26.5,[2]S3!AL179,IF($E$2=27.5,[2]S3!AM179,IF($E$2=28.5,[2]S3!AN179,IF($E$2=29.5,[2]S3!AO179,IF($E$2=30.5,[2]S3!AP179,IF($E$2=31.5,[2]S3!AQ179,IF($E$2=32.5,[2]S3!AR179,IF($E$2=33.5,[2]S3!AS179,IF($E$2=34.5,[2]S3!AT179,IF($E$2=35.5,[2]S3!AU179,IF($E$2=36.5,[2]S3!AV179,IF($E$2=37.5,[2]S3!AW179,IF($E$2=38.5,[2]S3!AX179,IF($E$2=39.5,[2]S3!AY179)))))))))))))))))))))))))</f>
        <v>295.29000000000002</v>
      </c>
      <c r="F179" s="156">
        <f t="shared" si="7"/>
        <v>413.41</v>
      </c>
    </row>
    <row r="180" spans="2:6">
      <c r="B180" s="155">
        <v>176</v>
      </c>
      <c r="C180" s="156">
        <f>IF($C$2=15.5,[2]S3!A180,IF($C$2=16.5,[2]S3!B180,IF($C$2=17.5,[2]S3!C180,IF($C$2=18.5,[2]S3!D180,IF($C$2=19.5,[2]S3!E180,IF($C$2=20.5,[2]S3!F180,IF($C$2=21.5,[2]S3!G180,IF($C$2=22.5,[2]S3!H180,IF($C$2=23.5,[2]S3!I180,IF($C$2=24.5,[2]S3!J180,IF($C$2=25.5,[2]S3!K180,IF($C$2=26.5,[2]S3!L180,IF($C$2=27.5,[2]S3!M180,IF($C$2=28.5,[2]S3!N180,IF($C$2=29.5,[2]S3!O180,IF($C$2=30.5,[2]S3!P180,IF($C$2=31.5,[2]S3!Q180,IF($C$2=32.5,[2]S3!R180,IF($C$2=33.5,[2]S3!S180,IF($C$2=34.5,[2]S3!T180,IF($C$2=35.5,[2]S3!U180,IF($C$2=36.5,[2]S3!V180,IF($C$2=37.5,[2]S3!W180,IF($C$2=38.5,[2]S3!X180,IF($C$2=39.5,[2]S3!Y180)))))))))))))))))))))))))</f>
        <v>440.49</v>
      </c>
      <c r="D180" s="156">
        <f t="shared" si="8"/>
        <v>616.69000000000005</v>
      </c>
      <c r="E180" s="156">
        <f>IF($E$2=15.5,[2]S3!AA180,IF($E$2=16.5,[2]S3!AB180,IF($E$2=17.5,[2]S3!AC180,IF($E$2=18.5,[2]S3!AD180,IF($E$2=19.5,[2]S3!AE180,IF($E$2=20.5,[2]S3!AF180,IF($E$2=21.5,[2]S3!AG180,IF($E$2=22.5,[2]S3!AH180,IF($E$2=23.5,[2]S3!AI180,IF($E$2=24.5,[2]S3!AJ180,IF($E$2=25.5,[2]S3!AK180,IF($E$2=26.5,[2]S3!AL180,IF($E$2=27.5,[2]S3!AM180,IF($E$2=28.5,[2]S3!AN180,IF($E$2=29.5,[2]S3!AO180,IF($E$2=30.5,[2]S3!AP180,IF($E$2=31.5,[2]S3!AQ180,IF($E$2=32.5,[2]S3!AR180,IF($E$2=33.5,[2]S3!AS180,IF($E$2=34.5,[2]S3!AT180,IF($E$2=35.5,[2]S3!AU180,IF($E$2=36.5,[2]S3!AV180,IF($E$2=37.5,[2]S3!AW180,IF($E$2=38.5,[2]S3!AX180,IF($E$2=39.5,[2]S3!AY180)))))))))))))))))))))))))</f>
        <v>297</v>
      </c>
      <c r="F180" s="156">
        <f t="shared" si="7"/>
        <v>415.8</v>
      </c>
    </row>
    <row r="181" spans="2:6">
      <c r="B181" s="155">
        <v>177</v>
      </c>
      <c r="C181" s="156">
        <f>IF($C$2=15.5,[2]S3!A181,IF($C$2=16.5,[2]S3!B181,IF($C$2=17.5,[2]S3!C181,IF($C$2=18.5,[2]S3!D181,IF($C$2=19.5,[2]S3!E181,IF($C$2=20.5,[2]S3!F181,IF($C$2=21.5,[2]S3!G181,IF($C$2=22.5,[2]S3!H181,IF($C$2=23.5,[2]S3!I181,IF($C$2=24.5,[2]S3!J181,IF($C$2=25.5,[2]S3!K181,IF($C$2=26.5,[2]S3!L181,IF($C$2=27.5,[2]S3!M181,IF($C$2=28.5,[2]S3!N181,IF($C$2=29.5,[2]S3!O181,IF($C$2=30.5,[2]S3!P181,IF($C$2=31.5,[2]S3!Q181,IF($C$2=32.5,[2]S3!R181,IF($C$2=33.5,[2]S3!S181,IF($C$2=34.5,[2]S3!T181,IF($C$2=35.5,[2]S3!U181,IF($C$2=36.5,[2]S3!V181,IF($C$2=37.5,[2]S3!W181,IF($C$2=38.5,[2]S3!X181,IF($C$2=39.5,[2]S3!Y181)))))))))))))))))))))))))</f>
        <v>443.06</v>
      </c>
      <c r="D181" s="156">
        <f t="shared" si="8"/>
        <v>620.28</v>
      </c>
      <c r="E181" s="156">
        <f>IF($E$2=15.5,[2]S3!AA181,IF($E$2=16.5,[2]S3!AB181,IF($E$2=17.5,[2]S3!AC181,IF($E$2=18.5,[2]S3!AD181,IF($E$2=19.5,[2]S3!AE181,IF($E$2=20.5,[2]S3!AF181,IF($E$2=21.5,[2]S3!AG181,IF($E$2=22.5,[2]S3!AH181,IF($E$2=23.5,[2]S3!AI181,IF($E$2=24.5,[2]S3!AJ181,IF($E$2=25.5,[2]S3!AK181,IF($E$2=26.5,[2]S3!AL181,IF($E$2=27.5,[2]S3!AM181,IF($E$2=28.5,[2]S3!AN181,IF($E$2=29.5,[2]S3!AO181,IF($E$2=30.5,[2]S3!AP181,IF($E$2=31.5,[2]S3!AQ181,IF($E$2=32.5,[2]S3!AR181,IF($E$2=33.5,[2]S3!AS181,IF($E$2=34.5,[2]S3!AT181,IF($E$2=35.5,[2]S3!AU181,IF($E$2=36.5,[2]S3!AV181,IF($E$2=37.5,[2]S3!AW181,IF($E$2=38.5,[2]S3!AX181,IF($E$2=39.5,[2]S3!AY181)))))))))))))))))))))))))</f>
        <v>298.7</v>
      </c>
      <c r="F181" s="156">
        <f t="shared" si="7"/>
        <v>418.18</v>
      </c>
    </row>
    <row r="182" spans="2:6">
      <c r="B182" s="155">
        <v>178</v>
      </c>
      <c r="C182" s="156">
        <f>IF($C$2=15.5,[2]S3!A182,IF($C$2=16.5,[2]S3!B182,IF($C$2=17.5,[2]S3!C182,IF($C$2=18.5,[2]S3!D182,IF($C$2=19.5,[2]S3!E182,IF($C$2=20.5,[2]S3!F182,IF($C$2=21.5,[2]S3!G182,IF($C$2=22.5,[2]S3!H182,IF($C$2=23.5,[2]S3!I182,IF($C$2=24.5,[2]S3!J182,IF($C$2=25.5,[2]S3!K182,IF($C$2=26.5,[2]S3!L182,IF($C$2=27.5,[2]S3!M182,IF($C$2=28.5,[2]S3!N182,IF($C$2=29.5,[2]S3!O182,IF($C$2=30.5,[2]S3!P182,IF($C$2=31.5,[2]S3!Q182,IF($C$2=32.5,[2]S3!R182,IF($C$2=33.5,[2]S3!S182,IF($C$2=34.5,[2]S3!T182,IF($C$2=35.5,[2]S3!U182,IF($C$2=36.5,[2]S3!V182,IF($C$2=37.5,[2]S3!W182,IF($C$2=38.5,[2]S3!X182,IF($C$2=39.5,[2]S3!Y182)))))))))))))))))))))))))</f>
        <v>445.12</v>
      </c>
      <c r="D182" s="156">
        <f t="shared" si="8"/>
        <v>623.16999999999996</v>
      </c>
      <c r="E182" s="156">
        <f>IF($E$2=15.5,[2]S3!AA182,IF($E$2=16.5,[2]S3!AB182,IF($E$2=17.5,[2]S3!AC182,IF($E$2=18.5,[2]S3!AD182,IF($E$2=19.5,[2]S3!AE182,IF($E$2=20.5,[2]S3!AF182,IF($E$2=21.5,[2]S3!AG182,IF($E$2=22.5,[2]S3!AH182,IF($E$2=23.5,[2]S3!AI182,IF($E$2=24.5,[2]S3!AJ182,IF($E$2=25.5,[2]S3!AK182,IF($E$2=26.5,[2]S3!AL182,IF($E$2=27.5,[2]S3!AM182,IF($E$2=28.5,[2]S3!AN182,IF($E$2=29.5,[2]S3!AO182,IF($E$2=30.5,[2]S3!AP182,IF($E$2=31.5,[2]S3!AQ182,IF($E$2=32.5,[2]S3!AR182,IF($E$2=33.5,[2]S3!AS182,IF($E$2=34.5,[2]S3!AT182,IF($E$2=35.5,[2]S3!AU182,IF($E$2=36.5,[2]S3!AV182,IF($E$2=37.5,[2]S3!AW182,IF($E$2=38.5,[2]S3!AX182,IF($E$2=39.5,[2]S3!AY182)))))))))))))))))))))))))</f>
        <v>300.41000000000003</v>
      </c>
      <c r="F182" s="156">
        <f t="shared" si="7"/>
        <v>420.57</v>
      </c>
    </row>
    <row r="183" spans="2:6">
      <c r="B183" s="155">
        <v>179</v>
      </c>
      <c r="C183" s="156">
        <f>IF($C$2=15.5,[2]S3!A183,IF($C$2=16.5,[2]S3!B183,IF($C$2=17.5,[2]S3!C183,IF($C$2=18.5,[2]S3!D183,IF($C$2=19.5,[2]S3!E183,IF($C$2=20.5,[2]S3!F183,IF($C$2=21.5,[2]S3!G183,IF($C$2=22.5,[2]S3!H183,IF($C$2=23.5,[2]S3!I183,IF($C$2=24.5,[2]S3!J183,IF($C$2=25.5,[2]S3!K183,IF($C$2=26.5,[2]S3!L183,IF($C$2=27.5,[2]S3!M183,IF($C$2=28.5,[2]S3!N183,IF($C$2=29.5,[2]S3!O183,IF($C$2=30.5,[2]S3!P183,IF($C$2=31.5,[2]S3!Q183,IF($C$2=32.5,[2]S3!R183,IF($C$2=33.5,[2]S3!S183,IF($C$2=34.5,[2]S3!T183,IF($C$2=35.5,[2]S3!U183,IF($C$2=36.5,[2]S3!V183,IF($C$2=37.5,[2]S3!W183,IF($C$2=38.5,[2]S3!X183,IF($C$2=39.5,[2]S3!Y183)))))))))))))))))))))))))</f>
        <v>447.7</v>
      </c>
      <c r="D183" s="156">
        <f t="shared" si="8"/>
        <v>626.78</v>
      </c>
      <c r="E183" s="156">
        <f>IF($E$2=15.5,[2]S3!AA183,IF($E$2=16.5,[2]S3!AB183,IF($E$2=17.5,[2]S3!AC183,IF($E$2=18.5,[2]S3!AD183,IF($E$2=19.5,[2]S3!AE183,IF($E$2=20.5,[2]S3!AF183,IF($E$2=21.5,[2]S3!AG183,IF($E$2=22.5,[2]S3!AH183,IF($E$2=23.5,[2]S3!AI183,IF($E$2=24.5,[2]S3!AJ183,IF($E$2=25.5,[2]S3!AK183,IF($E$2=26.5,[2]S3!AL183,IF($E$2=27.5,[2]S3!AM183,IF($E$2=28.5,[2]S3!AN183,IF($E$2=29.5,[2]S3!AO183,IF($E$2=30.5,[2]S3!AP183,IF($E$2=31.5,[2]S3!AQ183,IF($E$2=32.5,[2]S3!AR183,IF($E$2=33.5,[2]S3!AS183,IF($E$2=34.5,[2]S3!AT183,IF($E$2=35.5,[2]S3!AU183,IF($E$2=36.5,[2]S3!AV183,IF($E$2=37.5,[2]S3!AW183,IF($E$2=38.5,[2]S3!AX183,IF($E$2=39.5,[2]S3!AY183)))))))))))))))))))))))))</f>
        <v>301.98</v>
      </c>
      <c r="F183" s="156">
        <f t="shared" si="7"/>
        <v>422.77</v>
      </c>
    </row>
    <row r="184" spans="2:6">
      <c r="B184" s="155">
        <v>180</v>
      </c>
      <c r="C184" s="156">
        <f>IF($C$2=15.5,[2]S3!A184,IF($C$2=16.5,[2]S3!B184,IF($C$2=17.5,[2]S3!C184,IF($C$2=18.5,[2]S3!D184,IF($C$2=19.5,[2]S3!E184,IF($C$2=20.5,[2]S3!F184,IF($C$2=21.5,[2]S3!G184,IF($C$2=22.5,[2]S3!H184,IF($C$2=23.5,[2]S3!I184,IF($C$2=24.5,[2]S3!J184,IF($C$2=25.5,[2]S3!K184,IF($C$2=26.5,[2]S3!L184,IF($C$2=27.5,[2]S3!M184,IF($C$2=28.5,[2]S3!N184,IF($C$2=29.5,[2]S3!O184,IF($C$2=30.5,[2]S3!P184,IF($C$2=31.5,[2]S3!Q184,IF($C$2=32.5,[2]S3!R184,IF($C$2=33.5,[2]S3!S184,IF($C$2=34.5,[2]S3!T184,IF($C$2=35.5,[2]S3!U184,IF($C$2=36.5,[2]S3!V184,IF($C$2=37.5,[2]S3!W184,IF($C$2=38.5,[2]S3!X184,IF($C$2=39.5,[2]S3!Y184)))))))))))))))))))))))))</f>
        <v>450.29</v>
      </c>
      <c r="D184" s="156">
        <f t="shared" si="8"/>
        <v>630.41</v>
      </c>
      <c r="E184" s="156">
        <f>IF($E$2=15.5,[2]S3!AA184,IF($E$2=16.5,[2]S3!AB184,IF($E$2=17.5,[2]S3!AC184,IF($E$2=18.5,[2]S3!AD184,IF($E$2=19.5,[2]S3!AE184,IF($E$2=20.5,[2]S3!AF184,IF($E$2=21.5,[2]S3!AG184,IF($E$2=22.5,[2]S3!AH184,IF($E$2=23.5,[2]S3!AI184,IF($E$2=24.5,[2]S3!AJ184,IF($E$2=25.5,[2]S3!AK184,IF($E$2=26.5,[2]S3!AL184,IF($E$2=27.5,[2]S3!AM184,IF($E$2=28.5,[2]S3!AN184,IF($E$2=29.5,[2]S3!AO184,IF($E$2=30.5,[2]S3!AP184,IF($E$2=31.5,[2]S3!AQ184,IF($E$2=32.5,[2]S3!AR184,IF($E$2=33.5,[2]S3!AS184,IF($E$2=34.5,[2]S3!AT184,IF($E$2=35.5,[2]S3!AU184,IF($E$2=36.5,[2]S3!AV184,IF($E$2=37.5,[2]S3!AW184,IF($E$2=38.5,[2]S3!AX184,IF($E$2=39.5,[2]S3!AY184)))))))))))))))))))))))))</f>
        <v>303.7</v>
      </c>
      <c r="F184" s="156">
        <f t="shared" si="7"/>
        <v>425.18</v>
      </c>
    </row>
    <row r="185" spans="2:6">
      <c r="B185" s="155">
        <v>181</v>
      </c>
      <c r="C185" s="156">
        <f>IF($C$2=15.5,[2]S3!A185,IF($C$2=16.5,[2]S3!B185,IF($C$2=17.5,[2]S3!C185,IF($C$2=18.5,[2]S3!D185,IF($C$2=19.5,[2]S3!E185,IF($C$2=20.5,[2]S3!F185,IF($C$2=21.5,[2]S3!G185,IF($C$2=22.5,[2]S3!H185,IF($C$2=23.5,[2]S3!I185,IF($C$2=24.5,[2]S3!J185,IF($C$2=25.5,[2]S3!K185,IF($C$2=26.5,[2]S3!L185,IF($C$2=27.5,[2]S3!M185,IF($C$2=28.5,[2]S3!N185,IF($C$2=29.5,[2]S3!O185,IF($C$2=30.5,[2]S3!P185,IF($C$2=31.5,[2]S3!Q185,IF($C$2=32.5,[2]S3!R185,IF($C$2=33.5,[2]S3!S185,IF($C$2=34.5,[2]S3!T185,IF($C$2=35.5,[2]S3!U185,IF($C$2=36.5,[2]S3!V185,IF($C$2=37.5,[2]S3!W185,IF($C$2=38.5,[2]S3!X185,IF($C$2=39.5,[2]S3!Y185)))))))))))))))))))))))))</f>
        <v>452.88</v>
      </c>
      <c r="D185" s="156">
        <f t="shared" si="8"/>
        <v>634.03</v>
      </c>
      <c r="E185" s="156">
        <f>IF($E$2=15.5,[2]S3!AA185,IF($E$2=16.5,[2]S3!AB185,IF($E$2=17.5,[2]S3!AC185,IF($E$2=18.5,[2]S3!AD185,IF($E$2=19.5,[2]S3!AE185,IF($E$2=20.5,[2]S3!AF185,IF($E$2=21.5,[2]S3!AG185,IF($E$2=22.5,[2]S3!AH185,IF($E$2=23.5,[2]S3!AI185,IF($E$2=24.5,[2]S3!AJ185,IF($E$2=25.5,[2]S3!AK185,IF($E$2=26.5,[2]S3!AL185,IF($E$2=27.5,[2]S3!AM185,IF($E$2=28.5,[2]S3!AN185,IF($E$2=29.5,[2]S3!AO185,IF($E$2=30.5,[2]S3!AP185,IF($E$2=31.5,[2]S3!AQ185,IF($E$2=32.5,[2]S3!AR185,IF($E$2=33.5,[2]S3!AS185,IF($E$2=34.5,[2]S3!AT185,IF($E$2=35.5,[2]S3!AU185,IF($E$2=36.5,[2]S3!AV185,IF($E$2=37.5,[2]S3!AW185,IF($E$2=38.5,[2]S3!AX185,IF($E$2=39.5,[2]S3!AY185)))))))))))))))))))))))))</f>
        <v>305.41000000000003</v>
      </c>
      <c r="F185" s="156">
        <f t="shared" si="7"/>
        <v>427.57</v>
      </c>
    </row>
    <row r="186" spans="2:6">
      <c r="B186" s="155">
        <v>182</v>
      </c>
      <c r="C186" s="156">
        <f>IF($C$2=15.5,[2]S3!A186,IF($C$2=16.5,[2]S3!B186,IF($C$2=17.5,[2]S3!C186,IF($C$2=18.5,[2]S3!D186,IF($C$2=19.5,[2]S3!E186,IF($C$2=20.5,[2]S3!F186,IF($C$2=21.5,[2]S3!G186,IF($C$2=22.5,[2]S3!H186,IF($C$2=23.5,[2]S3!I186,IF($C$2=24.5,[2]S3!J186,IF($C$2=25.5,[2]S3!K186,IF($C$2=26.5,[2]S3!L186,IF($C$2=27.5,[2]S3!M186,IF($C$2=28.5,[2]S3!N186,IF($C$2=29.5,[2]S3!O186,IF($C$2=30.5,[2]S3!P186,IF($C$2=31.5,[2]S3!Q186,IF($C$2=32.5,[2]S3!R186,IF($C$2=33.5,[2]S3!S186,IF($C$2=34.5,[2]S3!T186,IF($C$2=35.5,[2]S3!U186,IF($C$2=36.5,[2]S3!V186,IF($C$2=37.5,[2]S3!W186,IF($C$2=38.5,[2]S3!X186,IF($C$2=39.5,[2]S3!Y186)))))))))))))))))))))))))</f>
        <v>455.48</v>
      </c>
      <c r="D186" s="156">
        <f t="shared" si="8"/>
        <v>637.66999999999996</v>
      </c>
      <c r="E186" s="156">
        <f>IF($E$2=15.5,[2]S3!AA186,IF($E$2=16.5,[2]S3!AB186,IF($E$2=17.5,[2]S3!AC186,IF($E$2=18.5,[2]S3!AD186,IF($E$2=19.5,[2]S3!AE186,IF($E$2=20.5,[2]S3!AF186,IF($E$2=21.5,[2]S3!AG186,IF($E$2=22.5,[2]S3!AH186,IF($E$2=23.5,[2]S3!AI186,IF($E$2=24.5,[2]S3!AJ186,IF($E$2=25.5,[2]S3!AK186,IF($E$2=26.5,[2]S3!AL186,IF($E$2=27.5,[2]S3!AM186,IF($E$2=28.5,[2]S3!AN186,IF($E$2=29.5,[2]S3!AO186,IF($E$2=30.5,[2]S3!AP186,IF($E$2=31.5,[2]S3!AQ186,IF($E$2=32.5,[2]S3!AR186,IF($E$2=33.5,[2]S3!AS186,IF($E$2=34.5,[2]S3!AT186,IF($E$2=35.5,[2]S3!AU186,IF($E$2=36.5,[2]S3!AV186,IF($E$2=37.5,[2]S3!AW186,IF($E$2=38.5,[2]S3!AX186,IF($E$2=39.5,[2]S3!AY186)))))))))))))))))))))))))</f>
        <v>307.12</v>
      </c>
      <c r="F186" s="156">
        <f t="shared" si="7"/>
        <v>429.97</v>
      </c>
    </row>
    <row r="187" spans="2:6">
      <c r="B187" s="155">
        <v>183</v>
      </c>
      <c r="C187" s="156">
        <f>IF($C$2=15.5,[2]S3!A187,IF($C$2=16.5,[2]S3!B187,IF($C$2=17.5,[2]S3!C187,IF($C$2=18.5,[2]S3!D187,IF($C$2=19.5,[2]S3!E187,IF($C$2=20.5,[2]S3!F187,IF($C$2=21.5,[2]S3!G187,IF($C$2=22.5,[2]S3!H187,IF($C$2=23.5,[2]S3!I187,IF($C$2=24.5,[2]S3!J187,IF($C$2=25.5,[2]S3!K187,IF($C$2=26.5,[2]S3!L187,IF($C$2=27.5,[2]S3!M187,IF($C$2=28.5,[2]S3!N187,IF($C$2=29.5,[2]S3!O187,IF($C$2=30.5,[2]S3!P187,IF($C$2=31.5,[2]S3!Q187,IF($C$2=32.5,[2]S3!R187,IF($C$2=33.5,[2]S3!S187,IF($C$2=34.5,[2]S3!T187,IF($C$2=35.5,[2]S3!U187,IF($C$2=36.5,[2]S3!V187,IF($C$2=37.5,[2]S3!W187,IF($C$2=38.5,[2]S3!X187,IF($C$2=39.5,[2]S3!Y187)))))))))))))))))))))))))</f>
        <v>458.09</v>
      </c>
      <c r="D187" s="156">
        <f t="shared" si="8"/>
        <v>641.33000000000004</v>
      </c>
      <c r="E187" s="156">
        <f>IF($E$2=15.5,[2]S3!AA187,IF($E$2=16.5,[2]S3!AB187,IF($E$2=17.5,[2]S3!AC187,IF($E$2=18.5,[2]S3!AD187,IF($E$2=19.5,[2]S3!AE187,IF($E$2=20.5,[2]S3!AF187,IF($E$2=21.5,[2]S3!AG187,IF($E$2=22.5,[2]S3!AH187,IF($E$2=23.5,[2]S3!AI187,IF($E$2=24.5,[2]S3!AJ187,IF($E$2=25.5,[2]S3!AK187,IF($E$2=26.5,[2]S3!AL187,IF($E$2=27.5,[2]S3!AM187,IF($E$2=28.5,[2]S3!AN187,IF($E$2=29.5,[2]S3!AO187,IF($E$2=30.5,[2]S3!AP187,IF($E$2=31.5,[2]S3!AQ187,IF($E$2=32.5,[2]S3!AR187,IF($E$2=33.5,[2]S3!AS187,IF($E$2=34.5,[2]S3!AT187,IF($E$2=35.5,[2]S3!AU187,IF($E$2=36.5,[2]S3!AV187,IF($E$2=37.5,[2]S3!AW187,IF($E$2=38.5,[2]S3!AX187,IF($E$2=39.5,[2]S3!AY187)))))))))))))))))))))))))</f>
        <v>308.83999999999997</v>
      </c>
      <c r="F187" s="156">
        <f t="shared" si="7"/>
        <v>432.38</v>
      </c>
    </row>
    <row r="188" spans="2:6">
      <c r="B188" s="155">
        <v>184</v>
      </c>
      <c r="C188" s="156">
        <f>IF($C$2=15.5,[2]S3!A188,IF($C$2=16.5,[2]S3!B188,IF($C$2=17.5,[2]S3!C188,IF($C$2=18.5,[2]S3!D188,IF($C$2=19.5,[2]S3!E188,IF($C$2=20.5,[2]S3!F188,IF($C$2=21.5,[2]S3!G188,IF($C$2=22.5,[2]S3!H188,IF($C$2=23.5,[2]S3!I188,IF($C$2=24.5,[2]S3!J188,IF($C$2=25.5,[2]S3!K188,IF($C$2=26.5,[2]S3!L188,IF($C$2=27.5,[2]S3!M188,IF($C$2=28.5,[2]S3!N188,IF($C$2=29.5,[2]S3!O188,IF($C$2=30.5,[2]S3!P188,IF($C$2=31.5,[2]S3!Q188,IF($C$2=32.5,[2]S3!R188,IF($C$2=33.5,[2]S3!S188,IF($C$2=34.5,[2]S3!T188,IF($C$2=35.5,[2]S3!U188,IF($C$2=36.5,[2]S3!V188,IF($C$2=37.5,[2]S3!W188,IF($C$2=38.5,[2]S3!X188,IF($C$2=39.5,[2]S3!Y188)))))))))))))))))))))))))</f>
        <v>460.15</v>
      </c>
      <c r="D188" s="156">
        <f t="shared" si="8"/>
        <v>644.21</v>
      </c>
      <c r="E188" s="156">
        <f>IF($E$2=15.5,[2]S3!AA188,IF($E$2=16.5,[2]S3!AB188,IF($E$2=17.5,[2]S3!AC188,IF($E$2=18.5,[2]S3!AD188,IF($E$2=19.5,[2]S3!AE188,IF($E$2=20.5,[2]S3!AF188,IF($E$2=21.5,[2]S3!AG188,IF($E$2=22.5,[2]S3!AH188,IF($E$2=23.5,[2]S3!AI188,IF($E$2=24.5,[2]S3!AJ188,IF($E$2=25.5,[2]S3!AK188,IF($E$2=26.5,[2]S3!AL188,IF($E$2=27.5,[2]S3!AM188,IF($E$2=28.5,[2]S3!AN188,IF($E$2=29.5,[2]S3!AO188,IF($E$2=30.5,[2]S3!AP188,IF($E$2=31.5,[2]S3!AQ188,IF($E$2=32.5,[2]S3!AR188,IF($E$2=33.5,[2]S3!AS188,IF($E$2=34.5,[2]S3!AT188,IF($E$2=35.5,[2]S3!AU188,IF($E$2=36.5,[2]S3!AV188,IF($E$2=37.5,[2]S3!AW188,IF($E$2=38.5,[2]S3!AX188,IF($E$2=39.5,[2]S3!AY188)))))))))))))))))))))))))</f>
        <v>310.41000000000003</v>
      </c>
      <c r="F188" s="156">
        <f t="shared" si="7"/>
        <v>434.57</v>
      </c>
    </row>
    <row r="189" spans="2:6">
      <c r="B189" s="155">
        <v>185</v>
      </c>
      <c r="C189" s="156">
        <f>IF($C$2=15.5,[2]S3!A189,IF($C$2=16.5,[2]S3!B189,IF($C$2=17.5,[2]S3!C189,IF($C$2=18.5,[2]S3!D189,IF($C$2=19.5,[2]S3!E189,IF($C$2=20.5,[2]S3!F189,IF($C$2=21.5,[2]S3!G189,IF($C$2=22.5,[2]S3!H189,IF($C$2=23.5,[2]S3!I189,IF($C$2=24.5,[2]S3!J189,IF($C$2=25.5,[2]S3!K189,IF($C$2=26.5,[2]S3!L189,IF($C$2=27.5,[2]S3!M189,IF($C$2=28.5,[2]S3!N189,IF($C$2=29.5,[2]S3!O189,IF($C$2=30.5,[2]S3!P189,IF($C$2=31.5,[2]S3!Q189,IF($C$2=32.5,[2]S3!R189,IF($C$2=33.5,[2]S3!S189,IF($C$2=34.5,[2]S3!T189,IF($C$2=35.5,[2]S3!U189,IF($C$2=36.5,[2]S3!V189,IF($C$2=37.5,[2]S3!W189,IF($C$2=38.5,[2]S3!X189,IF($C$2=39.5,[2]S3!Y189)))))))))))))))))))))))))</f>
        <v>462.76</v>
      </c>
      <c r="D189" s="156">
        <f t="shared" si="8"/>
        <v>647.86</v>
      </c>
      <c r="E189" s="156">
        <f>IF($E$2=15.5,[2]S3!AA189,IF($E$2=16.5,[2]S3!AB189,IF($E$2=17.5,[2]S3!AC189,IF($E$2=18.5,[2]S3!AD189,IF($E$2=19.5,[2]S3!AE189,IF($E$2=20.5,[2]S3!AF189,IF($E$2=21.5,[2]S3!AG189,IF($E$2=22.5,[2]S3!AH189,IF($E$2=23.5,[2]S3!AI189,IF($E$2=24.5,[2]S3!AJ189,IF($E$2=25.5,[2]S3!AK189,IF($E$2=26.5,[2]S3!AL189,IF($E$2=27.5,[2]S3!AM189,IF($E$2=28.5,[2]S3!AN189,IF($E$2=29.5,[2]S3!AO189,IF($E$2=30.5,[2]S3!AP189,IF($E$2=31.5,[2]S3!AQ189,IF($E$2=32.5,[2]S3!AR189,IF($E$2=33.5,[2]S3!AS189,IF($E$2=34.5,[2]S3!AT189,IF($E$2=35.5,[2]S3!AU189,IF($E$2=36.5,[2]S3!AV189,IF($E$2=37.5,[2]S3!AW189,IF($E$2=38.5,[2]S3!AX189,IF($E$2=39.5,[2]S3!AY189)))))))))))))))))))))))))</f>
        <v>312.13</v>
      </c>
      <c r="F189" s="156">
        <f t="shared" si="7"/>
        <v>436.98</v>
      </c>
    </row>
    <row r="190" spans="2:6">
      <c r="B190" s="155">
        <v>186</v>
      </c>
      <c r="C190" s="156">
        <f>IF($C$2=15.5,[2]S3!A190,IF($C$2=16.5,[2]S3!B190,IF($C$2=17.5,[2]S3!C190,IF($C$2=18.5,[2]S3!D190,IF($C$2=19.5,[2]S3!E190,IF($C$2=20.5,[2]S3!F190,IF($C$2=21.5,[2]S3!G190,IF($C$2=22.5,[2]S3!H190,IF($C$2=23.5,[2]S3!I190,IF($C$2=24.5,[2]S3!J190,IF($C$2=25.5,[2]S3!K190,IF($C$2=26.5,[2]S3!L190,IF($C$2=27.5,[2]S3!M190,IF($C$2=28.5,[2]S3!N190,IF($C$2=29.5,[2]S3!O190,IF($C$2=30.5,[2]S3!P190,IF($C$2=31.5,[2]S3!Q190,IF($C$2=32.5,[2]S3!R190,IF($C$2=33.5,[2]S3!S190,IF($C$2=34.5,[2]S3!T190,IF($C$2=35.5,[2]S3!U190,IF($C$2=36.5,[2]S3!V190,IF($C$2=37.5,[2]S3!W190,IF($C$2=38.5,[2]S3!X190,IF($C$2=39.5,[2]S3!Y190)))))))))))))))))))))))))</f>
        <v>465.39</v>
      </c>
      <c r="D190" s="156">
        <f t="shared" si="8"/>
        <v>651.54999999999995</v>
      </c>
      <c r="E190" s="156">
        <f>IF($E$2=15.5,[2]S3!AA190,IF($E$2=16.5,[2]S3!AB190,IF($E$2=17.5,[2]S3!AC190,IF($E$2=18.5,[2]S3!AD190,IF($E$2=19.5,[2]S3!AE190,IF($E$2=20.5,[2]S3!AF190,IF($E$2=21.5,[2]S3!AG190,IF($E$2=22.5,[2]S3!AH190,IF($E$2=23.5,[2]S3!AI190,IF($E$2=24.5,[2]S3!AJ190,IF($E$2=25.5,[2]S3!AK190,IF($E$2=26.5,[2]S3!AL190,IF($E$2=27.5,[2]S3!AM190,IF($E$2=28.5,[2]S3!AN190,IF($E$2=29.5,[2]S3!AO190,IF($E$2=30.5,[2]S3!AP190,IF($E$2=31.5,[2]S3!AQ190,IF($E$2=32.5,[2]S3!AR190,IF($E$2=33.5,[2]S3!AS190,IF($E$2=34.5,[2]S3!AT190,IF($E$2=35.5,[2]S3!AU190,IF($E$2=36.5,[2]S3!AV190,IF($E$2=37.5,[2]S3!AW190,IF($E$2=38.5,[2]S3!AX190,IF($E$2=39.5,[2]S3!AY190)))))))))))))))))))))))))</f>
        <v>313.85000000000002</v>
      </c>
      <c r="F190" s="156">
        <f t="shared" si="7"/>
        <v>439.39</v>
      </c>
    </row>
    <row r="191" spans="2:6">
      <c r="B191" s="155">
        <v>187</v>
      </c>
      <c r="C191" s="156">
        <f>IF($C$2=15.5,[2]S3!A191,IF($C$2=16.5,[2]S3!B191,IF($C$2=17.5,[2]S3!C191,IF($C$2=18.5,[2]S3!D191,IF($C$2=19.5,[2]S3!E191,IF($C$2=20.5,[2]S3!F191,IF($C$2=21.5,[2]S3!G191,IF($C$2=22.5,[2]S3!H191,IF($C$2=23.5,[2]S3!I191,IF($C$2=24.5,[2]S3!J191,IF($C$2=25.5,[2]S3!K191,IF($C$2=26.5,[2]S3!L191,IF($C$2=27.5,[2]S3!M191,IF($C$2=28.5,[2]S3!N191,IF($C$2=29.5,[2]S3!O191,IF($C$2=30.5,[2]S3!P191,IF($C$2=31.5,[2]S3!Q191,IF($C$2=32.5,[2]S3!R191,IF($C$2=33.5,[2]S3!S191,IF($C$2=34.5,[2]S3!T191,IF($C$2=35.5,[2]S3!U191,IF($C$2=36.5,[2]S3!V191,IF($C$2=37.5,[2]S3!W191,IF($C$2=38.5,[2]S3!X191,IF($C$2=39.5,[2]S3!Y191)))))))))))))))))))))))))</f>
        <v>468.02</v>
      </c>
      <c r="D191" s="156">
        <f t="shared" si="8"/>
        <v>655.23</v>
      </c>
      <c r="E191" s="156">
        <f>IF($E$2=15.5,[2]S3!AA191,IF($E$2=16.5,[2]S3!AB191,IF($E$2=17.5,[2]S3!AC191,IF($E$2=18.5,[2]S3!AD191,IF($E$2=19.5,[2]S3!AE191,IF($E$2=20.5,[2]S3!AF191,IF($E$2=21.5,[2]S3!AG191,IF($E$2=22.5,[2]S3!AH191,IF($E$2=23.5,[2]S3!AI191,IF($E$2=24.5,[2]S3!AJ191,IF($E$2=25.5,[2]S3!AK191,IF($E$2=26.5,[2]S3!AL191,IF($E$2=27.5,[2]S3!AM191,IF($E$2=28.5,[2]S3!AN191,IF($E$2=29.5,[2]S3!AO191,IF($E$2=30.5,[2]S3!AP191,IF($E$2=31.5,[2]S3!AQ191,IF($E$2=32.5,[2]S3!AR191,IF($E$2=33.5,[2]S3!AS191,IF($E$2=34.5,[2]S3!AT191,IF($E$2=35.5,[2]S3!AU191,IF($E$2=36.5,[2]S3!AV191,IF($E$2=37.5,[2]S3!AW191,IF($E$2=38.5,[2]S3!AX191,IF($E$2=39.5,[2]S3!AY191)))))))))))))))))))))))))</f>
        <v>315.58</v>
      </c>
      <c r="F191" s="156">
        <f t="shared" si="7"/>
        <v>441.81</v>
      </c>
    </row>
    <row r="192" spans="2:6">
      <c r="B192" s="155">
        <v>188</v>
      </c>
      <c r="C192" s="156">
        <f>IF($C$2=15.5,[2]S3!A192,IF($C$2=16.5,[2]S3!B192,IF($C$2=17.5,[2]S3!C192,IF($C$2=18.5,[2]S3!D192,IF($C$2=19.5,[2]S3!E192,IF($C$2=20.5,[2]S3!F192,IF($C$2=21.5,[2]S3!G192,IF($C$2=22.5,[2]S3!H192,IF($C$2=23.5,[2]S3!I192,IF($C$2=24.5,[2]S3!J192,IF($C$2=25.5,[2]S3!K192,IF($C$2=26.5,[2]S3!L192,IF($C$2=27.5,[2]S3!M192,IF($C$2=28.5,[2]S3!N192,IF($C$2=29.5,[2]S3!O192,IF($C$2=30.5,[2]S3!P192,IF($C$2=31.5,[2]S3!Q192,IF($C$2=32.5,[2]S3!R192,IF($C$2=33.5,[2]S3!S192,IF($C$2=34.5,[2]S3!T192,IF($C$2=35.5,[2]S3!U192,IF($C$2=36.5,[2]S3!V192,IF($C$2=37.5,[2]S3!W192,IF($C$2=38.5,[2]S3!X192,IF($C$2=39.5,[2]S3!Y192)))))))))))))))))))))))))</f>
        <v>470.07</v>
      </c>
      <c r="D192" s="156">
        <f t="shared" si="8"/>
        <v>658.1</v>
      </c>
      <c r="E192" s="156">
        <f>IF($E$2=15.5,[2]S3!AA192,IF($E$2=16.5,[2]S3!AB192,IF($E$2=17.5,[2]S3!AC192,IF($E$2=18.5,[2]S3!AD192,IF($E$2=19.5,[2]S3!AE192,IF($E$2=20.5,[2]S3!AF192,IF($E$2=21.5,[2]S3!AG192,IF($E$2=22.5,[2]S3!AH192,IF($E$2=23.5,[2]S3!AI192,IF($E$2=24.5,[2]S3!AJ192,IF($E$2=25.5,[2]S3!AK192,IF($E$2=26.5,[2]S3!AL192,IF($E$2=27.5,[2]S3!AM192,IF($E$2=28.5,[2]S3!AN192,IF($E$2=29.5,[2]S3!AO192,IF($E$2=30.5,[2]S3!AP192,IF($E$2=31.5,[2]S3!AQ192,IF($E$2=32.5,[2]S3!AR192,IF($E$2=33.5,[2]S3!AS192,IF($E$2=34.5,[2]S3!AT192,IF($E$2=35.5,[2]S3!AU192,IF($E$2=36.5,[2]S3!AV192,IF($E$2=37.5,[2]S3!AW192,IF($E$2=38.5,[2]S3!AX192,IF($E$2=39.5,[2]S3!AY192)))))))))))))))))))))))))</f>
        <v>317.14999999999998</v>
      </c>
      <c r="F192" s="156">
        <f t="shared" si="7"/>
        <v>444.01</v>
      </c>
    </row>
    <row r="193" spans="2:6">
      <c r="B193" s="155">
        <v>189</v>
      </c>
      <c r="C193" s="156">
        <f>IF($C$2=15.5,[2]S3!A193,IF($C$2=16.5,[2]S3!B193,IF($C$2=17.5,[2]S3!C193,IF($C$2=18.5,[2]S3!D193,IF($C$2=19.5,[2]S3!E193,IF($C$2=20.5,[2]S3!F193,IF($C$2=21.5,[2]S3!G193,IF($C$2=22.5,[2]S3!H193,IF($C$2=23.5,[2]S3!I193,IF($C$2=24.5,[2]S3!J193,IF($C$2=25.5,[2]S3!K193,IF($C$2=26.5,[2]S3!L193,IF($C$2=27.5,[2]S3!M193,IF($C$2=28.5,[2]S3!N193,IF($C$2=29.5,[2]S3!O193,IF($C$2=30.5,[2]S3!P193,IF($C$2=31.5,[2]S3!Q193,IF($C$2=32.5,[2]S3!R193,IF($C$2=33.5,[2]S3!S193,IF($C$2=34.5,[2]S3!T193,IF($C$2=35.5,[2]S3!U193,IF($C$2=36.5,[2]S3!V193,IF($C$2=37.5,[2]S3!W193,IF($C$2=38.5,[2]S3!X193,IF($C$2=39.5,[2]S3!Y193)))))))))))))))))))))))))</f>
        <v>472.72</v>
      </c>
      <c r="D193" s="156">
        <f t="shared" si="8"/>
        <v>661.81</v>
      </c>
      <c r="E193" s="156">
        <f>IF($E$2=15.5,[2]S3!AA193,IF($E$2=16.5,[2]S3!AB193,IF($E$2=17.5,[2]S3!AC193,IF($E$2=18.5,[2]S3!AD193,IF($E$2=19.5,[2]S3!AE193,IF($E$2=20.5,[2]S3!AF193,IF($E$2=21.5,[2]S3!AG193,IF($E$2=22.5,[2]S3!AH193,IF($E$2=23.5,[2]S3!AI193,IF($E$2=24.5,[2]S3!AJ193,IF($E$2=25.5,[2]S3!AK193,IF($E$2=26.5,[2]S3!AL193,IF($E$2=27.5,[2]S3!AM193,IF($E$2=28.5,[2]S3!AN193,IF($E$2=29.5,[2]S3!AO193,IF($E$2=30.5,[2]S3!AP193,IF($E$2=31.5,[2]S3!AQ193,IF($E$2=32.5,[2]S3!AR193,IF($E$2=33.5,[2]S3!AS193,IF($E$2=34.5,[2]S3!AT193,IF($E$2=35.5,[2]S3!AU193,IF($E$2=36.5,[2]S3!AV193,IF($E$2=37.5,[2]S3!AW193,IF($E$2=38.5,[2]S3!AX193,IF($E$2=39.5,[2]S3!AY193)))))))))))))))))))))))))</f>
        <v>318.87</v>
      </c>
      <c r="F193" s="156">
        <f t="shared" si="7"/>
        <v>446.42</v>
      </c>
    </row>
    <row r="194" spans="2:6">
      <c r="B194" s="155">
        <v>190</v>
      </c>
      <c r="C194" s="156">
        <f>IF($C$2=15.5,[2]S3!A194,IF($C$2=16.5,[2]S3!B194,IF($C$2=17.5,[2]S3!C194,IF($C$2=18.5,[2]S3!D194,IF($C$2=19.5,[2]S3!E194,IF($C$2=20.5,[2]S3!F194,IF($C$2=21.5,[2]S3!G194,IF($C$2=22.5,[2]S3!H194,IF($C$2=23.5,[2]S3!I194,IF($C$2=24.5,[2]S3!J194,IF($C$2=25.5,[2]S3!K194,IF($C$2=26.5,[2]S3!L194,IF($C$2=27.5,[2]S3!M194,IF($C$2=28.5,[2]S3!N194,IF($C$2=29.5,[2]S3!O194,IF($C$2=30.5,[2]S3!P194,IF($C$2=31.5,[2]S3!Q194,IF($C$2=32.5,[2]S3!R194,IF($C$2=33.5,[2]S3!S194,IF($C$2=34.5,[2]S3!T194,IF($C$2=35.5,[2]S3!U194,IF($C$2=36.5,[2]S3!V194,IF($C$2=37.5,[2]S3!W194,IF($C$2=38.5,[2]S3!X194,IF($C$2=39.5,[2]S3!Y194)))))))))))))))))))))))))</f>
        <v>475.36</v>
      </c>
      <c r="D194" s="156">
        <f t="shared" si="8"/>
        <v>665.5</v>
      </c>
      <c r="E194" s="156">
        <f>IF($E$2=15.5,[2]S3!AA194,IF($E$2=16.5,[2]S3!AB194,IF($E$2=17.5,[2]S3!AC194,IF($E$2=18.5,[2]S3!AD194,IF($E$2=19.5,[2]S3!AE194,IF($E$2=20.5,[2]S3!AF194,IF($E$2=21.5,[2]S3!AG194,IF($E$2=22.5,[2]S3!AH194,IF($E$2=23.5,[2]S3!AI194,IF($E$2=24.5,[2]S3!AJ194,IF($E$2=25.5,[2]S3!AK194,IF($E$2=26.5,[2]S3!AL194,IF($E$2=27.5,[2]S3!AM194,IF($E$2=28.5,[2]S3!AN194,IF($E$2=29.5,[2]S3!AO194,IF($E$2=30.5,[2]S3!AP194,IF($E$2=31.5,[2]S3!AQ194,IF($E$2=32.5,[2]S3!AR194,IF($E$2=33.5,[2]S3!AS194,IF($E$2=34.5,[2]S3!AT194,IF($E$2=35.5,[2]S3!AU194,IF($E$2=36.5,[2]S3!AV194,IF($E$2=37.5,[2]S3!AW194,IF($E$2=38.5,[2]S3!AX194,IF($E$2=39.5,[2]S3!AY194)))))))))))))))))))))))))</f>
        <v>320.60000000000002</v>
      </c>
      <c r="F194" s="156">
        <f t="shared" si="7"/>
        <v>448.84</v>
      </c>
    </row>
    <row r="195" spans="2:6">
      <c r="B195" s="155">
        <v>191</v>
      </c>
      <c r="C195" s="156">
        <f>IF($C$2=15.5,[2]S3!A195,IF($C$2=16.5,[2]S3!B195,IF($C$2=17.5,[2]S3!C195,IF($C$2=18.5,[2]S3!D195,IF($C$2=19.5,[2]S3!E195,IF($C$2=20.5,[2]S3!F195,IF($C$2=21.5,[2]S3!G195,IF($C$2=22.5,[2]S3!H195,IF($C$2=23.5,[2]S3!I195,IF($C$2=24.5,[2]S3!J195,IF($C$2=25.5,[2]S3!K195,IF($C$2=26.5,[2]S3!L195,IF($C$2=27.5,[2]S3!M195,IF($C$2=28.5,[2]S3!N195,IF($C$2=29.5,[2]S3!O195,IF($C$2=30.5,[2]S3!P195,IF($C$2=31.5,[2]S3!Q195,IF($C$2=32.5,[2]S3!R195,IF($C$2=33.5,[2]S3!S195,IF($C$2=34.5,[2]S3!T195,IF($C$2=35.5,[2]S3!U195,IF($C$2=36.5,[2]S3!V195,IF($C$2=37.5,[2]S3!W195,IF($C$2=38.5,[2]S3!X195,IF($C$2=39.5,[2]S3!Y195)))))))))))))))))))))))))</f>
        <v>478.02</v>
      </c>
      <c r="D195" s="156">
        <f t="shared" si="8"/>
        <v>669.23</v>
      </c>
      <c r="E195" s="156">
        <f>IF($E$2=15.5,[2]S3!AA195,IF($E$2=16.5,[2]S3!AB195,IF($E$2=17.5,[2]S3!AC195,IF($E$2=18.5,[2]S3!AD195,IF($E$2=19.5,[2]S3!AE195,IF($E$2=20.5,[2]S3!AF195,IF($E$2=21.5,[2]S3!AG195,IF($E$2=22.5,[2]S3!AH195,IF($E$2=23.5,[2]S3!AI195,IF($E$2=24.5,[2]S3!AJ195,IF($E$2=25.5,[2]S3!AK195,IF($E$2=26.5,[2]S3!AL195,IF($E$2=27.5,[2]S3!AM195,IF($E$2=28.5,[2]S3!AN195,IF($E$2=29.5,[2]S3!AO195,IF($E$2=30.5,[2]S3!AP195,IF($E$2=31.5,[2]S3!AQ195,IF($E$2=32.5,[2]S3!AR195,IF($E$2=33.5,[2]S3!AS195,IF($E$2=34.5,[2]S3!AT195,IF($E$2=35.5,[2]S3!AU195,IF($E$2=36.5,[2]S3!AV195,IF($E$2=37.5,[2]S3!AW195,IF($E$2=38.5,[2]S3!AX195,IF($E$2=39.5,[2]S3!AY195)))))))))))))))))))))))))</f>
        <v>322.33</v>
      </c>
      <c r="F195" s="156">
        <f t="shared" si="7"/>
        <v>451.26</v>
      </c>
    </row>
    <row r="196" spans="2:6">
      <c r="B196" s="155">
        <v>192</v>
      </c>
      <c r="C196" s="156">
        <f>IF($C$2=15.5,[2]S3!A196,IF($C$2=16.5,[2]S3!B196,IF($C$2=17.5,[2]S3!C196,IF($C$2=18.5,[2]S3!D196,IF($C$2=19.5,[2]S3!E196,IF($C$2=20.5,[2]S3!F196,IF($C$2=21.5,[2]S3!G196,IF($C$2=22.5,[2]S3!H196,IF($C$2=23.5,[2]S3!I196,IF($C$2=24.5,[2]S3!J196,IF($C$2=25.5,[2]S3!K196,IF($C$2=26.5,[2]S3!L196,IF($C$2=27.5,[2]S3!M196,IF($C$2=28.5,[2]S3!N196,IF($C$2=29.5,[2]S3!O196,IF($C$2=30.5,[2]S3!P196,IF($C$2=31.5,[2]S3!Q196,IF($C$2=32.5,[2]S3!R196,IF($C$2=33.5,[2]S3!S196,IF($C$2=34.5,[2]S3!T196,IF($C$2=35.5,[2]S3!U196,IF($C$2=36.5,[2]S3!V196,IF($C$2=37.5,[2]S3!W196,IF($C$2=38.5,[2]S3!X196,IF($C$2=39.5,[2]S3!Y196)))))))))))))))))))))))))</f>
        <v>480.08</v>
      </c>
      <c r="D196" s="156">
        <f t="shared" si="8"/>
        <v>672.11</v>
      </c>
      <c r="E196" s="156">
        <f>IF($E$2=15.5,[2]S3!AA196,IF($E$2=16.5,[2]S3!AB196,IF($E$2=17.5,[2]S3!AC196,IF($E$2=18.5,[2]S3!AD196,IF($E$2=19.5,[2]S3!AE196,IF($E$2=20.5,[2]S3!AF196,IF($E$2=21.5,[2]S3!AG196,IF($E$2=22.5,[2]S3!AH196,IF($E$2=23.5,[2]S3!AI196,IF($E$2=24.5,[2]S3!AJ196,IF($E$2=25.5,[2]S3!AK196,IF($E$2=26.5,[2]S3!AL196,IF($E$2=27.5,[2]S3!AM196,IF($E$2=28.5,[2]S3!AN196,IF($E$2=29.5,[2]S3!AO196,IF($E$2=30.5,[2]S3!AP196,IF($E$2=31.5,[2]S3!AQ196,IF($E$2=32.5,[2]S3!AR196,IF($E$2=33.5,[2]S3!AS196,IF($E$2=34.5,[2]S3!AT196,IF($E$2=35.5,[2]S3!AU196,IF($E$2=36.5,[2]S3!AV196,IF($E$2=37.5,[2]S3!AW196,IF($E$2=38.5,[2]S3!AX196,IF($E$2=39.5,[2]S3!AY196)))))))))))))))))))))))))</f>
        <v>323.89999999999998</v>
      </c>
      <c r="F196" s="156">
        <f t="shared" si="7"/>
        <v>453.46</v>
      </c>
    </row>
    <row r="197" spans="2:6">
      <c r="B197" s="155">
        <v>193</v>
      </c>
      <c r="C197" s="156">
        <f>IF($C$2=15.5,[2]S3!A197,IF($C$2=16.5,[2]S3!B197,IF($C$2=17.5,[2]S3!C197,IF($C$2=18.5,[2]S3!D197,IF($C$2=19.5,[2]S3!E197,IF($C$2=20.5,[2]S3!F197,IF($C$2=21.5,[2]S3!G197,IF($C$2=22.5,[2]S3!H197,IF($C$2=23.5,[2]S3!I197,IF($C$2=24.5,[2]S3!J197,IF($C$2=25.5,[2]S3!K197,IF($C$2=26.5,[2]S3!L197,IF($C$2=27.5,[2]S3!M197,IF($C$2=28.5,[2]S3!N197,IF($C$2=29.5,[2]S3!O197,IF($C$2=30.5,[2]S3!P197,IF($C$2=31.5,[2]S3!Q197,IF($C$2=32.5,[2]S3!R197,IF($C$2=33.5,[2]S3!S197,IF($C$2=34.5,[2]S3!T197,IF($C$2=35.5,[2]S3!U197,IF($C$2=36.5,[2]S3!V197,IF($C$2=37.5,[2]S3!W197,IF($C$2=38.5,[2]S3!X197,IF($C$2=39.5,[2]S3!Y197)))))))))))))))))))))))))</f>
        <v>482.74</v>
      </c>
      <c r="D197" s="156">
        <f t="shared" si="8"/>
        <v>675.84</v>
      </c>
      <c r="E197" s="156">
        <f>IF($E$2=15.5,[2]S3!AA197,IF($E$2=16.5,[2]S3!AB197,IF($E$2=17.5,[2]S3!AC197,IF($E$2=18.5,[2]S3!AD197,IF($E$2=19.5,[2]S3!AE197,IF($E$2=20.5,[2]S3!AF197,IF($E$2=21.5,[2]S3!AG197,IF($E$2=22.5,[2]S3!AH197,IF($E$2=23.5,[2]S3!AI197,IF($E$2=24.5,[2]S3!AJ197,IF($E$2=25.5,[2]S3!AK197,IF($E$2=26.5,[2]S3!AL197,IF($E$2=27.5,[2]S3!AM197,IF($E$2=28.5,[2]S3!AN197,IF($E$2=29.5,[2]S3!AO197,IF($E$2=30.5,[2]S3!AP197,IF($E$2=31.5,[2]S3!AQ197,IF($E$2=32.5,[2]S3!AR197,IF($E$2=33.5,[2]S3!AS197,IF($E$2=34.5,[2]S3!AT197,IF($E$2=35.5,[2]S3!AU197,IF($E$2=36.5,[2]S3!AV197,IF($E$2=37.5,[2]S3!AW197,IF($E$2=38.5,[2]S3!AX197,IF($E$2=39.5,[2]S3!AY197)))))))))))))))))))))))))</f>
        <v>325.63</v>
      </c>
      <c r="F197" s="156">
        <f t="shared" si="7"/>
        <v>455.88</v>
      </c>
    </row>
    <row r="198" spans="2:6">
      <c r="B198" s="155">
        <v>194</v>
      </c>
      <c r="C198" s="156">
        <f>IF($C$2=15.5,[2]S3!A198,IF($C$2=16.5,[2]S3!B198,IF($C$2=17.5,[2]S3!C198,IF($C$2=18.5,[2]S3!D198,IF($C$2=19.5,[2]S3!E198,IF($C$2=20.5,[2]S3!F198,IF($C$2=21.5,[2]S3!G198,IF($C$2=22.5,[2]S3!H198,IF($C$2=23.5,[2]S3!I198,IF($C$2=24.5,[2]S3!J198,IF($C$2=25.5,[2]S3!K198,IF($C$2=26.5,[2]S3!L198,IF($C$2=27.5,[2]S3!M198,IF($C$2=28.5,[2]S3!N198,IF($C$2=29.5,[2]S3!O198,IF($C$2=30.5,[2]S3!P198,IF($C$2=31.5,[2]S3!Q198,IF($C$2=32.5,[2]S3!R198,IF($C$2=33.5,[2]S3!S198,IF($C$2=34.5,[2]S3!T198,IF($C$2=35.5,[2]S3!U198,IF($C$2=36.5,[2]S3!V198,IF($C$2=37.5,[2]S3!W198,IF($C$2=38.5,[2]S3!X198,IF($C$2=39.5,[2]S3!Y198)))))))))))))))))))))))))</f>
        <v>485.42</v>
      </c>
      <c r="D198" s="156">
        <f t="shared" si="8"/>
        <v>679.59</v>
      </c>
      <c r="E198" s="156">
        <f>IF($E$2=15.5,[2]S3!AA198,IF($E$2=16.5,[2]S3!AB198,IF($E$2=17.5,[2]S3!AC198,IF($E$2=18.5,[2]S3!AD198,IF($E$2=19.5,[2]S3!AE198,IF($E$2=20.5,[2]S3!AF198,IF($E$2=21.5,[2]S3!AG198,IF($E$2=22.5,[2]S3!AH198,IF($E$2=23.5,[2]S3!AI198,IF($E$2=24.5,[2]S3!AJ198,IF($E$2=25.5,[2]S3!AK198,IF($E$2=26.5,[2]S3!AL198,IF($E$2=27.5,[2]S3!AM198,IF($E$2=28.5,[2]S3!AN198,IF($E$2=29.5,[2]S3!AO198,IF($E$2=30.5,[2]S3!AP198,IF($E$2=31.5,[2]S3!AQ198,IF($E$2=32.5,[2]S3!AR198,IF($E$2=33.5,[2]S3!AS198,IF($E$2=34.5,[2]S3!AT198,IF($E$2=35.5,[2]S3!AU198,IF($E$2=36.5,[2]S3!AV198,IF($E$2=37.5,[2]S3!AW198,IF($E$2=38.5,[2]S3!AX198,IF($E$2=39.5,[2]S3!AY198)))))))))))))))))))))))))</f>
        <v>327.37</v>
      </c>
      <c r="F198" s="156">
        <f t="shared" ref="F198:F204" si="9">ROUND(E198*1.4,2)</f>
        <v>458.32</v>
      </c>
    </row>
    <row r="199" spans="2:6">
      <c r="B199" s="155">
        <v>195</v>
      </c>
      <c r="C199" s="156">
        <f>IF($C$2=15.5,[2]S3!A199,IF($C$2=16.5,[2]S3!B199,IF($C$2=17.5,[2]S3!C199,IF($C$2=18.5,[2]S3!D199,IF($C$2=19.5,[2]S3!E199,IF($C$2=20.5,[2]S3!F199,IF($C$2=21.5,[2]S3!G199,IF($C$2=22.5,[2]S3!H199,IF($C$2=23.5,[2]S3!I199,IF($C$2=24.5,[2]S3!J199,IF($C$2=25.5,[2]S3!K199,IF($C$2=26.5,[2]S3!L199,IF($C$2=27.5,[2]S3!M199,IF($C$2=28.5,[2]S3!N199,IF($C$2=29.5,[2]S3!O199,IF($C$2=30.5,[2]S3!P199,IF($C$2=31.5,[2]S3!Q199,IF($C$2=32.5,[2]S3!R199,IF($C$2=33.5,[2]S3!S199,IF($C$2=34.5,[2]S3!T199,IF($C$2=35.5,[2]S3!U199,IF($C$2=36.5,[2]S3!V199,IF($C$2=37.5,[2]S3!W199,IF($C$2=38.5,[2]S3!X199,IF($C$2=39.5,[2]S3!Y199)))))))))))))))))))))))))</f>
        <v>488.1</v>
      </c>
      <c r="D199" s="156">
        <f t="shared" ref="D199:D204" si="10">ROUND(C199*1.4,2)</f>
        <v>683.34</v>
      </c>
      <c r="E199" s="156">
        <f>IF($E$2=15.5,[2]S3!AA199,IF($E$2=16.5,[2]S3!AB199,IF($E$2=17.5,[2]S3!AC199,IF($E$2=18.5,[2]S3!AD199,IF($E$2=19.5,[2]S3!AE199,IF($E$2=20.5,[2]S3!AF199,IF($E$2=21.5,[2]S3!AG199,IF($E$2=22.5,[2]S3!AH199,IF($E$2=23.5,[2]S3!AI199,IF($E$2=24.5,[2]S3!AJ199,IF($E$2=25.5,[2]S3!AK199,IF($E$2=26.5,[2]S3!AL199,IF($E$2=27.5,[2]S3!AM199,IF($E$2=28.5,[2]S3!AN199,IF($E$2=29.5,[2]S3!AO199,IF($E$2=30.5,[2]S3!AP199,IF($E$2=31.5,[2]S3!AQ199,IF($E$2=32.5,[2]S3!AR199,IF($E$2=33.5,[2]S3!AS199,IF($E$2=34.5,[2]S3!AT199,IF($E$2=35.5,[2]S3!AU199,IF($E$2=36.5,[2]S3!AV199,IF($E$2=37.5,[2]S3!AW199,IF($E$2=38.5,[2]S3!AX199,IF($E$2=39.5,[2]S3!AY199)))))))))))))))))))))))))</f>
        <v>328.94</v>
      </c>
      <c r="F199" s="156">
        <f t="shared" si="9"/>
        <v>460.52</v>
      </c>
    </row>
    <row r="200" spans="2:6">
      <c r="B200" s="155">
        <v>196</v>
      </c>
      <c r="C200" s="156">
        <f>IF($C$2=15.5,[2]S3!A200,IF($C$2=16.5,[2]S3!B200,IF($C$2=17.5,[2]S3!C200,IF($C$2=18.5,[2]S3!D200,IF($C$2=19.5,[2]S3!E200,IF($C$2=20.5,[2]S3!F200,IF($C$2=21.5,[2]S3!G200,IF($C$2=22.5,[2]S3!H200,IF($C$2=23.5,[2]S3!I200,IF($C$2=24.5,[2]S3!J200,IF($C$2=25.5,[2]S3!K200,IF($C$2=26.5,[2]S3!L200,IF($C$2=27.5,[2]S3!M200,IF($C$2=28.5,[2]S3!N200,IF($C$2=29.5,[2]S3!O200,IF($C$2=30.5,[2]S3!P200,IF($C$2=31.5,[2]S3!Q200,IF($C$2=32.5,[2]S3!R200,IF($C$2=33.5,[2]S3!S200,IF($C$2=34.5,[2]S3!T200,IF($C$2=35.5,[2]S3!U200,IF($C$2=36.5,[2]S3!V200,IF($C$2=37.5,[2]S3!W200,IF($C$2=38.5,[2]S3!X200,IF($C$2=39.5,[2]S3!Y200)))))))))))))))))))))))))</f>
        <v>490.16</v>
      </c>
      <c r="D200" s="156">
        <f t="shared" si="10"/>
        <v>686.22</v>
      </c>
      <c r="E200" s="156">
        <f>IF($E$2=15.5,[2]S3!AA200,IF($E$2=16.5,[2]S3!AB200,IF($E$2=17.5,[2]S3!AC200,IF($E$2=18.5,[2]S3!AD200,IF($E$2=19.5,[2]S3!AE200,IF($E$2=20.5,[2]S3!AF200,IF($E$2=21.5,[2]S3!AG200,IF($E$2=22.5,[2]S3!AH200,IF($E$2=23.5,[2]S3!AI200,IF($E$2=24.5,[2]S3!AJ200,IF($E$2=25.5,[2]S3!AK200,IF($E$2=26.5,[2]S3!AL200,IF($E$2=27.5,[2]S3!AM200,IF($E$2=28.5,[2]S3!AN200,IF($E$2=29.5,[2]S3!AO200,IF($E$2=30.5,[2]S3!AP200,IF($E$2=31.5,[2]S3!AQ200,IF($E$2=32.5,[2]S3!AR200,IF($E$2=33.5,[2]S3!AS200,IF($E$2=34.5,[2]S3!AT200,IF($E$2=35.5,[2]S3!AU200,IF($E$2=36.5,[2]S3!AV200,IF($E$2=37.5,[2]S3!AW200,IF($E$2=38.5,[2]S3!AX200,IF($E$2=39.5,[2]S3!AY200)))))))))))))))))))))))))</f>
        <v>330.68</v>
      </c>
      <c r="F200" s="156">
        <f t="shared" si="9"/>
        <v>462.95</v>
      </c>
    </row>
    <row r="201" spans="2:6">
      <c r="B201" s="155">
        <v>197</v>
      </c>
      <c r="C201" s="156">
        <f>IF($C$2=15.5,[2]S3!A201,IF($C$2=16.5,[2]S3!B201,IF($C$2=17.5,[2]S3!C201,IF($C$2=18.5,[2]S3!D201,IF($C$2=19.5,[2]S3!E201,IF($C$2=20.5,[2]S3!F201,IF($C$2=21.5,[2]S3!G201,IF($C$2=22.5,[2]S3!H201,IF($C$2=23.5,[2]S3!I201,IF($C$2=24.5,[2]S3!J201,IF($C$2=25.5,[2]S3!K201,IF($C$2=26.5,[2]S3!L201,IF($C$2=27.5,[2]S3!M201,IF($C$2=28.5,[2]S3!N201,IF($C$2=29.5,[2]S3!O201,IF($C$2=30.5,[2]S3!P201,IF($C$2=31.5,[2]S3!Q201,IF($C$2=32.5,[2]S3!R201,IF($C$2=33.5,[2]S3!S201,IF($C$2=34.5,[2]S3!T201,IF($C$2=35.5,[2]S3!U201,IF($C$2=36.5,[2]S3!V201,IF($C$2=37.5,[2]S3!W201,IF($C$2=38.5,[2]S3!X201,IF($C$2=39.5,[2]S3!Y201)))))))))))))))))))))))))</f>
        <v>492.85</v>
      </c>
      <c r="D201" s="156">
        <f t="shared" si="10"/>
        <v>689.99</v>
      </c>
      <c r="E201" s="156">
        <f>IF($E$2=15.5,[2]S3!AA201,IF($E$2=16.5,[2]S3!AB201,IF($E$2=17.5,[2]S3!AC201,IF($E$2=18.5,[2]S3!AD201,IF($E$2=19.5,[2]S3!AE201,IF($E$2=20.5,[2]S3!AF201,IF($E$2=21.5,[2]S3!AG201,IF($E$2=22.5,[2]S3!AH201,IF($E$2=23.5,[2]S3!AI201,IF($E$2=24.5,[2]S3!AJ201,IF($E$2=25.5,[2]S3!AK201,IF($E$2=26.5,[2]S3!AL201,IF($E$2=27.5,[2]S3!AM201,IF($E$2=28.5,[2]S3!AN201,IF($E$2=29.5,[2]S3!AO201,IF($E$2=30.5,[2]S3!AP201,IF($E$2=31.5,[2]S3!AQ201,IF($E$2=32.5,[2]S3!AR201,IF($E$2=33.5,[2]S3!AS201,IF($E$2=34.5,[2]S3!AT201,IF($E$2=35.5,[2]S3!AU201,IF($E$2=36.5,[2]S3!AV201,IF($E$2=37.5,[2]S3!AW201,IF($E$2=38.5,[2]S3!AX201,IF($E$2=39.5,[2]S3!AY201)))))))))))))))))))))))))</f>
        <v>332.42</v>
      </c>
      <c r="F201" s="156">
        <f t="shared" si="9"/>
        <v>465.39</v>
      </c>
    </row>
    <row r="202" spans="2:6">
      <c r="B202" s="155">
        <v>198</v>
      </c>
      <c r="C202" s="156">
        <f>IF($C$2=15.5,[2]S3!A202,IF($C$2=16.5,[2]S3!B202,IF($C$2=17.5,[2]S3!C202,IF($C$2=18.5,[2]S3!D202,IF($C$2=19.5,[2]S3!E202,IF($C$2=20.5,[2]S3!F202,IF($C$2=21.5,[2]S3!G202,IF($C$2=22.5,[2]S3!H202,IF($C$2=23.5,[2]S3!I202,IF($C$2=24.5,[2]S3!J202,IF($C$2=25.5,[2]S3!K202,IF($C$2=26.5,[2]S3!L202,IF($C$2=27.5,[2]S3!M202,IF($C$2=28.5,[2]S3!N202,IF($C$2=29.5,[2]S3!O202,IF($C$2=30.5,[2]S3!P202,IF($C$2=31.5,[2]S3!Q202,IF($C$2=32.5,[2]S3!R202,IF($C$2=33.5,[2]S3!S202,IF($C$2=34.5,[2]S3!T202,IF($C$2=35.5,[2]S3!U202,IF($C$2=36.5,[2]S3!V202,IF($C$2=37.5,[2]S3!W202,IF($C$2=38.5,[2]S3!X202,IF($C$2=39.5,[2]S3!Y202)))))))))))))))))))))))))</f>
        <v>495.55</v>
      </c>
      <c r="D202" s="156">
        <f t="shared" si="10"/>
        <v>693.77</v>
      </c>
      <c r="E202" s="156">
        <f>IF($E$2=15.5,[2]S3!AA202,IF($E$2=16.5,[2]S3!AB202,IF($E$2=17.5,[2]S3!AC202,IF($E$2=18.5,[2]S3!AD202,IF($E$2=19.5,[2]S3!AE202,IF($E$2=20.5,[2]S3!AF202,IF($E$2=21.5,[2]S3!AG202,IF($E$2=22.5,[2]S3!AH202,IF($E$2=23.5,[2]S3!AI202,IF($E$2=24.5,[2]S3!AJ202,IF($E$2=25.5,[2]S3!AK202,IF($E$2=26.5,[2]S3!AL202,IF($E$2=27.5,[2]S3!AM202,IF($E$2=28.5,[2]S3!AN202,IF($E$2=29.5,[2]S3!AO202,IF($E$2=30.5,[2]S3!AP202,IF($E$2=31.5,[2]S3!AQ202,IF($E$2=32.5,[2]S3!AR202,IF($E$2=33.5,[2]S3!AS202,IF($E$2=34.5,[2]S3!AT202,IF($E$2=35.5,[2]S3!AU202,IF($E$2=36.5,[2]S3!AV202,IF($E$2=37.5,[2]S3!AW202,IF($E$2=38.5,[2]S3!AX202,IF($E$2=39.5,[2]S3!AY202)))))))))))))))))))))))))</f>
        <v>333.99</v>
      </c>
      <c r="F202" s="156">
        <f t="shared" si="9"/>
        <v>467.59</v>
      </c>
    </row>
    <row r="203" spans="2:6">
      <c r="B203" s="155">
        <v>199</v>
      </c>
      <c r="C203" s="156">
        <f>IF($C$2=15.5,[2]S3!A203,IF($C$2=16.5,[2]S3!B203,IF($C$2=17.5,[2]S3!C203,IF($C$2=18.5,[2]S3!D203,IF($C$2=19.5,[2]S3!E203,IF($C$2=20.5,[2]S3!F203,IF($C$2=21.5,[2]S3!G203,IF($C$2=22.5,[2]S3!H203,IF($C$2=23.5,[2]S3!I203,IF($C$2=24.5,[2]S3!J203,IF($C$2=25.5,[2]S3!K203,IF($C$2=26.5,[2]S3!L203,IF($C$2=27.5,[2]S3!M203,IF($C$2=28.5,[2]S3!N203,IF($C$2=29.5,[2]S3!O203,IF($C$2=30.5,[2]S3!P203,IF($C$2=31.5,[2]S3!Q203,IF($C$2=32.5,[2]S3!R203,IF($C$2=33.5,[2]S3!S203,IF($C$2=34.5,[2]S3!T203,IF($C$2=35.5,[2]S3!U203,IF($C$2=36.5,[2]S3!V203,IF($C$2=37.5,[2]S3!W203,IF($C$2=38.5,[2]S3!X203,IF($C$2=39.5,[2]S3!Y203)))))))))))))))))))))))))</f>
        <v>497.6</v>
      </c>
      <c r="D203" s="156">
        <f t="shared" si="10"/>
        <v>696.64</v>
      </c>
      <c r="E203" s="156">
        <f>IF($E$2=15.5,[2]S3!AA203,IF($E$2=16.5,[2]S3!AB203,IF($E$2=17.5,[2]S3!AC203,IF($E$2=18.5,[2]S3!AD203,IF($E$2=19.5,[2]S3!AE203,IF($E$2=20.5,[2]S3!AF203,IF($E$2=21.5,[2]S3!AG203,IF($E$2=22.5,[2]S3!AH203,IF($E$2=23.5,[2]S3!AI203,IF($E$2=24.5,[2]S3!AJ203,IF($E$2=25.5,[2]S3!AK203,IF($E$2=26.5,[2]S3!AL203,IF($E$2=27.5,[2]S3!AM203,IF($E$2=28.5,[2]S3!AN203,IF($E$2=29.5,[2]S3!AO203,IF($E$2=30.5,[2]S3!AP203,IF($E$2=31.5,[2]S3!AQ203,IF($E$2=32.5,[2]S3!AR203,IF($E$2=33.5,[2]S3!AS203,IF($E$2=34.5,[2]S3!AT203,IF($E$2=35.5,[2]S3!AU203,IF($E$2=36.5,[2]S3!AV203,IF($E$2=37.5,[2]S3!AW203,IF($E$2=38.5,[2]S3!AX203,IF($E$2=39.5,[2]S3!AY203)))))))))))))))))))))))))</f>
        <v>335.73</v>
      </c>
      <c r="F203" s="156">
        <f t="shared" si="9"/>
        <v>470.02</v>
      </c>
    </row>
    <row r="204" spans="2:6" ht="21" thickBot="1">
      <c r="B204" s="155">
        <v>200</v>
      </c>
      <c r="C204" s="156">
        <f>IF($C$2=15.5,[2]S3!A204,IF($C$2=16.5,[2]S3!B204,IF($C$2=17.5,[2]S3!C204,IF($C$2=18.5,[2]S3!D204,IF($C$2=19.5,[2]S3!E204,IF($C$2=20.5,[2]S3!F204,IF($C$2=21.5,[2]S3!G204,IF($C$2=22.5,[2]S3!H204,IF($C$2=23.5,[2]S3!I204,IF($C$2=24.5,[2]S3!J204,IF($C$2=25.5,[2]S3!K204,IF($C$2=26.5,[2]S3!L204,IF($C$2=27.5,[2]S3!M204,IF($C$2=28.5,[2]S3!N204,IF($C$2=29.5,[2]S3!O204,IF($C$2=30.5,[2]S3!P204,IF($C$2=31.5,[2]S3!Q204,IF($C$2=32.5,[2]S3!R204,IF($C$2=33.5,[2]S3!S204,IF($C$2=34.5,[2]S3!T204,IF($C$2=35.5,[2]S3!U204,IF($C$2=36.5,[2]S3!V204,IF($C$2=37.5,[2]S3!W204,IF($C$2=38.5,[2]S3!X204,IF($C$2=39.5,[2]S3!Y204)))))))))))))))))))))))))</f>
        <v>500.32</v>
      </c>
      <c r="D204" s="156">
        <f t="shared" si="10"/>
        <v>700.45</v>
      </c>
      <c r="E204" s="156">
        <f>IF($E$2=15.5,[2]S3!AA204,IF($E$2=16.5,[2]S3!AB204,IF($E$2=17.5,[2]S3!AC204,IF($E$2=18.5,[2]S3!AD204,IF($E$2=19.5,[2]S3!AE204,IF($E$2=20.5,[2]S3!AF204,IF($E$2=21.5,[2]S3!AG204,IF($E$2=22.5,[2]S3!AH204,IF($E$2=23.5,[2]S3!AI204,IF($E$2=24.5,[2]S3!AJ204,IF($E$2=25.5,[2]S3!AK204,IF($E$2=26.5,[2]S3!AL204,IF($E$2=27.5,[2]S3!AM204,IF($E$2=28.5,[2]S3!AN204,IF($E$2=29.5,[2]S3!AO204,IF($E$2=30.5,[2]S3!AP204,IF($E$2=31.5,[2]S3!AQ204,IF($E$2=32.5,[2]S3!AR204,IF($E$2=33.5,[2]S3!AS204,IF($E$2=34.5,[2]S3!AT204,IF($E$2=35.5,[2]S3!AU204,IF($E$2=36.5,[2]S3!AV204,IF($E$2=37.5,[2]S3!AW204,IF($E$2=38.5,[2]S3!AX204,IF($E$2=39.5,[2]S3!AY204)))))))))))))))))))))))))</f>
        <v>337.47</v>
      </c>
      <c r="F204" s="156">
        <f t="shared" si="9"/>
        <v>472.46</v>
      </c>
    </row>
    <row r="205" spans="2:6" ht="21" thickBot="1">
      <c r="B205" s="264"/>
      <c r="C205" s="264">
        <f>IF($C$2=15.5,[2]S3!A205,IF($C$2=16.5,[2]S3!B205,IF($C$2=17.5,[2]S3!C205,IF($C$2=18.5,[2]S3!D205,IF($C$2=19.5,[2]S3!E205,IF($C$2=20.5,[2]S3!F205,IF($C$2=21.5,[2]S3!G205,IF($C$2=22.5,[2]S3!H205,IF($C$2=23.5,[2]S3!I205,IF($C$2=24.5,[2]S3!J205,IF($C$2=25.5,[2]S3!K205,IF($C$2=26.5,[2]S3!L205,IF($C$2=27.5,[2]S3!M205,IF($C$2=28.5,[2]S3!N205,IF($C$2=29.5,[2]S3!O205,IF($C$2=30.5,[2]S3!P205,IF($C$2=31.5,[2]S3!Q205,IF($C$2=32.5,[2]S3!R205,IF($C$2=33.5,[2]S3!S205)))))))))))))))))))</f>
        <v>2.5</v>
      </c>
      <c r="D205" s="264">
        <f>ROUNDDOWN(C205*1.4,2)</f>
        <v>3.5</v>
      </c>
      <c r="E205" s="264" t="b">
        <f>IF($E$2=15.5,[2]S3!AA205,IF($E$2=16.5,[2]S3!AB205,IF($E$2=17.5,[2]S3!AC205,IF($E$2=18.5,[2]S3!AD205,IF($E$2=19.5,[2]S3!AE205,IF($E$2=20.5,[2]S3!AF205,IF($E$2=21.5,[2]S3!AG205,IF($E$2=22.5,[2]S3!AH205,IF($E$2=23.5,[2]S3!AI205,IF($E$2=24.5,[2]S3!AJ205,IF($E$2=25.5,[2]S3!AK205,IF($E$2=26.5,[2]S3!AL205,IF($E$2=27.5,[2]S3!AM205,IF($E$2=28.5,[2]S3!AN205,IF($E$2=29.5,[2]S3!AO205,IF($E$2=30.5,[2]S3!AP205,IF($E$2=31.5,[2]S3!AQ205,IF($E$2=32.5,[2]S3!AR205,IF($E$2=33.5,[2]S3!AS205)))))))))))))))))))</f>
        <v>0</v>
      </c>
      <c r="F205" s="265">
        <f>ROUNDDOWN(E205*1.4,2)</f>
        <v>0</v>
      </c>
    </row>
    <row r="206" spans="2:6">
      <c r="B206" s="266"/>
      <c r="C206" s="267"/>
      <c r="D206" s="266"/>
      <c r="E206" s="266"/>
    </row>
    <row r="207" spans="2:6">
      <c r="B207" s="266"/>
      <c r="C207" s="267"/>
      <c r="D207" s="266"/>
      <c r="E207" s="266"/>
    </row>
    <row r="208" spans="2:6">
      <c r="B208" s="266"/>
      <c r="C208" s="267"/>
      <c r="D208" s="266"/>
      <c r="E208" s="266"/>
    </row>
  </sheetData>
  <mergeCells count="26">
    <mergeCell ref="T2:U2"/>
    <mergeCell ref="J2:K2"/>
    <mergeCell ref="L2:M2"/>
    <mergeCell ref="N2:O2"/>
    <mergeCell ref="P2:Q2"/>
    <mergeCell ref="R2:S2"/>
    <mergeCell ref="AR2:AS2"/>
    <mergeCell ref="V2:W2"/>
    <mergeCell ref="X2:Y2"/>
    <mergeCell ref="Z2:AA2"/>
    <mergeCell ref="AB2:AC2"/>
    <mergeCell ref="AD2:AE2"/>
    <mergeCell ref="AF2:AG2"/>
    <mergeCell ref="AH2:AI2"/>
    <mergeCell ref="AJ2:AK2"/>
    <mergeCell ref="AL2:AM2"/>
    <mergeCell ref="AN2:AO2"/>
    <mergeCell ref="AP2:AQ2"/>
    <mergeCell ref="BF2:BG2"/>
    <mergeCell ref="BM31:BN31"/>
    <mergeCell ref="AT2:AU2"/>
    <mergeCell ref="AV2:AW2"/>
    <mergeCell ref="AX2:AY2"/>
    <mergeCell ref="AZ2:BA2"/>
    <mergeCell ref="BB2:BC2"/>
    <mergeCell ref="BD2:BE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opLeftCell="A16" workbookViewId="0">
      <selection activeCell="C18" sqref="C18"/>
    </sheetView>
  </sheetViews>
  <sheetFormatPr defaultRowHeight="18.75"/>
  <cols>
    <col min="1" max="1" width="5.625" style="273" customWidth="1"/>
    <col min="2" max="2" width="23.75" style="273" customWidth="1"/>
    <col min="3" max="3" width="14.5" style="273" customWidth="1"/>
    <col min="4" max="4" width="12.625" style="273" customWidth="1"/>
    <col min="5" max="5" width="15.25" style="273" customWidth="1"/>
    <col min="6" max="6" width="16.375" style="273" customWidth="1"/>
    <col min="7" max="256" width="9" style="273"/>
    <col min="257" max="257" width="5.625" style="273" customWidth="1"/>
    <col min="258" max="258" width="23.125" style="273" customWidth="1"/>
    <col min="259" max="259" width="14.5" style="273" customWidth="1"/>
    <col min="260" max="260" width="12.625" style="273" customWidth="1"/>
    <col min="261" max="261" width="15.25" style="273" customWidth="1"/>
    <col min="262" max="262" width="17.125" style="273" customWidth="1"/>
    <col min="263" max="512" width="9" style="273"/>
    <col min="513" max="513" width="5.625" style="273" customWidth="1"/>
    <col min="514" max="514" width="23.125" style="273" customWidth="1"/>
    <col min="515" max="515" width="14.5" style="273" customWidth="1"/>
    <col min="516" max="516" width="12.625" style="273" customWidth="1"/>
    <col min="517" max="517" width="15.25" style="273" customWidth="1"/>
    <col min="518" max="518" width="17.125" style="273" customWidth="1"/>
    <col min="519" max="768" width="9" style="273"/>
    <col min="769" max="769" width="5.625" style="273" customWidth="1"/>
    <col min="770" max="770" width="23.125" style="273" customWidth="1"/>
    <col min="771" max="771" width="14.5" style="273" customWidth="1"/>
    <col min="772" max="772" width="12.625" style="273" customWidth="1"/>
    <col min="773" max="773" width="15.25" style="273" customWidth="1"/>
    <col min="774" max="774" width="17.125" style="273" customWidth="1"/>
    <col min="775" max="1024" width="9" style="273"/>
    <col min="1025" max="1025" width="5.625" style="273" customWidth="1"/>
    <col min="1026" max="1026" width="23.125" style="273" customWidth="1"/>
    <col min="1027" max="1027" width="14.5" style="273" customWidth="1"/>
    <col min="1028" max="1028" width="12.625" style="273" customWidth="1"/>
    <col min="1029" max="1029" width="15.25" style="273" customWidth="1"/>
    <col min="1030" max="1030" width="17.125" style="273" customWidth="1"/>
    <col min="1031" max="1280" width="9" style="273"/>
    <col min="1281" max="1281" width="5.625" style="273" customWidth="1"/>
    <col min="1282" max="1282" width="23.125" style="273" customWidth="1"/>
    <col min="1283" max="1283" width="14.5" style="273" customWidth="1"/>
    <col min="1284" max="1284" width="12.625" style="273" customWidth="1"/>
    <col min="1285" max="1285" width="15.25" style="273" customWidth="1"/>
    <col min="1286" max="1286" width="17.125" style="273" customWidth="1"/>
    <col min="1287" max="1536" width="9" style="273"/>
    <col min="1537" max="1537" width="5.625" style="273" customWidth="1"/>
    <col min="1538" max="1538" width="23.125" style="273" customWidth="1"/>
    <col min="1539" max="1539" width="14.5" style="273" customWidth="1"/>
    <col min="1540" max="1540" width="12.625" style="273" customWidth="1"/>
    <col min="1541" max="1541" width="15.25" style="273" customWidth="1"/>
    <col min="1542" max="1542" width="17.125" style="273" customWidth="1"/>
    <col min="1543" max="1792" width="9" style="273"/>
    <col min="1793" max="1793" width="5.625" style="273" customWidth="1"/>
    <col min="1794" max="1794" width="23.125" style="273" customWidth="1"/>
    <col min="1795" max="1795" width="14.5" style="273" customWidth="1"/>
    <col min="1796" max="1796" width="12.625" style="273" customWidth="1"/>
    <col min="1797" max="1797" width="15.25" style="273" customWidth="1"/>
    <col min="1798" max="1798" width="17.125" style="273" customWidth="1"/>
    <col min="1799" max="2048" width="9" style="273"/>
    <col min="2049" max="2049" width="5.625" style="273" customWidth="1"/>
    <col min="2050" max="2050" width="23.125" style="273" customWidth="1"/>
    <col min="2051" max="2051" width="14.5" style="273" customWidth="1"/>
    <col min="2052" max="2052" width="12.625" style="273" customWidth="1"/>
    <col min="2053" max="2053" width="15.25" style="273" customWidth="1"/>
    <col min="2054" max="2054" width="17.125" style="273" customWidth="1"/>
    <col min="2055" max="2304" width="9" style="273"/>
    <col min="2305" max="2305" width="5.625" style="273" customWidth="1"/>
    <col min="2306" max="2306" width="23.125" style="273" customWidth="1"/>
    <col min="2307" max="2307" width="14.5" style="273" customWidth="1"/>
    <col min="2308" max="2308" width="12.625" style="273" customWidth="1"/>
    <col min="2309" max="2309" width="15.25" style="273" customWidth="1"/>
    <col min="2310" max="2310" width="17.125" style="273" customWidth="1"/>
    <col min="2311" max="2560" width="9" style="273"/>
    <col min="2561" max="2561" width="5.625" style="273" customWidth="1"/>
    <col min="2562" max="2562" width="23.125" style="273" customWidth="1"/>
    <col min="2563" max="2563" width="14.5" style="273" customWidth="1"/>
    <col min="2564" max="2564" width="12.625" style="273" customWidth="1"/>
    <col min="2565" max="2565" width="15.25" style="273" customWidth="1"/>
    <col min="2566" max="2566" width="17.125" style="273" customWidth="1"/>
    <col min="2567" max="2816" width="9" style="273"/>
    <col min="2817" max="2817" width="5.625" style="273" customWidth="1"/>
    <col min="2818" max="2818" width="23.125" style="273" customWidth="1"/>
    <col min="2819" max="2819" width="14.5" style="273" customWidth="1"/>
    <col min="2820" max="2820" width="12.625" style="273" customWidth="1"/>
    <col min="2821" max="2821" width="15.25" style="273" customWidth="1"/>
    <col min="2822" max="2822" width="17.125" style="273" customWidth="1"/>
    <col min="2823" max="3072" width="9" style="273"/>
    <col min="3073" max="3073" width="5.625" style="273" customWidth="1"/>
    <col min="3074" max="3074" width="23.125" style="273" customWidth="1"/>
    <col min="3075" max="3075" width="14.5" style="273" customWidth="1"/>
    <col min="3076" max="3076" width="12.625" style="273" customWidth="1"/>
    <col min="3077" max="3077" width="15.25" style="273" customWidth="1"/>
    <col min="3078" max="3078" width="17.125" style="273" customWidth="1"/>
    <col min="3079" max="3328" width="9" style="273"/>
    <col min="3329" max="3329" width="5.625" style="273" customWidth="1"/>
    <col min="3330" max="3330" width="23.125" style="273" customWidth="1"/>
    <col min="3331" max="3331" width="14.5" style="273" customWidth="1"/>
    <col min="3332" max="3332" width="12.625" style="273" customWidth="1"/>
    <col min="3333" max="3333" width="15.25" style="273" customWidth="1"/>
    <col min="3334" max="3334" width="17.125" style="273" customWidth="1"/>
    <col min="3335" max="3584" width="9" style="273"/>
    <col min="3585" max="3585" width="5.625" style="273" customWidth="1"/>
    <col min="3586" max="3586" width="23.125" style="273" customWidth="1"/>
    <col min="3587" max="3587" width="14.5" style="273" customWidth="1"/>
    <col min="3588" max="3588" width="12.625" style="273" customWidth="1"/>
    <col min="3589" max="3589" width="15.25" style="273" customWidth="1"/>
    <col min="3590" max="3590" width="17.125" style="273" customWidth="1"/>
    <col min="3591" max="3840" width="9" style="273"/>
    <col min="3841" max="3841" width="5.625" style="273" customWidth="1"/>
    <col min="3842" max="3842" width="23.125" style="273" customWidth="1"/>
    <col min="3843" max="3843" width="14.5" style="273" customWidth="1"/>
    <col min="3844" max="3844" width="12.625" style="273" customWidth="1"/>
    <col min="3845" max="3845" width="15.25" style="273" customWidth="1"/>
    <col min="3846" max="3846" width="17.125" style="273" customWidth="1"/>
    <col min="3847" max="4096" width="9" style="273"/>
    <col min="4097" max="4097" width="5.625" style="273" customWidth="1"/>
    <col min="4098" max="4098" width="23.125" style="273" customWidth="1"/>
    <col min="4099" max="4099" width="14.5" style="273" customWidth="1"/>
    <col min="4100" max="4100" width="12.625" style="273" customWidth="1"/>
    <col min="4101" max="4101" width="15.25" style="273" customWidth="1"/>
    <col min="4102" max="4102" width="17.125" style="273" customWidth="1"/>
    <col min="4103" max="4352" width="9" style="273"/>
    <col min="4353" max="4353" width="5.625" style="273" customWidth="1"/>
    <col min="4354" max="4354" width="23.125" style="273" customWidth="1"/>
    <col min="4355" max="4355" width="14.5" style="273" customWidth="1"/>
    <col min="4356" max="4356" width="12.625" style="273" customWidth="1"/>
    <col min="4357" max="4357" width="15.25" style="273" customWidth="1"/>
    <col min="4358" max="4358" width="17.125" style="273" customWidth="1"/>
    <col min="4359" max="4608" width="9" style="273"/>
    <col min="4609" max="4609" width="5.625" style="273" customWidth="1"/>
    <col min="4610" max="4610" width="23.125" style="273" customWidth="1"/>
    <col min="4611" max="4611" width="14.5" style="273" customWidth="1"/>
    <col min="4612" max="4612" width="12.625" style="273" customWidth="1"/>
    <col min="4613" max="4613" width="15.25" style="273" customWidth="1"/>
    <col min="4614" max="4614" width="17.125" style="273" customWidth="1"/>
    <col min="4615" max="4864" width="9" style="273"/>
    <col min="4865" max="4865" width="5.625" style="273" customWidth="1"/>
    <col min="4866" max="4866" width="23.125" style="273" customWidth="1"/>
    <col min="4867" max="4867" width="14.5" style="273" customWidth="1"/>
    <col min="4868" max="4868" width="12.625" style="273" customWidth="1"/>
    <col min="4869" max="4869" width="15.25" style="273" customWidth="1"/>
    <col min="4870" max="4870" width="17.125" style="273" customWidth="1"/>
    <col min="4871" max="5120" width="9" style="273"/>
    <col min="5121" max="5121" width="5.625" style="273" customWidth="1"/>
    <col min="5122" max="5122" width="23.125" style="273" customWidth="1"/>
    <col min="5123" max="5123" width="14.5" style="273" customWidth="1"/>
    <col min="5124" max="5124" width="12.625" style="273" customWidth="1"/>
    <col min="5125" max="5125" width="15.25" style="273" customWidth="1"/>
    <col min="5126" max="5126" width="17.125" style="273" customWidth="1"/>
    <col min="5127" max="5376" width="9" style="273"/>
    <col min="5377" max="5377" width="5.625" style="273" customWidth="1"/>
    <col min="5378" max="5378" width="23.125" style="273" customWidth="1"/>
    <col min="5379" max="5379" width="14.5" style="273" customWidth="1"/>
    <col min="5380" max="5380" width="12.625" style="273" customWidth="1"/>
    <col min="5381" max="5381" width="15.25" style="273" customWidth="1"/>
    <col min="5382" max="5382" width="17.125" style="273" customWidth="1"/>
    <col min="5383" max="5632" width="9" style="273"/>
    <col min="5633" max="5633" width="5.625" style="273" customWidth="1"/>
    <col min="5634" max="5634" width="23.125" style="273" customWidth="1"/>
    <col min="5635" max="5635" width="14.5" style="273" customWidth="1"/>
    <col min="5636" max="5636" width="12.625" style="273" customWidth="1"/>
    <col min="5637" max="5637" width="15.25" style="273" customWidth="1"/>
    <col min="5638" max="5638" width="17.125" style="273" customWidth="1"/>
    <col min="5639" max="5888" width="9" style="273"/>
    <col min="5889" max="5889" width="5.625" style="273" customWidth="1"/>
    <col min="5890" max="5890" width="23.125" style="273" customWidth="1"/>
    <col min="5891" max="5891" width="14.5" style="273" customWidth="1"/>
    <col min="5892" max="5892" width="12.625" style="273" customWidth="1"/>
    <col min="5893" max="5893" width="15.25" style="273" customWidth="1"/>
    <col min="5894" max="5894" width="17.125" style="273" customWidth="1"/>
    <col min="5895" max="6144" width="9" style="273"/>
    <col min="6145" max="6145" width="5.625" style="273" customWidth="1"/>
    <col min="6146" max="6146" width="23.125" style="273" customWidth="1"/>
    <col min="6147" max="6147" width="14.5" style="273" customWidth="1"/>
    <col min="6148" max="6148" width="12.625" style="273" customWidth="1"/>
    <col min="6149" max="6149" width="15.25" style="273" customWidth="1"/>
    <col min="6150" max="6150" width="17.125" style="273" customWidth="1"/>
    <col min="6151" max="6400" width="9" style="273"/>
    <col min="6401" max="6401" width="5.625" style="273" customWidth="1"/>
    <col min="6402" max="6402" width="23.125" style="273" customWidth="1"/>
    <col min="6403" max="6403" width="14.5" style="273" customWidth="1"/>
    <col min="6404" max="6404" width="12.625" style="273" customWidth="1"/>
    <col min="6405" max="6405" width="15.25" style="273" customWidth="1"/>
    <col min="6406" max="6406" width="17.125" style="273" customWidth="1"/>
    <col min="6407" max="6656" width="9" style="273"/>
    <col min="6657" max="6657" width="5.625" style="273" customWidth="1"/>
    <col min="6658" max="6658" width="23.125" style="273" customWidth="1"/>
    <col min="6659" max="6659" width="14.5" style="273" customWidth="1"/>
    <col min="6660" max="6660" width="12.625" style="273" customWidth="1"/>
    <col min="6661" max="6661" width="15.25" style="273" customWidth="1"/>
    <col min="6662" max="6662" width="17.125" style="273" customWidth="1"/>
    <col min="6663" max="6912" width="9" style="273"/>
    <col min="6913" max="6913" width="5.625" style="273" customWidth="1"/>
    <col min="6914" max="6914" width="23.125" style="273" customWidth="1"/>
    <col min="6915" max="6915" width="14.5" style="273" customWidth="1"/>
    <col min="6916" max="6916" width="12.625" style="273" customWidth="1"/>
    <col min="6917" max="6917" width="15.25" style="273" customWidth="1"/>
    <col min="6918" max="6918" width="17.125" style="273" customWidth="1"/>
    <col min="6919" max="7168" width="9" style="273"/>
    <col min="7169" max="7169" width="5.625" style="273" customWidth="1"/>
    <col min="7170" max="7170" width="23.125" style="273" customWidth="1"/>
    <col min="7171" max="7171" width="14.5" style="273" customWidth="1"/>
    <col min="7172" max="7172" width="12.625" style="273" customWidth="1"/>
    <col min="7173" max="7173" width="15.25" style="273" customWidth="1"/>
    <col min="7174" max="7174" width="17.125" style="273" customWidth="1"/>
    <col min="7175" max="7424" width="9" style="273"/>
    <col min="7425" max="7425" width="5.625" style="273" customWidth="1"/>
    <col min="7426" max="7426" width="23.125" style="273" customWidth="1"/>
    <col min="7427" max="7427" width="14.5" style="273" customWidth="1"/>
    <col min="7428" max="7428" width="12.625" style="273" customWidth="1"/>
    <col min="7429" max="7429" width="15.25" style="273" customWidth="1"/>
    <col min="7430" max="7430" width="17.125" style="273" customWidth="1"/>
    <col min="7431" max="7680" width="9" style="273"/>
    <col min="7681" max="7681" width="5.625" style="273" customWidth="1"/>
    <col min="7682" max="7682" width="23.125" style="273" customWidth="1"/>
    <col min="7683" max="7683" width="14.5" style="273" customWidth="1"/>
    <col min="7684" max="7684" width="12.625" style="273" customWidth="1"/>
    <col min="7685" max="7685" width="15.25" style="273" customWidth="1"/>
    <col min="7686" max="7686" width="17.125" style="273" customWidth="1"/>
    <col min="7687" max="7936" width="9" style="273"/>
    <col min="7937" max="7937" width="5.625" style="273" customWidth="1"/>
    <col min="7938" max="7938" width="23.125" style="273" customWidth="1"/>
    <col min="7939" max="7939" width="14.5" style="273" customWidth="1"/>
    <col min="7940" max="7940" width="12.625" style="273" customWidth="1"/>
    <col min="7941" max="7941" width="15.25" style="273" customWidth="1"/>
    <col min="7942" max="7942" width="17.125" style="273" customWidth="1"/>
    <col min="7943" max="8192" width="9" style="273"/>
    <col min="8193" max="8193" width="5.625" style="273" customWidth="1"/>
    <col min="8194" max="8194" width="23.125" style="273" customWidth="1"/>
    <col min="8195" max="8195" width="14.5" style="273" customWidth="1"/>
    <col min="8196" max="8196" width="12.625" style="273" customWidth="1"/>
    <col min="8197" max="8197" width="15.25" style="273" customWidth="1"/>
    <col min="8198" max="8198" width="17.125" style="273" customWidth="1"/>
    <col min="8199" max="8448" width="9" style="273"/>
    <col min="8449" max="8449" width="5.625" style="273" customWidth="1"/>
    <col min="8450" max="8450" width="23.125" style="273" customWidth="1"/>
    <col min="8451" max="8451" width="14.5" style="273" customWidth="1"/>
    <col min="8452" max="8452" width="12.625" style="273" customWidth="1"/>
    <col min="8453" max="8453" width="15.25" style="273" customWidth="1"/>
    <col min="8454" max="8454" width="17.125" style="273" customWidth="1"/>
    <col min="8455" max="8704" width="9" style="273"/>
    <col min="8705" max="8705" width="5.625" style="273" customWidth="1"/>
    <col min="8706" max="8706" width="23.125" style="273" customWidth="1"/>
    <col min="8707" max="8707" width="14.5" style="273" customWidth="1"/>
    <col min="8708" max="8708" width="12.625" style="273" customWidth="1"/>
    <col min="8709" max="8709" width="15.25" style="273" customWidth="1"/>
    <col min="8710" max="8710" width="17.125" style="273" customWidth="1"/>
    <col min="8711" max="8960" width="9" style="273"/>
    <col min="8961" max="8961" width="5.625" style="273" customWidth="1"/>
    <col min="8962" max="8962" width="23.125" style="273" customWidth="1"/>
    <col min="8963" max="8963" width="14.5" style="273" customWidth="1"/>
    <col min="8964" max="8964" width="12.625" style="273" customWidth="1"/>
    <col min="8965" max="8965" width="15.25" style="273" customWidth="1"/>
    <col min="8966" max="8966" width="17.125" style="273" customWidth="1"/>
    <col min="8967" max="9216" width="9" style="273"/>
    <col min="9217" max="9217" width="5.625" style="273" customWidth="1"/>
    <col min="9218" max="9218" width="23.125" style="273" customWidth="1"/>
    <col min="9219" max="9219" width="14.5" style="273" customWidth="1"/>
    <col min="9220" max="9220" width="12.625" style="273" customWidth="1"/>
    <col min="9221" max="9221" width="15.25" style="273" customWidth="1"/>
    <col min="9222" max="9222" width="17.125" style="273" customWidth="1"/>
    <col min="9223" max="9472" width="9" style="273"/>
    <col min="9473" max="9473" width="5.625" style="273" customWidth="1"/>
    <col min="9474" max="9474" width="23.125" style="273" customWidth="1"/>
    <col min="9475" max="9475" width="14.5" style="273" customWidth="1"/>
    <col min="9476" max="9476" width="12.625" style="273" customWidth="1"/>
    <col min="9477" max="9477" width="15.25" style="273" customWidth="1"/>
    <col min="9478" max="9478" width="17.125" style="273" customWidth="1"/>
    <col min="9479" max="9728" width="9" style="273"/>
    <col min="9729" max="9729" width="5.625" style="273" customWidth="1"/>
    <col min="9730" max="9730" width="23.125" style="273" customWidth="1"/>
    <col min="9731" max="9731" width="14.5" style="273" customWidth="1"/>
    <col min="9732" max="9732" width="12.625" style="273" customWidth="1"/>
    <col min="9733" max="9733" width="15.25" style="273" customWidth="1"/>
    <col min="9734" max="9734" width="17.125" style="273" customWidth="1"/>
    <col min="9735" max="9984" width="9" style="273"/>
    <col min="9985" max="9985" width="5.625" style="273" customWidth="1"/>
    <col min="9986" max="9986" width="23.125" style="273" customWidth="1"/>
    <col min="9987" max="9987" width="14.5" style="273" customWidth="1"/>
    <col min="9988" max="9988" width="12.625" style="273" customWidth="1"/>
    <col min="9989" max="9989" width="15.25" style="273" customWidth="1"/>
    <col min="9990" max="9990" width="17.125" style="273" customWidth="1"/>
    <col min="9991" max="10240" width="9" style="273"/>
    <col min="10241" max="10241" width="5.625" style="273" customWidth="1"/>
    <col min="10242" max="10242" width="23.125" style="273" customWidth="1"/>
    <col min="10243" max="10243" width="14.5" style="273" customWidth="1"/>
    <col min="10244" max="10244" width="12.625" style="273" customWidth="1"/>
    <col min="10245" max="10245" width="15.25" style="273" customWidth="1"/>
    <col min="10246" max="10246" width="17.125" style="273" customWidth="1"/>
    <col min="10247" max="10496" width="9" style="273"/>
    <col min="10497" max="10497" width="5.625" style="273" customWidth="1"/>
    <col min="10498" max="10498" width="23.125" style="273" customWidth="1"/>
    <col min="10499" max="10499" width="14.5" style="273" customWidth="1"/>
    <col min="10500" max="10500" width="12.625" style="273" customWidth="1"/>
    <col min="10501" max="10501" width="15.25" style="273" customWidth="1"/>
    <col min="10502" max="10502" width="17.125" style="273" customWidth="1"/>
    <col min="10503" max="10752" width="9" style="273"/>
    <col min="10753" max="10753" width="5.625" style="273" customWidth="1"/>
    <col min="10754" max="10754" width="23.125" style="273" customWidth="1"/>
    <col min="10755" max="10755" width="14.5" style="273" customWidth="1"/>
    <col min="10756" max="10756" width="12.625" style="273" customWidth="1"/>
    <col min="10757" max="10757" width="15.25" style="273" customWidth="1"/>
    <col min="10758" max="10758" width="17.125" style="273" customWidth="1"/>
    <col min="10759" max="11008" width="9" style="273"/>
    <col min="11009" max="11009" width="5.625" style="273" customWidth="1"/>
    <col min="11010" max="11010" width="23.125" style="273" customWidth="1"/>
    <col min="11011" max="11011" width="14.5" style="273" customWidth="1"/>
    <col min="11012" max="11012" width="12.625" style="273" customWidth="1"/>
    <col min="11013" max="11013" width="15.25" style="273" customWidth="1"/>
    <col min="11014" max="11014" width="17.125" style="273" customWidth="1"/>
    <col min="11015" max="11264" width="9" style="273"/>
    <col min="11265" max="11265" width="5.625" style="273" customWidth="1"/>
    <col min="11266" max="11266" width="23.125" style="273" customWidth="1"/>
    <col min="11267" max="11267" width="14.5" style="273" customWidth="1"/>
    <col min="11268" max="11268" width="12.625" style="273" customWidth="1"/>
    <col min="11269" max="11269" width="15.25" style="273" customWidth="1"/>
    <col min="11270" max="11270" width="17.125" style="273" customWidth="1"/>
    <col min="11271" max="11520" width="9" style="273"/>
    <col min="11521" max="11521" width="5.625" style="273" customWidth="1"/>
    <col min="11522" max="11522" width="23.125" style="273" customWidth="1"/>
    <col min="11523" max="11523" width="14.5" style="273" customWidth="1"/>
    <col min="11524" max="11524" width="12.625" style="273" customWidth="1"/>
    <col min="11525" max="11525" width="15.25" style="273" customWidth="1"/>
    <col min="11526" max="11526" width="17.125" style="273" customWidth="1"/>
    <col min="11527" max="11776" width="9" style="273"/>
    <col min="11777" max="11777" width="5.625" style="273" customWidth="1"/>
    <col min="11778" max="11778" width="23.125" style="273" customWidth="1"/>
    <col min="11779" max="11779" width="14.5" style="273" customWidth="1"/>
    <col min="11780" max="11780" width="12.625" style="273" customWidth="1"/>
    <col min="11781" max="11781" width="15.25" style="273" customWidth="1"/>
    <col min="11782" max="11782" width="17.125" style="273" customWidth="1"/>
    <col min="11783" max="12032" width="9" style="273"/>
    <col min="12033" max="12033" width="5.625" style="273" customWidth="1"/>
    <col min="12034" max="12034" width="23.125" style="273" customWidth="1"/>
    <col min="12035" max="12035" width="14.5" style="273" customWidth="1"/>
    <col min="12036" max="12036" width="12.625" style="273" customWidth="1"/>
    <col min="12037" max="12037" width="15.25" style="273" customWidth="1"/>
    <col min="12038" max="12038" width="17.125" style="273" customWidth="1"/>
    <col min="12039" max="12288" width="9" style="273"/>
    <col min="12289" max="12289" width="5.625" style="273" customWidth="1"/>
    <col min="12290" max="12290" width="23.125" style="273" customWidth="1"/>
    <col min="12291" max="12291" width="14.5" style="273" customWidth="1"/>
    <col min="12292" max="12292" width="12.625" style="273" customWidth="1"/>
    <col min="12293" max="12293" width="15.25" style="273" customWidth="1"/>
    <col min="12294" max="12294" width="17.125" style="273" customWidth="1"/>
    <col min="12295" max="12544" width="9" style="273"/>
    <col min="12545" max="12545" width="5.625" style="273" customWidth="1"/>
    <col min="12546" max="12546" width="23.125" style="273" customWidth="1"/>
    <col min="12547" max="12547" width="14.5" style="273" customWidth="1"/>
    <col min="12548" max="12548" width="12.625" style="273" customWidth="1"/>
    <col min="12549" max="12549" width="15.25" style="273" customWidth="1"/>
    <col min="12550" max="12550" width="17.125" style="273" customWidth="1"/>
    <col min="12551" max="12800" width="9" style="273"/>
    <col min="12801" max="12801" width="5.625" style="273" customWidth="1"/>
    <col min="12802" max="12802" width="23.125" style="273" customWidth="1"/>
    <col min="12803" max="12803" width="14.5" style="273" customWidth="1"/>
    <col min="12804" max="12804" width="12.625" style="273" customWidth="1"/>
    <col min="12805" max="12805" width="15.25" style="273" customWidth="1"/>
    <col min="12806" max="12806" width="17.125" style="273" customWidth="1"/>
    <col min="12807" max="13056" width="9" style="273"/>
    <col min="13057" max="13057" width="5.625" style="273" customWidth="1"/>
    <col min="13058" max="13058" width="23.125" style="273" customWidth="1"/>
    <col min="13059" max="13059" width="14.5" style="273" customWidth="1"/>
    <col min="13060" max="13060" width="12.625" style="273" customWidth="1"/>
    <col min="13061" max="13061" width="15.25" style="273" customWidth="1"/>
    <col min="13062" max="13062" width="17.125" style="273" customWidth="1"/>
    <col min="13063" max="13312" width="9" style="273"/>
    <col min="13313" max="13313" width="5.625" style="273" customWidth="1"/>
    <col min="13314" max="13314" width="23.125" style="273" customWidth="1"/>
    <col min="13315" max="13315" width="14.5" style="273" customWidth="1"/>
    <col min="13316" max="13316" width="12.625" style="273" customWidth="1"/>
    <col min="13317" max="13317" width="15.25" style="273" customWidth="1"/>
    <col min="13318" max="13318" width="17.125" style="273" customWidth="1"/>
    <col min="13319" max="13568" width="9" style="273"/>
    <col min="13569" max="13569" width="5.625" style="273" customWidth="1"/>
    <col min="13570" max="13570" width="23.125" style="273" customWidth="1"/>
    <col min="13571" max="13571" width="14.5" style="273" customWidth="1"/>
    <col min="13572" max="13572" width="12.625" style="273" customWidth="1"/>
    <col min="13573" max="13573" width="15.25" style="273" customWidth="1"/>
    <col min="13574" max="13574" width="17.125" style="273" customWidth="1"/>
    <col min="13575" max="13824" width="9" style="273"/>
    <col min="13825" max="13825" width="5.625" style="273" customWidth="1"/>
    <col min="13826" max="13826" width="23.125" style="273" customWidth="1"/>
    <col min="13827" max="13827" width="14.5" style="273" customWidth="1"/>
    <col min="13828" max="13828" width="12.625" style="273" customWidth="1"/>
    <col min="13829" max="13829" width="15.25" style="273" customWidth="1"/>
    <col min="13830" max="13830" width="17.125" style="273" customWidth="1"/>
    <col min="13831" max="14080" width="9" style="273"/>
    <col min="14081" max="14081" width="5.625" style="273" customWidth="1"/>
    <col min="14082" max="14082" width="23.125" style="273" customWidth="1"/>
    <col min="14083" max="14083" width="14.5" style="273" customWidth="1"/>
    <col min="14084" max="14084" width="12.625" style="273" customWidth="1"/>
    <col min="14085" max="14085" width="15.25" style="273" customWidth="1"/>
    <col min="14086" max="14086" width="17.125" style="273" customWidth="1"/>
    <col min="14087" max="14336" width="9" style="273"/>
    <col min="14337" max="14337" width="5.625" style="273" customWidth="1"/>
    <col min="14338" max="14338" width="23.125" style="273" customWidth="1"/>
    <col min="14339" max="14339" width="14.5" style="273" customWidth="1"/>
    <col min="14340" max="14340" width="12.625" style="273" customWidth="1"/>
    <col min="14341" max="14341" width="15.25" style="273" customWidth="1"/>
    <col min="14342" max="14342" width="17.125" style="273" customWidth="1"/>
    <col min="14343" max="14592" width="9" style="273"/>
    <col min="14593" max="14593" width="5.625" style="273" customWidth="1"/>
    <col min="14594" max="14594" width="23.125" style="273" customWidth="1"/>
    <col min="14595" max="14595" width="14.5" style="273" customWidth="1"/>
    <col min="14596" max="14596" width="12.625" style="273" customWidth="1"/>
    <col min="14597" max="14597" width="15.25" style="273" customWidth="1"/>
    <col min="14598" max="14598" width="17.125" style="273" customWidth="1"/>
    <col min="14599" max="14848" width="9" style="273"/>
    <col min="14849" max="14849" width="5.625" style="273" customWidth="1"/>
    <col min="14850" max="14850" width="23.125" style="273" customWidth="1"/>
    <col min="14851" max="14851" width="14.5" style="273" customWidth="1"/>
    <col min="14852" max="14852" width="12.625" style="273" customWidth="1"/>
    <col min="14853" max="14853" width="15.25" style="273" customWidth="1"/>
    <col min="14854" max="14854" width="17.125" style="273" customWidth="1"/>
    <col min="14855" max="15104" width="9" style="273"/>
    <col min="15105" max="15105" width="5.625" style="273" customWidth="1"/>
    <col min="15106" max="15106" width="23.125" style="273" customWidth="1"/>
    <col min="15107" max="15107" width="14.5" style="273" customWidth="1"/>
    <col min="15108" max="15108" width="12.625" style="273" customWidth="1"/>
    <col min="15109" max="15109" width="15.25" style="273" customWidth="1"/>
    <col min="15110" max="15110" width="17.125" style="273" customWidth="1"/>
    <col min="15111" max="15360" width="9" style="273"/>
    <col min="15361" max="15361" width="5.625" style="273" customWidth="1"/>
    <col min="15362" max="15362" width="23.125" style="273" customWidth="1"/>
    <col min="15363" max="15363" width="14.5" style="273" customWidth="1"/>
    <col min="15364" max="15364" width="12.625" style="273" customWidth="1"/>
    <col min="15365" max="15365" width="15.25" style="273" customWidth="1"/>
    <col min="15366" max="15366" width="17.125" style="273" customWidth="1"/>
    <col min="15367" max="15616" width="9" style="273"/>
    <col min="15617" max="15617" width="5.625" style="273" customWidth="1"/>
    <col min="15618" max="15618" width="23.125" style="273" customWidth="1"/>
    <col min="15619" max="15619" width="14.5" style="273" customWidth="1"/>
    <col min="15620" max="15620" width="12.625" style="273" customWidth="1"/>
    <col min="15621" max="15621" width="15.25" style="273" customWidth="1"/>
    <col min="15622" max="15622" width="17.125" style="273" customWidth="1"/>
    <col min="15623" max="15872" width="9" style="273"/>
    <col min="15873" max="15873" width="5.625" style="273" customWidth="1"/>
    <col min="15874" max="15874" width="23.125" style="273" customWidth="1"/>
    <col min="15875" max="15875" width="14.5" style="273" customWidth="1"/>
    <col min="15876" max="15876" width="12.625" style="273" customWidth="1"/>
    <col min="15877" max="15877" width="15.25" style="273" customWidth="1"/>
    <col min="15878" max="15878" width="17.125" style="273" customWidth="1"/>
    <col min="15879" max="16128" width="9" style="273"/>
    <col min="16129" max="16129" width="5.625" style="273" customWidth="1"/>
    <col min="16130" max="16130" width="23.125" style="273" customWidth="1"/>
    <col min="16131" max="16131" width="14.5" style="273" customWidth="1"/>
    <col min="16132" max="16132" width="12.625" style="273" customWidth="1"/>
    <col min="16133" max="16133" width="15.25" style="273" customWidth="1"/>
    <col min="16134" max="16134" width="17.125" style="273" customWidth="1"/>
    <col min="16135" max="16384" width="9" style="273"/>
  </cols>
  <sheetData>
    <row r="1" spans="1:12">
      <c r="F1" s="274" t="s">
        <v>226</v>
      </c>
    </row>
    <row r="2" spans="1:12" s="275" customFormat="1" ht="24">
      <c r="A2" s="461" t="s">
        <v>227</v>
      </c>
      <c r="B2" s="461"/>
      <c r="C2" s="461"/>
      <c r="D2" s="461"/>
      <c r="E2" s="461"/>
      <c r="F2" s="461"/>
    </row>
    <row r="3" spans="1:12" s="278" customFormat="1" ht="21.75">
      <c r="A3" s="276" t="s">
        <v>228</v>
      </c>
      <c r="B3" s="277"/>
      <c r="C3" s="277"/>
      <c r="D3" s="277"/>
      <c r="E3" s="277"/>
      <c r="F3" s="277"/>
    </row>
    <row r="4" spans="1:12" s="278" customFormat="1" ht="21.75">
      <c r="A4" s="279" t="s">
        <v>229</v>
      </c>
      <c r="B4" s="280"/>
      <c r="C4" s="280"/>
      <c r="D4" s="280"/>
      <c r="E4" s="280"/>
      <c r="F4" s="280"/>
    </row>
    <row r="5" spans="1:12" s="278" customFormat="1" ht="21.75">
      <c r="A5" s="279" t="s">
        <v>230</v>
      </c>
      <c r="B5" s="280"/>
      <c r="C5" s="280"/>
      <c r="D5" s="280"/>
      <c r="E5" s="280"/>
      <c r="F5" s="280"/>
    </row>
    <row r="6" spans="1:12" s="288" customFormat="1" ht="21.75">
      <c r="A6" s="281" t="s">
        <v>339</v>
      </c>
      <c r="B6" s="281"/>
      <c r="C6" s="282"/>
      <c r="D6" s="283"/>
      <c r="E6" s="284"/>
      <c r="F6" s="285"/>
      <c r="G6" s="286"/>
      <c r="H6" s="286"/>
      <c r="I6" s="286"/>
      <c r="J6" s="287"/>
    </row>
    <row r="7" spans="1:12" s="421" customFormat="1" ht="21.75" hidden="1">
      <c r="A7" s="414"/>
      <c r="B7" s="414" t="s">
        <v>313</v>
      </c>
      <c r="C7" s="415"/>
      <c r="D7" s="416"/>
      <c r="E7" s="417"/>
      <c r="F7" s="418"/>
      <c r="G7" s="419"/>
      <c r="H7" s="419"/>
      <c r="I7" s="419"/>
      <c r="J7" s="420"/>
    </row>
    <row r="8" spans="1:12" s="421" customFormat="1" ht="21.75" hidden="1">
      <c r="A8" s="414"/>
      <c r="B8" s="414" t="s">
        <v>327</v>
      </c>
      <c r="C8" s="415"/>
      <c r="D8" s="416"/>
      <c r="E8" s="417"/>
      <c r="F8" s="418"/>
      <c r="G8" s="419"/>
      <c r="H8" s="419"/>
      <c r="I8" s="419"/>
      <c r="J8" s="420"/>
    </row>
    <row r="9" spans="1:12" s="421" customFormat="1" ht="21.75" hidden="1">
      <c r="A9" s="414"/>
      <c r="B9" s="414" t="s">
        <v>314</v>
      </c>
      <c r="C9" s="415"/>
      <c r="D9" s="416"/>
      <c r="E9" s="417"/>
      <c r="F9" s="418"/>
      <c r="G9" s="419"/>
      <c r="H9" s="419"/>
      <c r="I9" s="419"/>
      <c r="J9" s="420"/>
    </row>
    <row r="10" spans="1:12" s="278" customFormat="1" ht="21.75">
      <c r="A10" s="280" t="str">
        <f>"สถานก่อสร้าง "&amp;ข้อมูลโครงการ!B7</f>
        <v>สถานก่อสร้าง บ้านมาง หมู่ที่ 4  ตำบลหย่วน  อำเภอหย่วน  จังหวัดพะเยา</v>
      </c>
      <c r="B10" s="280"/>
      <c r="C10" s="280"/>
      <c r="D10" s="280"/>
      <c r="E10" s="280"/>
      <c r="F10" s="280"/>
    </row>
    <row r="11" spans="1:12" s="278" customFormat="1" ht="21.75">
      <c r="A11" s="279" t="s">
        <v>231</v>
      </c>
      <c r="B11" s="280"/>
      <c r="C11" s="280"/>
      <c r="D11" s="280"/>
      <c r="E11" s="280"/>
      <c r="F11" s="280"/>
    </row>
    <row r="12" spans="1:12" s="278" customFormat="1" ht="21.75">
      <c r="A12" s="279" t="s">
        <v>341</v>
      </c>
      <c r="B12" s="280"/>
      <c r="D12" s="279" t="s">
        <v>232</v>
      </c>
      <c r="E12" s="280"/>
    </row>
    <row r="13" spans="1:12" s="278" customFormat="1" ht="21.75">
      <c r="A13" s="280" t="s">
        <v>233</v>
      </c>
      <c r="B13" s="280"/>
      <c r="C13" s="279" t="s">
        <v>234</v>
      </c>
      <c r="D13" s="280"/>
      <c r="E13" s="280"/>
      <c r="F13" s="280"/>
    </row>
    <row r="14" spans="1:12" s="278" customFormat="1" ht="21.75">
      <c r="A14" s="279" t="s">
        <v>280</v>
      </c>
      <c r="B14" s="280"/>
      <c r="C14" s="383">
        <f>ข้อมูลโครงการ!B9</f>
        <v>45350</v>
      </c>
      <c r="D14" s="280"/>
      <c r="E14" s="289" t="s">
        <v>235</v>
      </c>
      <c r="F14" s="280"/>
      <c r="L14" s="278" t="s">
        <v>236</v>
      </c>
    </row>
    <row r="15" spans="1:12">
      <c r="A15" s="462" t="s">
        <v>237</v>
      </c>
      <c r="B15" s="465" t="s">
        <v>122</v>
      </c>
      <c r="C15" s="290" t="s">
        <v>238</v>
      </c>
      <c r="D15" s="290"/>
      <c r="E15" s="290" t="s">
        <v>239</v>
      </c>
      <c r="F15" s="465" t="s">
        <v>240</v>
      </c>
    </row>
    <row r="16" spans="1:12">
      <c r="A16" s="463"/>
      <c r="B16" s="466"/>
      <c r="C16" s="291" t="s">
        <v>241</v>
      </c>
      <c r="D16" s="292" t="s">
        <v>242</v>
      </c>
      <c r="E16" s="292" t="s">
        <v>243</v>
      </c>
      <c r="F16" s="466"/>
    </row>
    <row r="17" spans="1:8">
      <c r="A17" s="464"/>
      <c r="B17" s="467"/>
      <c r="C17" s="291" t="s">
        <v>243</v>
      </c>
      <c r="D17" s="293"/>
      <c r="E17" s="294"/>
      <c r="F17" s="467"/>
    </row>
    <row r="18" spans="1:8">
      <c r="A18" s="295">
        <v>1</v>
      </c>
      <c r="B18" s="296" t="s">
        <v>329</v>
      </c>
      <c r="C18" s="297">
        <f>ปร.4!F21</f>
        <v>640973.26</v>
      </c>
      <c r="D18" s="298">
        <v>1.3642000000000001</v>
      </c>
      <c r="E18" s="297">
        <f>ROUND(C18*D18,2)</f>
        <v>874415.72</v>
      </c>
      <c r="F18" s="299" t="s">
        <v>244</v>
      </c>
    </row>
    <row r="19" spans="1:8">
      <c r="A19" s="295"/>
      <c r="B19" s="300"/>
      <c r="C19" s="301"/>
      <c r="D19" s="300"/>
      <c r="E19" s="297"/>
      <c r="F19" s="295" t="s">
        <v>328</v>
      </c>
    </row>
    <row r="20" spans="1:8">
      <c r="A20" s="295"/>
      <c r="B20" s="302" t="s">
        <v>245</v>
      </c>
      <c r="C20" s="301"/>
      <c r="D20" s="300"/>
      <c r="E20" s="297">
        <f>ROUND(E18+E19,2)</f>
        <v>874415.72</v>
      </c>
      <c r="F20" s="300"/>
    </row>
    <row r="21" spans="1:8">
      <c r="A21" s="295"/>
      <c r="B21" s="300" t="s">
        <v>246</v>
      </c>
      <c r="C21" s="300"/>
      <c r="D21" s="300"/>
      <c r="E21" s="300"/>
      <c r="F21" s="300"/>
    </row>
    <row r="22" spans="1:8">
      <c r="A22" s="295"/>
      <c r="B22" s="300" t="s">
        <v>247</v>
      </c>
      <c r="C22" s="300"/>
      <c r="D22" s="300"/>
      <c r="E22" s="300"/>
      <c r="F22" s="300"/>
    </row>
    <row r="23" spans="1:8">
      <c r="A23" s="295"/>
      <c r="B23" s="303" t="s">
        <v>248</v>
      </c>
      <c r="C23" s="300"/>
      <c r="D23" s="300"/>
      <c r="E23" s="300"/>
      <c r="F23" s="300"/>
    </row>
    <row r="24" spans="1:8">
      <c r="A24" s="295"/>
      <c r="B24" s="300" t="s">
        <v>296</v>
      </c>
      <c r="C24" s="300"/>
      <c r="D24" s="300"/>
      <c r="E24" s="300"/>
      <c r="F24" s="300"/>
    </row>
    <row r="25" spans="1:8">
      <c r="A25" s="295"/>
      <c r="B25" s="300" t="s">
        <v>249</v>
      </c>
      <c r="C25" s="300"/>
      <c r="D25" s="300"/>
      <c r="E25" s="300"/>
      <c r="F25" s="300"/>
    </row>
    <row r="26" spans="1:8">
      <c r="A26" s="304" t="s">
        <v>250</v>
      </c>
      <c r="B26" s="300" t="s">
        <v>251</v>
      </c>
      <c r="C26" s="300"/>
      <c r="D26" s="300"/>
      <c r="E26" s="297">
        <f>E20</f>
        <v>874415.72</v>
      </c>
      <c r="F26" s="300"/>
    </row>
    <row r="27" spans="1:8">
      <c r="A27" s="295"/>
      <c r="B27" s="302" t="s">
        <v>252</v>
      </c>
      <c r="C27" s="300"/>
      <c r="D27" s="300"/>
      <c r="E27" s="297">
        <v>983000</v>
      </c>
      <c r="F27" s="300"/>
    </row>
    <row r="28" spans="1:8">
      <c r="A28" s="295"/>
      <c r="B28" s="300" t="s">
        <v>253</v>
      </c>
      <c r="C28" s="468" t="str">
        <f>BAHTTEXT(E27)</f>
        <v>เก้าแสนแปดหมื่นสามพันบาทถ้วน</v>
      </c>
      <c r="D28" s="469"/>
      <c r="E28" s="470"/>
      <c r="F28" s="300"/>
    </row>
    <row r="29" spans="1:8">
      <c r="A29" s="305"/>
      <c r="B29" s="306" t="s">
        <v>337</v>
      </c>
      <c r="C29" s="306"/>
      <c r="D29" s="306"/>
      <c r="E29" s="306"/>
      <c r="F29" s="306"/>
      <c r="H29" s="307"/>
    </row>
    <row r="30" spans="1:8">
      <c r="A30" s="305"/>
      <c r="B30" s="306" t="s">
        <v>254</v>
      </c>
      <c r="C30" s="306"/>
      <c r="D30" s="306"/>
      <c r="E30" s="308">
        <f>E27/2660</f>
        <v>369.54887218045116</v>
      </c>
      <c r="F30" s="306" t="s">
        <v>255</v>
      </c>
    </row>
    <row r="31" spans="1:8">
      <c r="A31" s="310"/>
      <c r="E31" s="402"/>
    </row>
    <row r="32" spans="1:8">
      <c r="F32" s="307"/>
    </row>
    <row r="33" spans="1:5">
      <c r="A33" s="310"/>
      <c r="B33" s="309" t="s">
        <v>297</v>
      </c>
      <c r="D33" s="309" t="s">
        <v>301</v>
      </c>
    </row>
    <row r="34" spans="1:5">
      <c r="A34" s="310"/>
      <c r="B34" s="273" t="s">
        <v>298</v>
      </c>
      <c r="D34" s="273" t="s">
        <v>302</v>
      </c>
    </row>
    <row r="36" spans="1:5">
      <c r="B36" s="309" t="s">
        <v>299</v>
      </c>
      <c r="D36" s="309" t="s">
        <v>303</v>
      </c>
      <c r="E36" s="310"/>
    </row>
    <row r="37" spans="1:5">
      <c r="B37" s="273" t="s">
        <v>300</v>
      </c>
      <c r="D37" s="273" t="s">
        <v>330</v>
      </c>
      <c r="E37" s="310"/>
    </row>
    <row r="38" spans="1:5">
      <c r="E38" s="310"/>
    </row>
    <row r="39" spans="1:5">
      <c r="B39" s="309"/>
      <c r="D39" s="309" t="s">
        <v>304</v>
      </c>
      <c r="E39" s="310"/>
    </row>
    <row r="40" spans="1:5">
      <c r="D40" s="273" t="s">
        <v>331</v>
      </c>
      <c r="E40" s="310"/>
    </row>
    <row r="43" spans="1:5">
      <c r="B43" s="309"/>
      <c r="C43" s="310"/>
    </row>
    <row r="44" spans="1:5">
      <c r="C44" s="310"/>
    </row>
    <row r="45" spans="1:5">
      <c r="B45" s="309"/>
      <c r="C45" s="310"/>
    </row>
    <row r="46" spans="1:5">
      <c r="C46" s="310"/>
    </row>
    <row r="65" spans="5:6" ht="23.25">
      <c r="F65" s="311" t="s">
        <v>256</v>
      </c>
    </row>
    <row r="67" spans="5:6" ht="24">
      <c r="E67" s="460" t="s">
        <v>257</v>
      </c>
      <c r="F67" s="460"/>
    </row>
    <row r="68" spans="5:6" ht="24">
      <c r="E68" s="460"/>
      <c r="F68" s="460"/>
    </row>
  </sheetData>
  <mergeCells count="7">
    <mergeCell ref="E68:F68"/>
    <mergeCell ref="A2:F2"/>
    <mergeCell ref="A15:A17"/>
    <mergeCell ref="B15:B17"/>
    <mergeCell ref="F15:F17"/>
    <mergeCell ref="C28:E28"/>
    <mergeCell ref="E67:F67"/>
  </mergeCells>
  <pageMargins left="0.39370078740157483" right="0.19685039370078741" top="0.39370078740157483" bottom="0.19685039370078741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abSelected="1" workbookViewId="0">
      <selection activeCell="L8" sqref="L8"/>
    </sheetView>
  </sheetViews>
  <sheetFormatPr defaultRowHeight="14.25"/>
  <cols>
    <col min="1" max="1" width="5" customWidth="1"/>
    <col min="2" max="2" width="22" customWidth="1"/>
    <col min="3" max="3" width="7.375" style="369" customWidth="1"/>
    <col min="4" max="4" width="5" customWidth="1"/>
    <col min="5" max="5" width="9.125" customWidth="1"/>
    <col min="6" max="6" width="10" customWidth="1"/>
    <col min="7" max="7" width="7.75" customWidth="1"/>
    <col min="8" max="8" width="9.5" customWidth="1"/>
    <col min="9" max="9" width="10.625" customWidth="1"/>
    <col min="10" max="10" width="7.375" customWidth="1"/>
    <col min="11" max="11" width="5.125" customWidth="1"/>
    <col min="12" max="12" width="10.625" customWidth="1"/>
    <col min="13" max="13" width="13.5" customWidth="1"/>
    <col min="18" max="18" width="13.875" customWidth="1"/>
    <col min="257" max="257" width="3.75" customWidth="1"/>
    <col min="258" max="258" width="22.25" customWidth="1"/>
    <col min="259" max="259" width="8" customWidth="1"/>
    <col min="260" max="260" width="5" customWidth="1"/>
    <col min="261" max="261" width="9.125" customWidth="1"/>
    <col min="262" max="262" width="9.625" customWidth="1"/>
    <col min="263" max="263" width="8.625" customWidth="1"/>
    <col min="264" max="264" width="9.5" customWidth="1"/>
    <col min="265" max="265" width="11.625" customWidth="1"/>
    <col min="266" max="266" width="7.75" customWidth="1"/>
    <col min="267" max="267" width="5.125" customWidth="1"/>
    <col min="268" max="268" width="10.625" customWidth="1"/>
    <col min="269" max="269" width="9" customWidth="1"/>
    <col min="274" max="274" width="13.875" customWidth="1"/>
    <col min="513" max="513" width="3.75" customWidth="1"/>
    <col min="514" max="514" width="22.25" customWidth="1"/>
    <col min="515" max="515" width="8" customWidth="1"/>
    <col min="516" max="516" width="5" customWidth="1"/>
    <col min="517" max="517" width="9.125" customWidth="1"/>
    <col min="518" max="518" width="9.625" customWidth="1"/>
    <col min="519" max="519" width="8.625" customWidth="1"/>
    <col min="520" max="520" width="9.5" customWidth="1"/>
    <col min="521" max="521" width="11.625" customWidth="1"/>
    <col min="522" max="522" width="7.75" customWidth="1"/>
    <col min="523" max="523" width="5.125" customWidth="1"/>
    <col min="524" max="524" width="10.625" customWidth="1"/>
    <col min="525" max="525" width="9" customWidth="1"/>
    <col min="530" max="530" width="13.875" customWidth="1"/>
    <col min="769" max="769" width="3.75" customWidth="1"/>
    <col min="770" max="770" width="22.25" customWidth="1"/>
    <col min="771" max="771" width="8" customWidth="1"/>
    <col min="772" max="772" width="5" customWidth="1"/>
    <col min="773" max="773" width="9.125" customWidth="1"/>
    <col min="774" max="774" width="9.625" customWidth="1"/>
    <col min="775" max="775" width="8.625" customWidth="1"/>
    <col min="776" max="776" width="9.5" customWidth="1"/>
    <col min="777" max="777" width="11.625" customWidth="1"/>
    <col min="778" max="778" width="7.75" customWidth="1"/>
    <col min="779" max="779" width="5.125" customWidth="1"/>
    <col min="780" max="780" width="10.625" customWidth="1"/>
    <col min="781" max="781" width="9" customWidth="1"/>
    <col min="786" max="786" width="13.875" customWidth="1"/>
    <col min="1025" max="1025" width="3.75" customWidth="1"/>
    <col min="1026" max="1026" width="22.25" customWidth="1"/>
    <col min="1027" max="1027" width="8" customWidth="1"/>
    <col min="1028" max="1028" width="5" customWidth="1"/>
    <col min="1029" max="1029" width="9.125" customWidth="1"/>
    <col min="1030" max="1030" width="9.625" customWidth="1"/>
    <col min="1031" max="1031" width="8.625" customWidth="1"/>
    <col min="1032" max="1032" width="9.5" customWidth="1"/>
    <col min="1033" max="1033" width="11.625" customWidth="1"/>
    <col min="1034" max="1034" width="7.75" customWidth="1"/>
    <col min="1035" max="1035" width="5.125" customWidth="1"/>
    <col min="1036" max="1036" width="10.625" customWidth="1"/>
    <col min="1037" max="1037" width="9" customWidth="1"/>
    <col min="1042" max="1042" width="13.875" customWidth="1"/>
    <col min="1281" max="1281" width="3.75" customWidth="1"/>
    <col min="1282" max="1282" width="22.25" customWidth="1"/>
    <col min="1283" max="1283" width="8" customWidth="1"/>
    <col min="1284" max="1284" width="5" customWidth="1"/>
    <col min="1285" max="1285" width="9.125" customWidth="1"/>
    <col min="1286" max="1286" width="9.625" customWidth="1"/>
    <col min="1287" max="1287" width="8.625" customWidth="1"/>
    <col min="1288" max="1288" width="9.5" customWidth="1"/>
    <col min="1289" max="1289" width="11.625" customWidth="1"/>
    <col min="1290" max="1290" width="7.75" customWidth="1"/>
    <col min="1291" max="1291" width="5.125" customWidth="1"/>
    <col min="1292" max="1292" width="10.625" customWidth="1"/>
    <col min="1293" max="1293" width="9" customWidth="1"/>
    <col min="1298" max="1298" width="13.875" customWidth="1"/>
    <col min="1537" max="1537" width="3.75" customWidth="1"/>
    <col min="1538" max="1538" width="22.25" customWidth="1"/>
    <col min="1539" max="1539" width="8" customWidth="1"/>
    <col min="1540" max="1540" width="5" customWidth="1"/>
    <col min="1541" max="1541" width="9.125" customWidth="1"/>
    <col min="1542" max="1542" width="9.625" customWidth="1"/>
    <col min="1543" max="1543" width="8.625" customWidth="1"/>
    <col min="1544" max="1544" width="9.5" customWidth="1"/>
    <col min="1545" max="1545" width="11.625" customWidth="1"/>
    <col min="1546" max="1546" width="7.75" customWidth="1"/>
    <col min="1547" max="1547" width="5.125" customWidth="1"/>
    <col min="1548" max="1548" width="10.625" customWidth="1"/>
    <col min="1549" max="1549" width="9" customWidth="1"/>
    <col min="1554" max="1554" width="13.875" customWidth="1"/>
    <col min="1793" max="1793" width="3.75" customWidth="1"/>
    <col min="1794" max="1794" width="22.25" customWidth="1"/>
    <col min="1795" max="1795" width="8" customWidth="1"/>
    <col min="1796" max="1796" width="5" customWidth="1"/>
    <col min="1797" max="1797" width="9.125" customWidth="1"/>
    <col min="1798" max="1798" width="9.625" customWidth="1"/>
    <col min="1799" max="1799" width="8.625" customWidth="1"/>
    <col min="1800" max="1800" width="9.5" customWidth="1"/>
    <col min="1801" max="1801" width="11.625" customWidth="1"/>
    <col min="1802" max="1802" width="7.75" customWidth="1"/>
    <col min="1803" max="1803" width="5.125" customWidth="1"/>
    <col min="1804" max="1804" width="10.625" customWidth="1"/>
    <col min="1805" max="1805" width="9" customWidth="1"/>
    <col min="1810" max="1810" width="13.875" customWidth="1"/>
    <col min="2049" max="2049" width="3.75" customWidth="1"/>
    <col min="2050" max="2050" width="22.25" customWidth="1"/>
    <col min="2051" max="2051" width="8" customWidth="1"/>
    <col min="2052" max="2052" width="5" customWidth="1"/>
    <col min="2053" max="2053" width="9.125" customWidth="1"/>
    <col min="2054" max="2054" width="9.625" customWidth="1"/>
    <col min="2055" max="2055" width="8.625" customWidth="1"/>
    <col min="2056" max="2056" width="9.5" customWidth="1"/>
    <col min="2057" max="2057" width="11.625" customWidth="1"/>
    <col min="2058" max="2058" width="7.75" customWidth="1"/>
    <col min="2059" max="2059" width="5.125" customWidth="1"/>
    <col min="2060" max="2060" width="10.625" customWidth="1"/>
    <col min="2061" max="2061" width="9" customWidth="1"/>
    <col min="2066" max="2066" width="13.875" customWidth="1"/>
    <col min="2305" max="2305" width="3.75" customWidth="1"/>
    <col min="2306" max="2306" width="22.25" customWidth="1"/>
    <col min="2307" max="2307" width="8" customWidth="1"/>
    <col min="2308" max="2308" width="5" customWidth="1"/>
    <col min="2309" max="2309" width="9.125" customWidth="1"/>
    <col min="2310" max="2310" width="9.625" customWidth="1"/>
    <col min="2311" max="2311" width="8.625" customWidth="1"/>
    <col min="2312" max="2312" width="9.5" customWidth="1"/>
    <col min="2313" max="2313" width="11.625" customWidth="1"/>
    <col min="2314" max="2314" width="7.75" customWidth="1"/>
    <col min="2315" max="2315" width="5.125" customWidth="1"/>
    <col min="2316" max="2316" width="10.625" customWidth="1"/>
    <col min="2317" max="2317" width="9" customWidth="1"/>
    <col min="2322" max="2322" width="13.875" customWidth="1"/>
    <col min="2561" max="2561" width="3.75" customWidth="1"/>
    <col min="2562" max="2562" width="22.25" customWidth="1"/>
    <col min="2563" max="2563" width="8" customWidth="1"/>
    <col min="2564" max="2564" width="5" customWidth="1"/>
    <col min="2565" max="2565" width="9.125" customWidth="1"/>
    <col min="2566" max="2566" width="9.625" customWidth="1"/>
    <col min="2567" max="2567" width="8.625" customWidth="1"/>
    <col min="2568" max="2568" width="9.5" customWidth="1"/>
    <col min="2569" max="2569" width="11.625" customWidth="1"/>
    <col min="2570" max="2570" width="7.75" customWidth="1"/>
    <col min="2571" max="2571" width="5.125" customWidth="1"/>
    <col min="2572" max="2572" width="10.625" customWidth="1"/>
    <col min="2573" max="2573" width="9" customWidth="1"/>
    <col min="2578" max="2578" width="13.875" customWidth="1"/>
    <col min="2817" max="2817" width="3.75" customWidth="1"/>
    <col min="2818" max="2818" width="22.25" customWidth="1"/>
    <col min="2819" max="2819" width="8" customWidth="1"/>
    <col min="2820" max="2820" width="5" customWidth="1"/>
    <col min="2821" max="2821" width="9.125" customWidth="1"/>
    <col min="2822" max="2822" width="9.625" customWidth="1"/>
    <col min="2823" max="2823" width="8.625" customWidth="1"/>
    <col min="2824" max="2824" width="9.5" customWidth="1"/>
    <col min="2825" max="2825" width="11.625" customWidth="1"/>
    <col min="2826" max="2826" width="7.75" customWidth="1"/>
    <col min="2827" max="2827" width="5.125" customWidth="1"/>
    <col min="2828" max="2828" width="10.625" customWidth="1"/>
    <col min="2829" max="2829" width="9" customWidth="1"/>
    <col min="2834" max="2834" width="13.875" customWidth="1"/>
    <col min="3073" max="3073" width="3.75" customWidth="1"/>
    <col min="3074" max="3074" width="22.25" customWidth="1"/>
    <col min="3075" max="3075" width="8" customWidth="1"/>
    <col min="3076" max="3076" width="5" customWidth="1"/>
    <col min="3077" max="3077" width="9.125" customWidth="1"/>
    <col min="3078" max="3078" width="9.625" customWidth="1"/>
    <col min="3079" max="3079" width="8.625" customWidth="1"/>
    <col min="3080" max="3080" width="9.5" customWidth="1"/>
    <col min="3081" max="3081" width="11.625" customWidth="1"/>
    <col min="3082" max="3082" width="7.75" customWidth="1"/>
    <col min="3083" max="3083" width="5.125" customWidth="1"/>
    <col min="3084" max="3084" width="10.625" customWidth="1"/>
    <col min="3085" max="3085" width="9" customWidth="1"/>
    <col min="3090" max="3090" width="13.875" customWidth="1"/>
    <col min="3329" max="3329" width="3.75" customWidth="1"/>
    <col min="3330" max="3330" width="22.25" customWidth="1"/>
    <col min="3331" max="3331" width="8" customWidth="1"/>
    <col min="3332" max="3332" width="5" customWidth="1"/>
    <col min="3333" max="3333" width="9.125" customWidth="1"/>
    <col min="3334" max="3334" width="9.625" customWidth="1"/>
    <col min="3335" max="3335" width="8.625" customWidth="1"/>
    <col min="3336" max="3336" width="9.5" customWidth="1"/>
    <col min="3337" max="3337" width="11.625" customWidth="1"/>
    <col min="3338" max="3338" width="7.75" customWidth="1"/>
    <col min="3339" max="3339" width="5.125" customWidth="1"/>
    <col min="3340" max="3340" width="10.625" customWidth="1"/>
    <col min="3341" max="3341" width="9" customWidth="1"/>
    <col min="3346" max="3346" width="13.875" customWidth="1"/>
    <col min="3585" max="3585" width="3.75" customWidth="1"/>
    <col min="3586" max="3586" width="22.25" customWidth="1"/>
    <col min="3587" max="3587" width="8" customWidth="1"/>
    <col min="3588" max="3588" width="5" customWidth="1"/>
    <col min="3589" max="3589" width="9.125" customWidth="1"/>
    <col min="3590" max="3590" width="9.625" customWidth="1"/>
    <col min="3591" max="3591" width="8.625" customWidth="1"/>
    <col min="3592" max="3592" width="9.5" customWidth="1"/>
    <col min="3593" max="3593" width="11.625" customWidth="1"/>
    <col min="3594" max="3594" width="7.75" customWidth="1"/>
    <col min="3595" max="3595" width="5.125" customWidth="1"/>
    <col min="3596" max="3596" width="10.625" customWidth="1"/>
    <col min="3597" max="3597" width="9" customWidth="1"/>
    <col min="3602" max="3602" width="13.875" customWidth="1"/>
    <col min="3841" max="3841" width="3.75" customWidth="1"/>
    <col min="3842" max="3842" width="22.25" customWidth="1"/>
    <col min="3843" max="3843" width="8" customWidth="1"/>
    <col min="3844" max="3844" width="5" customWidth="1"/>
    <col min="3845" max="3845" width="9.125" customWidth="1"/>
    <col min="3846" max="3846" width="9.625" customWidth="1"/>
    <col min="3847" max="3847" width="8.625" customWidth="1"/>
    <col min="3848" max="3848" width="9.5" customWidth="1"/>
    <col min="3849" max="3849" width="11.625" customWidth="1"/>
    <col min="3850" max="3850" width="7.75" customWidth="1"/>
    <col min="3851" max="3851" width="5.125" customWidth="1"/>
    <col min="3852" max="3852" width="10.625" customWidth="1"/>
    <col min="3853" max="3853" width="9" customWidth="1"/>
    <col min="3858" max="3858" width="13.875" customWidth="1"/>
    <col min="4097" max="4097" width="3.75" customWidth="1"/>
    <col min="4098" max="4098" width="22.25" customWidth="1"/>
    <col min="4099" max="4099" width="8" customWidth="1"/>
    <col min="4100" max="4100" width="5" customWidth="1"/>
    <col min="4101" max="4101" width="9.125" customWidth="1"/>
    <col min="4102" max="4102" width="9.625" customWidth="1"/>
    <col min="4103" max="4103" width="8.625" customWidth="1"/>
    <col min="4104" max="4104" width="9.5" customWidth="1"/>
    <col min="4105" max="4105" width="11.625" customWidth="1"/>
    <col min="4106" max="4106" width="7.75" customWidth="1"/>
    <col min="4107" max="4107" width="5.125" customWidth="1"/>
    <col min="4108" max="4108" width="10.625" customWidth="1"/>
    <col min="4109" max="4109" width="9" customWidth="1"/>
    <col min="4114" max="4114" width="13.875" customWidth="1"/>
    <col min="4353" max="4353" width="3.75" customWidth="1"/>
    <col min="4354" max="4354" width="22.25" customWidth="1"/>
    <col min="4355" max="4355" width="8" customWidth="1"/>
    <col min="4356" max="4356" width="5" customWidth="1"/>
    <col min="4357" max="4357" width="9.125" customWidth="1"/>
    <col min="4358" max="4358" width="9.625" customWidth="1"/>
    <col min="4359" max="4359" width="8.625" customWidth="1"/>
    <col min="4360" max="4360" width="9.5" customWidth="1"/>
    <col min="4361" max="4361" width="11.625" customWidth="1"/>
    <col min="4362" max="4362" width="7.75" customWidth="1"/>
    <col min="4363" max="4363" width="5.125" customWidth="1"/>
    <col min="4364" max="4364" width="10.625" customWidth="1"/>
    <col min="4365" max="4365" width="9" customWidth="1"/>
    <col min="4370" max="4370" width="13.875" customWidth="1"/>
    <col min="4609" max="4609" width="3.75" customWidth="1"/>
    <col min="4610" max="4610" width="22.25" customWidth="1"/>
    <col min="4611" max="4611" width="8" customWidth="1"/>
    <col min="4612" max="4612" width="5" customWidth="1"/>
    <col min="4613" max="4613" width="9.125" customWidth="1"/>
    <col min="4614" max="4614" width="9.625" customWidth="1"/>
    <col min="4615" max="4615" width="8.625" customWidth="1"/>
    <col min="4616" max="4616" width="9.5" customWidth="1"/>
    <col min="4617" max="4617" width="11.625" customWidth="1"/>
    <col min="4618" max="4618" width="7.75" customWidth="1"/>
    <col min="4619" max="4619" width="5.125" customWidth="1"/>
    <col min="4620" max="4620" width="10.625" customWidth="1"/>
    <col min="4621" max="4621" width="9" customWidth="1"/>
    <col min="4626" max="4626" width="13.875" customWidth="1"/>
    <col min="4865" max="4865" width="3.75" customWidth="1"/>
    <col min="4866" max="4866" width="22.25" customWidth="1"/>
    <col min="4867" max="4867" width="8" customWidth="1"/>
    <col min="4868" max="4868" width="5" customWidth="1"/>
    <col min="4869" max="4869" width="9.125" customWidth="1"/>
    <col min="4870" max="4870" width="9.625" customWidth="1"/>
    <col min="4871" max="4871" width="8.625" customWidth="1"/>
    <col min="4872" max="4872" width="9.5" customWidth="1"/>
    <col min="4873" max="4873" width="11.625" customWidth="1"/>
    <col min="4874" max="4874" width="7.75" customWidth="1"/>
    <col min="4875" max="4875" width="5.125" customWidth="1"/>
    <col min="4876" max="4876" width="10.625" customWidth="1"/>
    <col min="4877" max="4877" width="9" customWidth="1"/>
    <col min="4882" max="4882" width="13.875" customWidth="1"/>
    <col min="5121" max="5121" width="3.75" customWidth="1"/>
    <col min="5122" max="5122" width="22.25" customWidth="1"/>
    <col min="5123" max="5123" width="8" customWidth="1"/>
    <col min="5124" max="5124" width="5" customWidth="1"/>
    <col min="5125" max="5125" width="9.125" customWidth="1"/>
    <col min="5126" max="5126" width="9.625" customWidth="1"/>
    <col min="5127" max="5127" width="8.625" customWidth="1"/>
    <col min="5128" max="5128" width="9.5" customWidth="1"/>
    <col min="5129" max="5129" width="11.625" customWidth="1"/>
    <col min="5130" max="5130" width="7.75" customWidth="1"/>
    <col min="5131" max="5131" width="5.125" customWidth="1"/>
    <col min="5132" max="5132" width="10.625" customWidth="1"/>
    <col min="5133" max="5133" width="9" customWidth="1"/>
    <col min="5138" max="5138" width="13.875" customWidth="1"/>
    <col min="5377" max="5377" width="3.75" customWidth="1"/>
    <col min="5378" max="5378" width="22.25" customWidth="1"/>
    <col min="5379" max="5379" width="8" customWidth="1"/>
    <col min="5380" max="5380" width="5" customWidth="1"/>
    <col min="5381" max="5381" width="9.125" customWidth="1"/>
    <col min="5382" max="5382" width="9.625" customWidth="1"/>
    <col min="5383" max="5383" width="8.625" customWidth="1"/>
    <col min="5384" max="5384" width="9.5" customWidth="1"/>
    <col min="5385" max="5385" width="11.625" customWidth="1"/>
    <col min="5386" max="5386" width="7.75" customWidth="1"/>
    <col min="5387" max="5387" width="5.125" customWidth="1"/>
    <col min="5388" max="5388" width="10.625" customWidth="1"/>
    <col min="5389" max="5389" width="9" customWidth="1"/>
    <col min="5394" max="5394" width="13.875" customWidth="1"/>
    <col min="5633" max="5633" width="3.75" customWidth="1"/>
    <col min="5634" max="5634" width="22.25" customWidth="1"/>
    <col min="5635" max="5635" width="8" customWidth="1"/>
    <col min="5636" max="5636" width="5" customWidth="1"/>
    <col min="5637" max="5637" width="9.125" customWidth="1"/>
    <col min="5638" max="5638" width="9.625" customWidth="1"/>
    <col min="5639" max="5639" width="8.625" customWidth="1"/>
    <col min="5640" max="5640" width="9.5" customWidth="1"/>
    <col min="5641" max="5641" width="11.625" customWidth="1"/>
    <col min="5642" max="5642" width="7.75" customWidth="1"/>
    <col min="5643" max="5643" width="5.125" customWidth="1"/>
    <col min="5644" max="5644" width="10.625" customWidth="1"/>
    <col min="5645" max="5645" width="9" customWidth="1"/>
    <col min="5650" max="5650" width="13.875" customWidth="1"/>
    <col min="5889" max="5889" width="3.75" customWidth="1"/>
    <col min="5890" max="5890" width="22.25" customWidth="1"/>
    <col min="5891" max="5891" width="8" customWidth="1"/>
    <col min="5892" max="5892" width="5" customWidth="1"/>
    <col min="5893" max="5893" width="9.125" customWidth="1"/>
    <col min="5894" max="5894" width="9.625" customWidth="1"/>
    <col min="5895" max="5895" width="8.625" customWidth="1"/>
    <col min="5896" max="5896" width="9.5" customWidth="1"/>
    <col min="5897" max="5897" width="11.625" customWidth="1"/>
    <col min="5898" max="5898" width="7.75" customWidth="1"/>
    <col min="5899" max="5899" width="5.125" customWidth="1"/>
    <col min="5900" max="5900" width="10.625" customWidth="1"/>
    <col min="5901" max="5901" width="9" customWidth="1"/>
    <col min="5906" max="5906" width="13.875" customWidth="1"/>
    <col min="6145" max="6145" width="3.75" customWidth="1"/>
    <col min="6146" max="6146" width="22.25" customWidth="1"/>
    <col min="6147" max="6147" width="8" customWidth="1"/>
    <col min="6148" max="6148" width="5" customWidth="1"/>
    <col min="6149" max="6149" width="9.125" customWidth="1"/>
    <col min="6150" max="6150" width="9.625" customWidth="1"/>
    <col min="6151" max="6151" width="8.625" customWidth="1"/>
    <col min="6152" max="6152" width="9.5" customWidth="1"/>
    <col min="6153" max="6153" width="11.625" customWidth="1"/>
    <col min="6154" max="6154" width="7.75" customWidth="1"/>
    <col min="6155" max="6155" width="5.125" customWidth="1"/>
    <col min="6156" max="6156" width="10.625" customWidth="1"/>
    <col min="6157" max="6157" width="9" customWidth="1"/>
    <col min="6162" max="6162" width="13.875" customWidth="1"/>
    <col min="6401" max="6401" width="3.75" customWidth="1"/>
    <col min="6402" max="6402" width="22.25" customWidth="1"/>
    <col min="6403" max="6403" width="8" customWidth="1"/>
    <col min="6404" max="6404" width="5" customWidth="1"/>
    <col min="6405" max="6405" width="9.125" customWidth="1"/>
    <col min="6406" max="6406" width="9.625" customWidth="1"/>
    <col min="6407" max="6407" width="8.625" customWidth="1"/>
    <col min="6408" max="6408" width="9.5" customWidth="1"/>
    <col min="6409" max="6409" width="11.625" customWidth="1"/>
    <col min="6410" max="6410" width="7.75" customWidth="1"/>
    <col min="6411" max="6411" width="5.125" customWidth="1"/>
    <col min="6412" max="6412" width="10.625" customWidth="1"/>
    <col min="6413" max="6413" width="9" customWidth="1"/>
    <col min="6418" max="6418" width="13.875" customWidth="1"/>
    <col min="6657" max="6657" width="3.75" customWidth="1"/>
    <col min="6658" max="6658" width="22.25" customWidth="1"/>
    <col min="6659" max="6659" width="8" customWidth="1"/>
    <col min="6660" max="6660" width="5" customWidth="1"/>
    <col min="6661" max="6661" width="9.125" customWidth="1"/>
    <col min="6662" max="6662" width="9.625" customWidth="1"/>
    <col min="6663" max="6663" width="8.625" customWidth="1"/>
    <col min="6664" max="6664" width="9.5" customWidth="1"/>
    <col min="6665" max="6665" width="11.625" customWidth="1"/>
    <col min="6666" max="6666" width="7.75" customWidth="1"/>
    <col min="6667" max="6667" width="5.125" customWidth="1"/>
    <col min="6668" max="6668" width="10.625" customWidth="1"/>
    <col min="6669" max="6669" width="9" customWidth="1"/>
    <col min="6674" max="6674" width="13.875" customWidth="1"/>
    <col min="6913" max="6913" width="3.75" customWidth="1"/>
    <col min="6914" max="6914" width="22.25" customWidth="1"/>
    <col min="6915" max="6915" width="8" customWidth="1"/>
    <col min="6916" max="6916" width="5" customWidth="1"/>
    <col min="6917" max="6917" width="9.125" customWidth="1"/>
    <col min="6918" max="6918" width="9.625" customWidth="1"/>
    <col min="6919" max="6919" width="8.625" customWidth="1"/>
    <col min="6920" max="6920" width="9.5" customWidth="1"/>
    <col min="6921" max="6921" width="11.625" customWidth="1"/>
    <col min="6922" max="6922" width="7.75" customWidth="1"/>
    <col min="6923" max="6923" width="5.125" customWidth="1"/>
    <col min="6924" max="6924" width="10.625" customWidth="1"/>
    <col min="6925" max="6925" width="9" customWidth="1"/>
    <col min="6930" max="6930" width="13.875" customWidth="1"/>
    <col min="7169" max="7169" width="3.75" customWidth="1"/>
    <col min="7170" max="7170" width="22.25" customWidth="1"/>
    <col min="7171" max="7171" width="8" customWidth="1"/>
    <col min="7172" max="7172" width="5" customWidth="1"/>
    <col min="7173" max="7173" width="9.125" customWidth="1"/>
    <col min="7174" max="7174" width="9.625" customWidth="1"/>
    <col min="7175" max="7175" width="8.625" customWidth="1"/>
    <col min="7176" max="7176" width="9.5" customWidth="1"/>
    <col min="7177" max="7177" width="11.625" customWidth="1"/>
    <col min="7178" max="7178" width="7.75" customWidth="1"/>
    <col min="7179" max="7179" width="5.125" customWidth="1"/>
    <col min="7180" max="7180" width="10.625" customWidth="1"/>
    <col min="7181" max="7181" width="9" customWidth="1"/>
    <col min="7186" max="7186" width="13.875" customWidth="1"/>
    <col min="7425" max="7425" width="3.75" customWidth="1"/>
    <col min="7426" max="7426" width="22.25" customWidth="1"/>
    <col min="7427" max="7427" width="8" customWidth="1"/>
    <col min="7428" max="7428" width="5" customWidth="1"/>
    <col min="7429" max="7429" width="9.125" customWidth="1"/>
    <col min="7430" max="7430" width="9.625" customWidth="1"/>
    <col min="7431" max="7431" width="8.625" customWidth="1"/>
    <col min="7432" max="7432" width="9.5" customWidth="1"/>
    <col min="7433" max="7433" width="11.625" customWidth="1"/>
    <col min="7434" max="7434" width="7.75" customWidth="1"/>
    <col min="7435" max="7435" width="5.125" customWidth="1"/>
    <col min="7436" max="7436" width="10.625" customWidth="1"/>
    <col min="7437" max="7437" width="9" customWidth="1"/>
    <col min="7442" max="7442" width="13.875" customWidth="1"/>
    <col min="7681" max="7681" width="3.75" customWidth="1"/>
    <col min="7682" max="7682" width="22.25" customWidth="1"/>
    <col min="7683" max="7683" width="8" customWidth="1"/>
    <col min="7684" max="7684" width="5" customWidth="1"/>
    <col min="7685" max="7685" width="9.125" customWidth="1"/>
    <col min="7686" max="7686" width="9.625" customWidth="1"/>
    <col min="7687" max="7687" width="8.625" customWidth="1"/>
    <col min="7688" max="7688" width="9.5" customWidth="1"/>
    <col min="7689" max="7689" width="11.625" customWidth="1"/>
    <col min="7690" max="7690" width="7.75" customWidth="1"/>
    <col min="7691" max="7691" width="5.125" customWidth="1"/>
    <col min="7692" max="7692" width="10.625" customWidth="1"/>
    <col min="7693" max="7693" width="9" customWidth="1"/>
    <col min="7698" max="7698" width="13.875" customWidth="1"/>
    <col min="7937" max="7937" width="3.75" customWidth="1"/>
    <col min="7938" max="7938" width="22.25" customWidth="1"/>
    <col min="7939" max="7939" width="8" customWidth="1"/>
    <col min="7940" max="7940" width="5" customWidth="1"/>
    <col min="7941" max="7941" width="9.125" customWidth="1"/>
    <col min="7942" max="7942" width="9.625" customWidth="1"/>
    <col min="7943" max="7943" width="8.625" customWidth="1"/>
    <col min="7944" max="7944" width="9.5" customWidth="1"/>
    <col min="7945" max="7945" width="11.625" customWidth="1"/>
    <col min="7946" max="7946" width="7.75" customWidth="1"/>
    <col min="7947" max="7947" width="5.125" customWidth="1"/>
    <col min="7948" max="7948" width="10.625" customWidth="1"/>
    <col min="7949" max="7949" width="9" customWidth="1"/>
    <col min="7954" max="7954" width="13.875" customWidth="1"/>
    <col min="8193" max="8193" width="3.75" customWidth="1"/>
    <col min="8194" max="8194" width="22.25" customWidth="1"/>
    <col min="8195" max="8195" width="8" customWidth="1"/>
    <col min="8196" max="8196" width="5" customWidth="1"/>
    <col min="8197" max="8197" width="9.125" customWidth="1"/>
    <col min="8198" max="8198" width="9.625" customWidth="1"/>
    <col min="8199" max="8199" width="8.625" customWidth="1"/>
    <col min="8200" max="8200" width="9.5" customWidth="1"/>
    <col min="8201" max="8201" width="11.625" customWidth="1"/>
    <col min="8202" max="8202" width="7.75" customWidth="1"/>
    <col min="8203" max="8203" width="5.125" customWidth="1"/>
    <col min="8204" max="8204" width="10.625" customWidth="1"/>
    <col min="8205" max="8205" width="9" customWidth="1"/>
    <col min="8210" max="8210" width="13.875" customWidth="1"/>
    <col min="8449" max="8449" width="3.75" customWidth="1"/>
    <col min="8450" max="8450" width="22.25" customWidth="1"/>
    <col min="8451" max="8451" width="8" customWidth="1"/>
    <col min="8452" max="8452" width="5" customWidth="1"/>
    <col min="8453" max="8453" width="9.125" customWidth="1"/>
    <col min="8454" max="8454" width="9.625" customWidth="1"/>
    <col min="8455" max="8455" width="8.625" customWidth="1"/>
    <col min="8456" max="8456" width="9.5" customWidth="1"/>
    <col min="8457" max="8457" width="11.625" customWidth="1"/>
    <col min="8458" max="8458" width="7.75" customWidth="1"/>
    <col min="8459" max="8459" width="5.125" customWidth="1"/>
    <col min="8460" max="8460" width="10.625" customWidth="1"/>
    <col min="8461" max="8461" width="9" customWidth="1"/>
    <col min="8466" max="8466" width="13.875" customWidth="1"/>
    <col min="8705" max="8705" width="3.75" customWidth="1"/>
    <col min="8706" max="8706" width="22.25" customWidth="1"/>
    <col min="8707" max="8707" width="8" customWidth="1"/>
    <col min="8708" max="8708" width="5" customWidth="1"/>
    <col min="8709" max="8709" width="9.125" customWidth="1"/>
    <col min="8710" max="8710" width="9.625" customWidth="1"/>
    <col min="8711" max="8711" width="8.625" customWidth="1"/>
    <col min="8712" max="8712" width="9.5" customWidth="1"/>
    <col min="8713" max="8713" width="11.625" customWidth="1"/>
    <col min="8714" max="8714" width="7.75" customWidth="1"/>
    <col min="8715" max="8715" width="5.125" customWidth="1"/>
    <col min="8716" max="8716" width="10.625" customWidth="1"/>
    <col min="8717" max="8717" width="9" customWidth="1"/>
    <col min="8722" max="8722" width="13.875" customWidth="1"/>
    <col min="8961" max="8961" width="3.75" customWidth="1"/>
    <col min="8962" max="8962" width="22.25" customWidth="1"/>
    <col min="8963" max="8963" width="8" customWidth="1"/>
    <col min="8964" max="8964" width="5" customWidth="1"/>
    <col min="8965" max="8965" width="9.125" customWidth="1"/>
    <col min="8966" max="8966" width="9.625" customWidth="1"/>
    <col min="8967" max="8967" width="8.625" customWidth="1"/>
    <col min="8968" max="8968" width="9.5" customWidth="1"/>
    <col min="8969" max="8969" width="11.625" customWidth="1"/>
    <col min="8970" max="8970" width="7.75" customWidth="1"/>
    <col min="8971" max="8971" width="5.125" customWidth="1"/>
    <col min="8972" max="8972" width="10.625" customWidth="1"/>
    <col min="8973" max="8973" width="9" customWidth="1"/>
    <col min="8978" max="8978" width="13.875" customWidth="1"/>
    <col min="9217" max="9217" width="3.75" customWidth="1"/>
    <col min="9218" max="9218" width="22.25" customWidth="1"/>
    <col min="9219" max="9219" width="8" customWidth="1"/>
    <col min="9220" max="9220" width="5" customWidth="1"/>
    <col min="9221" max="9221" width="9.125" customWidth="1"/>
    <col min="9222" max="9222" width="9.625" customWidth="1"/>
    <col min="9223" max="9223" width="8.625" customWidth="1"/>
    <col min="9224" max="9224" width="9.5" customWidth="1"/>
    <col min="9225" max="9225" width="11.625" customWidth="1"/>
    <col min="9226" max="9226" width="7.75" customWidth="1"/>
    <col min="9227" max="9227" width="5.125" customWidth="1"/>
    <col min="9228" max="9228" width="10.625" customWidth="1"/>
    <col min="9229" max="9229" width="9" customWidth="1"/>
    <col min="9234" max="9234" width="13.875" customWidth="1"/>
    <col min="9473" max="9473" width="3.75" customWidth="1"/>
    <col min="9474" max="9474" width="22.25" customWidth="1"/>
    <col min="9475" max="9475" width="8" customWidth="1"/>
    <col min="9476" max="9476" width="5" customWidth="1"/>
    <col min="9477" max="9477" width="9.125" customWidth="1"/>
    <col min="9478" max="9478" width="9.625" customWidth="1"/>
    <col min="9479" max="9479" width="8.625" customWidth="1"/>
    <col min="9480" max="9480" width="9.5" customWidth="1"/>
    <col min="9481" max="9481" width="11.625" customWidth="1"/>
    <col min="9482" max="9482" width="7.75" customWidth="1"/>
    <col min="9483" max="9483" width="5.125" customWidth="1"/>
    <col min="9484" max="9484" width="10.625" customWidth="1"/>
    <col min="9485" max="9485" width="9" customWidth="1"/>
    <col min="9490" max="9490" width="13.875" customWidth="1"/>
    <col min="9729" max="9729" width="3.75" customWidth="1"/>
    <col min="9730" max="9730" width="22.25" customWidth="1"/>
    <col min="9731" max="9731" width="8" customWidth="1"/>
    <col min="9732" max="9732" width="5" customWidth="1"/>
    <col min="9733" max="9733" width="9.125" customWidth="1"/>
    <col min="9734" max="9734" width="9.625" customWidth="1"/>
    <col min="9735" max="9735" width="8.625" customWidth="1"/>
    <col min="9736" max="9736" width="9.5" customWidth="1"/>
    <col min="9737" max="9737" width="11.625" customWidth="1"/>
    <col min="9738" max="9738" width="7.75" customWidth="1"/>
    <col min="9739" max="9739" width="5.125" customWidth="1"/>
    <col min="9740" max="9740" width="10.625" customWidth="1"/>
    <col min="9741" max="9741" width="9" customWidth="1"/>
    <col min="9746" max="9746" width="13.875" customWidth="1"/>
    <col min="9985" max="9985" width="3.75" customWidth="1"/>
    <col min="9986" max="9986" width="22.25" customWidth="1"/>
    <col min="9987" max="9987" width="8" customWidth="1"/>
    <col min="9988" max="9988" width="5" customWidth="1"/>
    <col min="9989" max="9989" width="9.125" customWidth="1"/>
    <col min="9990" max="9990" width="9.625" customWidth="1"/>
    <col min="9991" max="9991" width="8.625" customWidth="1"/>
    <col min="9992" max="9992" width="9.5" customWidth="1"/>
    <col min="9993" max="9993" width="11.625" customWidth="1"/>
    <col min="9994" max="9994" width="7.75" customWidth="1"/>
    <col min="9995" max="9995" width="5.125" customWidth="1"/>
    <col min="9996" max="9996" width="10.625" customWidth="1"/>
    <col min="9997" max="9997" width="9" customWidth="1"/>
    <col min="10002" max="10002" width="13.875" customWidth="1"/>
    <col min="10241" max="10241" width="3.75" customWidth="1"/>
    <col min="10242" max="10242" width="22.25" customWidth="1"/>
    <col min="10243" max="10243" width="8" customWidth="1"/>
    <col min="10244" max="10244" width="5" customWidth="1"/>
    <col min="10245" max="10245" width="9.125" customWidth="1"/>
    <col min="10246" max="10246" width="9.625" customWidth="1"/>
    <col min="10247" max="10247" width="8.625" customWidth="1"/>
    <col min="10248" max="10248" width="9.5" customWidth="1"/>
    <col min="10249" max="10249" width="11.625" customWidth="1"/>
    <col min="10250" max="10250" width="7.75" customWidth="1"/>
    <col min="10251" max="10251" width="5.125" customWidth="1"/>
    <col min="10252" max="10252" width="10.625" customWidth="1"/>
    <col min="10253" max="10253" width="9" customWidth="1"/>
    <col min="10258" max="10258" width="13.875" customWidth="1"/>
    <col min="10497" max="10497" width="3.75" customWidth="1"/>
    <col min="10498" max="10498" width="22.25" customWidth="1"/>
    <col min="10499" max="10499" width="8" customWidth="1"/>
    <col min="10500" max="10500" width="5" customWidth="1"/>
    <col min="10501" max="10501" width="9.125" customWidth="1"/>
    <col min="10502" max="10502" width="9.625" customWidth="1"/>
    <col min="10503" max="10503" width="8.625" customWidth="1"/>
    <col min="10504" max="10504" width="9.5" customWidth="1"/>
    <col min="10505" max="10505" width="11.625" customWidth="1"/>
    <col min="10506" max="10506" width="7.75" customWidth="1"/>
    <col min="10507" max="10507" width="5.125" customWidth="1"/>
    <col min="10508" max="10508" width="10.625" customWidth="1"/>
    <col min="10509" max="10509" width="9" customWidth="1"/>
    <col min="10514" max="10514" width="13.875" customWidth="1"/>
    <col min="10753" max="10753" width="3.75" customWidth="1"/>
    <col min="10754" max="10754" width="22.25" customWidth="1"/>
    <col min="10755" max="10755" width="8" customWidth="1"/>
    <col min="10756" max="10756" width="5" customWidth="1"/>
    <col min="10757" max="10757" width="9.125" customWidth="1"/>
    <col min="10758" max="10758" width="9.625" customWidth="1"/>
    <col min="10759" max="10759" width="8.625" customWidth="1"/>
    <col min="10760" max="10760" width="9.5" customWidth="1"/>
    <col min="10761" max="10761" width="11.625" customWidth="1"/>
    <col min="10762" max="10762" width="7.75" customWidth="1"/>
    <col min="10763" max="10763" width="5.125" customWidth="1"/>
    <col min="10764" max="10764" width="10.625" customWidth="1"/>
    <col min="10765" max="10765" width="9" customWidth="1"/>
    <col min="10770" max="10770" width="13.875" customWidth="1"/>
    <col min="11009" max="11009" width="3.75" customWidth="1"/>
    <col min="11010" max="11010" width="22.25" customWidth="1"/>
    <col min="11011" max="11011" width="8" customWidth="1"/>
    <col min="11012" max="11012" width="5" customWidth="1"/>
    <col min="11013" max="11013" width="9.125" customWidth="1"/>
    <col min="11014" max="11014" width="9.625" customWidth="1"/>
    <col min="11015" max="11015" width="8.625" customWidth="1"/>
    <col min="11016" max="11016" width="9.5" customWidth="1"/>
    <col min="11017" max="11017" width="11.625" customWidth="1"/>
    <col min="11018" max="11018" width="7.75" customWidth="1"/>
    <col min="11019" max="11019" width="5.125" customWidth="1"/>
    <col min="11020" max="11020" width="10.625" customWidth="1"/>
    <col min="11021" max="11021" width="9" customWidth="1"/>
    <col min="11026" max="11026" width="13.875" customWidth="1"/>
    <col min="11265" max="11265" width="3.75" customWidth="1"/>
    <col min="11266" max="11266" width="22.25" customWidth="1"/>
    <col min="11267" max="11267" width="8" customWidth="1"/>
    <col min="11268" max="11268" width="5" customWidth="1"/>
    <col min="11269" max="11269" width="9.125" customWidth="1"/>
    <col min="11270" max="11270" width="9.625" customWidth="1"/>
    <col min="11271" max="11271" width="8.625" customWidth="1"/>
    <col min="11272" max="11272" width="9.5" customWidth="1"/>
    <col min="11273" max="11273" width="11.625" customWidth="1"/>
    <col min="11274" max="11274" width="7.75" customWidth="1"/>
    <col min="11275" max="11275" width="5.125" customWidth="1"/>
    <col min="11276" max="11276" width="10.625" customWidth="1"/>
    <col min="11277" max="11277" width="9" customWidth="1"/>
    <col min="11282" max="11282" width="13.875" customWidth="1"/>
    <col min="11521" max="11521" width="3.75" customWidth="1"/>
    <col min="11522" max="11522" width="22.25" customWidth="1"/>
    <col min="11523" max="11523" width="8" customWidth="1"/>
    <col min="11524" max="11524" width="5" customWidth="1"/>
    <col min="11525" max="11525" width="9.125" customWidth="1"/>
    <col min="11526" max="11526" width="9.625" customWidth="1"/>
    <col min="11527" max="11527" width="8.625" customWidth="1"/>
    <col min="11528" max="11528" width="9.5" customWidth="1"/>
    <col min="11529" max="11529" width="11.625" customWidth="1"/>
    <col min="11530" max="11530" width="7.75" customWidth="1"/>
    <col min="11531" max="11531" width="5.125" customWidth="1"/>
    <col min="11532" max="11532" width="10.625" customWidth="1"/>
    <col min="11533" max="11533" width="9" customWidth="1"/>
    <col min="11538" max="11538" width="13.875" customWidth="1"/>
    <col min="11777" max="11777" width="3.75" customWidth="1"/>
    <col min="11778" max="11778" width="22.25" customWidth="1"/>
    <col min="11779" max="11779" width="8" customWidth="1"/>
    <col min="11780" max="11780" width="5" customWidth="1"/>
    <col min="11781" max="11781" width="9.125" customWidth="1"/>
    <col min="11782" max="11782" width="9.625" customWidth="1"/>
    <col min="11783" max="11783" width="8.625" customWidth="1"/>
    <col min="11784" max="11784" width="9.5" customWidth="1"/>
    <col min="11785" max="11785" width="11.625" customWidth="1"/>
    <col min="11786" max="11786" width="7.75" customWidth="1"/>
    <col min="11787" max="11787" width="5.125" customWidth="1"/>
    <col min="11788" max="11788" width="10.625" customWidth="1"/>
    <col min="11789" max="11789" width="9" customWidth="1"/>
    <col min="11794" max="11794" width="13.875" customWidth="1"/>
    <col min="12033" max="12033" width="3.75" customWidth="1"/>
    <col min="12034" max="12034" width="22.25" customWidth="1"/>
    <col min="12035" max="12035" width="8" customWidth="1"/>
    <col min="12036" max="12036" width="5" customWidth="1"/>
    <col min="12037" max="12037" width="9.125" customWidth="1"/>
    <col min="12038" max="12038" width="9.625" customWidth="1"/>
    <col min="12039" max="12039" width="8.625" customWidth="1"/>
    <col min="12040" max="12040" width="9.5" customWidth="1"/>
    <col min="12041" max="12041" width="11.625" customWidth="1"/>
    <col min="12042" max="12042" width="7.75" customWidth="1"/>
    <col min="12043" max="12043" width="5.125" customWidth="1"/>
    <col min="12044" max="12044" width="10.625" customWidth="1"/>
    <col min="12045" max="12045" width="9" customWidth="1"/>
    <col min="12050" max="12050" width="13.875" customWidth="1"/>
    <col min="12289" max="12289" width="3.75" customWidth="1"/>
    <col min="12290" max="12290" width="22.25" customWidth="1"/>
    <col min="12291" max="12291" width="8" customWidth="1"/>
    <col min="12292" max="12292" width="5" customWidth="1"/>
    <col min="12293" max="12293" width="9.125" customWidth="1"/>
    <col min="12294" max="12294" width="9.625" customWidth="1"/>
    <col min="12295" max="12295" width="8.625" customWidth="1"/>
    <col min="12296" max="12296" width="9.5" customWidth="1"/>
    <col min="12297" max="12297" width="11.625" customWidth="1"/>
    <col min="12298" max="12298" width="7.75" customWidth="1"/>
    <col min="12299" max="12299" width="5.125" customWidth="1"/>
    <col min="12300" max="12300" width="10.625" customWidth="1"/>
    <col min="12301" max="12301" width="9" customWidth="1"/>
    <col min="12306" max="12306" width="13.875" customWidth="1"/>
    <col min="12545" max="12545" width="3.75" customWidth="1"/>
    <col min="12546" max="12546" width="22.25" customWidth="1"/>
    <col min="12547" max="12547" width="8" customWidth="1"/>
    <col min="12548" max="12548" width="5" customWidth="1"/>
    <col min="12549" max="12549" width="9.125" customWidth="1"/>
    <col min="12550" max="12550" width="9.625" customWidth="1"/>
    <col min="12551" max="12551" width="8.625" customWidth="1"/>
    <col min="12552" max="12552" width="9.5" customWidth="1"/>
    <col min="12553" max="12553" width="11.625" customWidth="1"/>
    <col min="12554" max="12554" width="7.75" customWidth="1"/>
    <col min="12555" max="12555" width="5.125" customWidth="1"/>
    <col min="12556" max="12556" width="10.625" customWidth="1"/>
    <col min="12557" max="12557" width="9" customWidth="1"/>
    <col min="12562" max="12562" width="13.875" customWidth="1"/>
    <col min="12801" max="12801" width="3.75" customWidth="1"/>
    <col min="12802" max="12802" width="22.25" customWidth="1"/>
    <col min="12803" max="12803" width="8" customWidth="1"/>
    <col min="12804" max="12804" width="5" customWidth="1"/>
    <col min="12805" max="12805" width="9.125" customWidth="1"/>
    <col min="12806" max="12806" width="9.625" customWidth="1"/>
    <col min="12807" max="12807" width="8.625" customWidth="1"/>
    <col min="12808" max="12808" width="9.5" customWidth="1"/>
    <col min="12809" max="12809" width="11.625" customWidth="1"/>
    <col min="12810" max="12810" width="7.75" customWidth="1"/>
    <col min="12811" max="12811" width="5.125" customWidth="1"/>
    <col min="12812" max="12812" width="10.625" customWidth="1"/>
    <col min="12813" max="12813" width="9" customWidth="1"/>
    <col min="12818" max="12818" width="13.875" customWidth="1"/>
    <col min="13057" max="13057" width="3.75" customWidth="1"/>
    <col min="13058" max="13058" width="22.25" customWidth="1"/>
    <col min="13059" max="13059" width="8" customWidth="1"/>
    <col min="13060" max="13060" width="5" customWidth="1"/>
    <col min="13061" max="13061" width="9.125" customWidth="1"/>
    <col min="13062" max="13062" width="9.625" customWidth="1"/>
    <col min="13063" max="13063" width="8.625" customWidth="1"/>
    <col min="13064" max="13064" width="9.5" customWidth="1"/>
    <col min="13065" max="13065" width="11.625" customWidth="1"/>
    <col min="13066" max="13066" width="7.75" customWidth="1"/>
    <col min="13067" max="13067" width="5.125" customWidth="1"/>
    <col min="13068" max="13068" width="10.625" customWidth="1"/>
    <col min="13069" max="13069" width="9" customWidth="1"/>
    <col min="13074" max="13074" width="13.875" customWidth="1"/>
    <col min="13313" max="13313" width="3.75" customWidth="1"/>
    <col min="13314" max="13314" width="22.25" customWidth="1"/>
    <col min="13315" max="13315" width="8" customWidth="1"/>
    <col min="13316" max="13316" width="5" customWidth="1"/>
    <col min="13317" max="13317" width="9.125" customWidth="1"/>
    <col min="13318" max="13318" width="9.625" customWidth="1"/>
    <col min="13319" max="13319" width="8.625" customWidth="1"/>
    <col min="13320" max="13320" width="9.5" customWidth="1"/>
    <col min="13321" max="13321" width="11.625" customWidth="1"/>
    <col min="13322" max="13322" width="7.75" customWidth="1"/>
    <col min="13323" max="13323" width="5.125" customWidth="1"/>
    <col min="13324" max="13324" width="10.625" customWidth="1"/>
    <col min="13325" max="13325" width="9" customWidth="1"/>
    <col min="13330" max="13330" width="13.875" customWidth="1"/>
    <col min="13569" max="13569" width="3.75" customWidth="1"/>
    <col min="13570" max="13570" width="22.25" customWidth="1"/>
    <col min="13571" max="13571" width="8" customWidth="1"/>
    <col min="13572" max="13572" width="5" customWidth="1"/>
    <col min="13573" max="13573" width="9.125" customWidth="1"/>
    <col min="13574" max="13574" width="9.625" customWidth="1"/>
    <col min="13575" max="13575" width="8.625" customWidth="1"/>
    <col min="13576" max="13576" width="9.5" customWidth="1"/>
    <col min="13577" max="13577" width="11.625" customWidth="1"/>
    <col min="13578" max="13578" width="7.75" customWidth="1"/>
    <col min="13579" max="13579" width="5.125" customWidth="1"/>
    <col min="13580" max="13580" width="10.625" customWidth="1"/>
    <col min="13581" max="13581" width="9" customWidth="1"/>
    <col min="13586" max="13586" width="13.875" customWidth="1"/>
    <col min="13825" max="13825" width="3.75" customWidth="1"/>
    <col min="13826" max="13826" width="22.25" customWidth="1"/>
    <col min="13827" max="13827" width="8" customWidth="1"/>
    <col min="13828" max="13828" width="5" customWidth="1"/>
    <col min="13829" max="13829" width="9.125" customWidth="1"/>
    <col min="13830" max="13830" width="9.625" customWidth="1"/>
    <col min="13831" max="13831" width="8.625" customWidth="1"/>
    <col min="13832" max="13832" width="9.5" customWidth="1"/>
    <col min="13833" max="13833" width="11.625" customWidth="1"/>
    <col min="13834" max="13834" width="7.75" customWidth="1"/>
    <col min="13835" max="13835" width="5.125" customWidth="1"/>
    <col min="13836" max="13836" width="10.625" customWidth="1"/>
    <col min="13837" max="13837" width="9" customWidth="1"/>
    <col min="13842" max="13842" width="13.875" customWidth="1"/>
    <col min="14081" max="14081" width="3.75" customWidth="1"/>
    <col min="14082" max="14082" width="22.25" customWidth="1"/>
    <col min="14083" max="14083" width="8" customWidth="1"/>
    <col min="14084" max="14084" width="5" customWidth="1"/>
    <col min="14085" max="14085" width="9.125" customWidth="1"/>
    <col min="14086" max="14086" width="9.625" customWidth="1"/>
    <col min="14087" max="14087" width="8.625" customWidth="1"/>
    <col min="14088" max="14088" width="9.5" customWidth="1"/>
    <col min="14089" max="14089" width="11.625" customWidth="1"/>
    <col min="14090" max="14090" width="7.75" customWidth="1"/>
    <col min="14091" max="14091" width="5.125" customWidth="1"/>
    <col min="14092" max="14092" width="10.625" customWidth="1"/>
    <col min="14093" max="14093" width="9" customWidth="1"/>
    <col min="14098" max="14098" width="13.875" customWidth="1"/>
    <col min="14337" max="14337" width="3.75" customWidth="1"/>
    <col min="14338" max="14338" width="22.25" customWidth="1"/>
    <col min="14339" max="14339" width="8" customWidth="1"/>
    <col min="14340" max="14340" width="5" customWidth="1"/>
    <col min="14341" max="14341" width="9.125" customWidth="1"/>
    <col min="14342" max="14342" width="9.625" customWidth="1"/>
    <col min="14343" max="14343" width="8.625" customWidth="1"/>
    <col min="14344" max="14344" width="9.5" customWidth="1"/>
    <col min="14345" max="14345" width="11.625" customWidth="1"/>
    <col min="14346" max="14346" width="7.75" customWidth="1"/>
    <col min="14347" max="14347" width="5.125" customWidth="1"/>
    <col min="14348" max="14348" width="10.625" customWidth="1"/>
    <col min="14349" max="14349" width="9" customWidth="1"/>
    <col min="14354" max="14354" width="13.875" customWidth="1"/>
    <col min="14593" max="14593" width="3.75" customWidth="1"/>
    <col min="14594" max="14594" width="22.25" customWidth="1"/>
    <col min="14595" max="14595" width="8" customWidth="1"/>
    <col min="14596" max="14596" width="5" customWidth="1"/>
    <col min="14597" max="14597" width="9.125" customWidth="1"/>
    <col min="14598" max="14598" width="9.625" customWidth="1"/>
    <col min="14599" max="14599" width="8.625" customWidth="1"/>
    <col min="14600" max="14600" width="9.5" customWidth="1"/>
    <col min="14601" max="14601" width="11.625" customWidth="1"/>
    <col min="14602" max="14602" width="7.75" customWidth="1"/>
    <col min="14603" max="14603" width="5.125" customWidth="1"/>
    <col min="14604" max="14604" width="10.625" customWidth="1"/>
    <col min="14605" max="14605" width="9" customWidth="1"/>
    <col min="14610" max="14610" width="13.875" customWidth="1"/>
    <col min="14849" max="14849" width="3.75" customWidth="1"/>
    <col min="14850" max="14850" width="22.25" customWidth="1"/>
    <col min="14851" max="14851" width="8" customWidth="1"/>
    <col min="14852" max="14852" width="5" customWidth="1"/>
    <col min="14853" max="14853" width="9.125" customWidth="1"/>
    <col min="14854" max="14854" width="9.625" customWidth="1"/>
    <col min="14855" max="14855" width="8.625" customWidth="1"/>
    <col min="14856" max="14856" width="9.5" customWidth="1"/>
    <col min="14857" max="14857" width="11.625" customWidth="1"/>
    <col min="14858" max="14858" width="7.75" customWidth="1"/>
    <col min="14859" max="14859" width="5.125" customWidth="1"/>
    <col min="14860" max="14860" width="10.625" customWidth="1"/>
    <col min="14861" max="14861" width="9" customWidth="1"/>
    <col min="14866" max="14866" width="13.875" customWidth="1"/>
    <col min="15105" max="15105" width="3.75" customWidth="1"/>
    <col min="15106" max="15106" width="22.25" customWidth="1"/>
    <col min="15107" max="15107" width="8" customWidth="1"/>
    <col min="15108" max="15108" width="5" customWidth="1"/>
    <col min="15109" max="15109" width="9.125" customWidth="1"/>
    <col min="15110" max="15110" width="9.625" customWidth="1"/>
    <col min="15111" max="15111" width="8.625" customWidth="1"/>
    <col min="15112" max="15112" width="9.5" customWidth="1"/>
    <col min="15113" max="15113" width="11.625" customWidth="1"/>
    <col min="15114" max="15114" width="7.75" customWidth="1"/>
    <col min="15115" max="15115" width="5.125" customWidth="1"/>
    <col min="15116" max="15116" width="10.625" customWidth="1"/>
    <col min="15117" max="15117" width="9" customWidth="1"/>
    <col min="15122" max="15122" width="13.875" customWidth="1"/>
    <col min="15361" max="15361" width="3.75" customWidth="1"/>
    <col min="15362" max="15362" width="22.25" customWidth="1"/>
    <col min="15363" max="15363" width="8" customWidth="1"/>
    <col min="15364" max="15364" width="5" customWidth="1"/>
    <col min="15365" max="15365" width="9.125" customWidth="1"/>
    <col min="15366" max="15366" width="9.625" customWidth="1"/>
    <col min="15367" max="15367" width="8.625" customWidth="1"/>
    <col min="15368" max="15368" width="9.5" customWidth="1"/>
    <col min="15369" max="15369" width="11.625" customWidth="1"/>
    <col min="15370" max="15370" width="7.75" customWidth="1"/>
    <col min="15371" max="15371" width="5.125" customWidth="1"/>
    <col min="15372" max="15372" width="10.625" customWidth="1"/>
    <col min="15373" max="15373" width="9" customWidth="1"/>
    <col min="15378" max="15378" width="13.875" customWidth="1"/>
    <col min="15617" max="15617" width="3.75" customWidth="1"/>
    <col min="15618" max="15618" width="22.25" customWidth="1"/>
    <col min="15619" max="15619" width="8" customWidth="1"/>
    <col min="15620" max="15620" width="5" customWidth="1"/>
    <col min="15621" max="15621" width="9.125" customWidth="1"/>
    <col min="15622" max="15622" width="9.625" customWidth="1"/>
    <col min="15623" max="15623" width="8.625" customWidth="1"/>
    <col min="15624" max="15624" width="9.5" customWidth="1"/>
    <col min="15625" max="15625" width="11.625" customWidth="1"/>
    <col min="15626" max="15626" width="7.75" customWidth="1"/>
    <col min="15627" max="15627" width="5.125" customWidth="1"/>
    <col min="15628" max="15628" width="10.625" customWidth="1"/>
    <col min="15629" max="15629" width="9" customWidth="1"/>
    <col min="15634" max="15634" width="13.875" customWidth="1"/>
    <col min="15873" max="15873" width="3.75" customWidth="1"/>
    <col min="15874" max="15874" width="22.25" customWidth="1"/>
    <col min="15875" max="15875" width="8" customWidth="1"/>
    <col min="15876" max="15876" width="5" customWidth="1"/>
    <col min="15877" max="15877" width="9.125" customWidth="1"/>
    <col min="15878" max="15878" width="9.625" customWidth="1"/>
    <col min="15879" max="15879" width="8.625" customWidth="1"/>
    <col min="15880" max="15880" width="9.5" customWidth="1"/>
    <col min="15881" max="15881" width="11.625" customWidth="1"/>
    <col min="15882" max="15882" width="7.75" customWidth="1"/>
    <col min="15883" max="15883" width="5.125" customWidth="1"/>
    <col min="15884" max="15884" width="10.625" customWidth="1"/>
    <col min="15885" max="15885" width="9" customWidth="1"/>
    <col min="15890" max="15890" width="13.875" customWidth="1"/>
    <col min="16129" max="16129" width="3.75" customWidth="1"/>
    <col min="16130" max="16130" width="22.25" customWidth="1"/>
    <col min="16131" max="16131" width="8" customWidth="1"/>
    <col min="16132" max="16132" width="5" customWidth="1"/>
    <col min="16133" max="16133" width="9.125" customWidth="1"/>
    <col min="16134" max="16134" width="9.625" customWidth="1"/>
    <col min="16135" max="16135" width="8.625" customWidth="1"/>
    <col min="16136" max="16136" width="9.5" customWidth="1"/>
    <col min="16137" max="16137" width="11.625" customWidth="1"/>
    <col min="16138" max="16138" width="7.75" customWidth="1"/>
    <col min="16139" max="16139" width="5.125" customWidth="1"/>
    <col min="16140" max="16140" width="10.625" customWidth="1"/>
    <col min="16141" max="16141" width="9" customWidth="1"/>
    <col min="16146" max="16146" width="13.875" customWidth="1"/>
  </cols>
  <sheetData>
    <row r="1" spans="1:25" ht="23.25">
      <c r="A1" s="471" t="s">
        <v>258</v>
      </c>
      <c r="B1" s="471"/>
      <c r="C1" s="471"/>
      <c r="D1" s="471"/>
      <c r="E1" s="471"/>
      <c r="F1" s="471"/>
      <c r="G1" s="471"/>
      <c r="H1" s="471"/>
      <c r="J1" s="23" t="s">
        <v>259</v>
      </c>
    </row>
    <row r="2" spans="1:25" ht="21">
      <c r="A2" s="472" t="s">
        <v>260</v>
      </c>
      <c r="B2" s="472"/>
      <c r="C2" s="472"/>
      <c r="D2" s="472"/>
      <c r="E2" s="472"/>
      <c r="F2" s="472"/>
      <c r="G2" s="472"/>
      <c r="H2" s="472"/>
      <c r="J2" s="15"/>
    </row>
    <row r="3" spans="1:25" ht="19.5">
      <c r="A3" s="312" t="s">
        <v>338</v>
      </c>
      <c r="B3" s="312"/>
      <c r="C3" s="313"/>
      <c r="D3" s="314"/>
      <c r="E3" s="315"/>
      <c r="F3" s="316"/>
      <c r="G3" s="316"/>
      <c r="H3" s="316"/>
      <c r="I3" s="316"/>
      <c r="J3" s="15"/>
    </row>
    <row r="4" spans="1:25" s="25" customFormat="1" ht="19.5" hidden="1">
      <c r="A4" s="408"/>
      <c r="B4" s="408" t="s">
        <v>311</v>
      </c>
      <c r="C4" s="409"/>
      <c r="D4" s="410"/>
      <c r="E4" s="411"/>
      <c r="F4" s="412"/>
      <c r="G4" s="412"/>
      <c r="H4" s="412"/>
      <c r="I4" s="412"/>
      <c r="J4" s="413"/>
    </row>
    <row r="5" spans="1:25" s="25" customFormat="1" ht="19.5" hidden="1">
      <c r="A5" s="408"/>
      <c r="B5" s="408" t="s">
        <v>312</v>
      </c>
      <c r="C5" s="409"/>
      <c r="D5" s="410"/>
      <c r="E5" s="411"/>
      <c r="F5" s="412"/>
      <c r="G5" s="412"/>
      <c r="H5" s="412"/>
      <c r="I5" s="412"/>
      <c r="J5" s="413"/>
    </row>
    <row r="6" spans="1:25" s="318" customFormat="1" ht="19.5">
      <c r="A6" s="312" t="str">
        <f>"ปริมาณงาน  "&amp;ข้อมูลโครงการ!B6</f>
        <v>ปริมาณงาน  ลาดยางแอสฟัลท์คอนกรีต กว้าง 4.20-7.50 ม. ยาว 542.00 ม.หนา 0.04 ม.หรือมีพื้นที่ไม่น้อยกว่า 2,660.00 ตร.ม.</v>
      </c>
      <c r="B6" s="316"/>
      <c r="C6" s="316"/>
      <c r="D6" s="316"/>
      <c r="E6" s="317"/>
      <c r="F6" s="314"/>
      <c r="G6" s="315"/>
      <c r="H6" s="316"/>
      <c r="I6" s="316"/>
      <c r="J6" s="316"/>
      <c r="K6" s="316"/>
      <c r="L6" s="316"/>
      <c r="M6" s="316"/>
    </row>
    <row r="7" spans="1:25" ht="19.5">
      <c r="A7" s="319" t="str">
        <f>"สถานที่ก่อสร้าง  "&amp;ข้อมูลโครงการ!B7</f>
        <v>สถานที่ก่อสร้าง  บ้านมาง หมู่ที่ 4  ตำบลหย่วน  อำเภอหย่วน  จังหวัดพะเยา</v>
      </c>
      <c r="B7" s="312"/>
      <c r="C7" s="313"/>
      <c r="D7" s="314"/>
      <c r="E7" s="315"/>
      <c r="F7" s="316"/>
      <c r="G7" s="316"/>
      <c r="H7" s="316"/>
      <c r="I7" s="320"/>
      <c r="J7" s="316"/>
    </row>
    <row r="8" spans="1:25" ht="19.5">
      <c r="A8" s="312" t="s">
        <v>277</v>
      </c>
      <c r="B8" s="312"/>
      <c r="C8" s="313"/>
      <c r="D8" s="314"/>
      <c r="E8" s="315"/>
      <c r="F8" s="316"/>
      <c r="G8" s="478">
        <f>ข้อมูลโครงการ!B9</f>
        <v>45350</v>
      </c>
      <c r="H8" s="478"/>
      <c r="I8" s="317"/>
      <c r="J8" s="317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</row>
    <row r="9" spans="1:25" ht="19.5">
      <c r="A9" s="312" t="str">
        <f>"ประมาณการโดย           "&amp;ข้อมูลโครงการ!B8</f>
        <v>ประมาณการโดย           นายสุพัฒน์  สุวรรณศักดิ์  ผู้อำนวยการกองช่าง</v>
      </c>
      <c r="B9" s="312"/>
      <c r="C9" s="313"/>
      <c r="D9" s="314"/>
      <c r="E9" s="315"/>
      <c r="F9" s="316"/>
      <c r="G9" s="316"/>
      <c r="H9" s="316"/>
      <c r="I9" s="322"/>
      <c r="J9" s="323"/>
      <c r="K9" s="324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</row>
    <row r="10" spans="1:25" s="329" customFormat="1" ht="21.75">
      <c r="A10" s="325" t="s">
        <v>261</v>
      </c>
      <c r="B10" s="325" t="s">
        <v>122</v>
      </c>
      <c r="C10" s="473" t="s">
        <v>262</v>
      </c>
      <c r="D10" s="474"/>
      <c r="E10" s="326" t="s">
        <v>263</v>
      </c>
      <c r="F10" s="327" t="s">
        <v>264</v>
      </c>
      <c r="G10" s="327" t="s">
        <v>150</v>
      </c>
      <c r="H10" s="328" t="s">
        <v>265</v>
      </c>
      <c r="I10" s="327" t="s">
        <v>266</v>
      </c>
      <c r="J10" s="327" t="s">
        <v>240</v>
      </c>
      <c r="L10" s="329">
        <f>198+356</f>
        <v>554</v>
      </c>
    </row>
    <row r="11" spans="1:25" s="329" customFormat="1" ht="21.75">
      <c r="A11" s="330" t="s">
        <v>267</v>
      </c>
      <c r="B11" s="330"/>
      <c r="C11" s="331" t="s">
        <v>268</v>
      </c>
      <c r="D11" s="332" t="s">
        <v>123</v>
      </c>
      <c r="E11" s="333" t="s">
        <v>243</v>
      </c>
      <c r="F11" s="333" t="s">
        <v>243</v>
      </c>
      <c r="G11" s="333" t="s">
        <v>269</v>
      </c>
      <c r="H11" s="333" t="s">
        <v>243</v>
      </c>
      <c r="I11" s="333" t="s">
        <v>243</v>
      </c>
      <c r="J11" s="334"/>
      <c r="L11" s="335"/>
      <c r="M11" s="335"/>
      <c r="N11" s="336"/>
    </row>
    <row r="12" spans="1:25" s="329" customFormat="1" ht="21.75">
      <c r="A12" s="337">
        <v>1</v>
      </c>
      <c r="B12" s="338" t="s">
        <v>270</v>
      </c>
      <c r="C12" s="331"/>
      <c r="D12" s="332"/>
      <c r="E12" s="333"/>
      <c r="F12" s="333"/>
      <c r="G12" s="333"/>
      <c r="H12" s="333"/>
      <c r="I12" s="333"/>
      <c r="J12" s="334"/>
      <c r="L12" s="335"/>
      <c r="M12" s="335"/>
      <c r="N12" s="336"/>
    </row>
    <row r="13" spans="1:25" ht="21" hidden="1">
      <c r="A13" s="337"/>
      <c r="B13" s="339" t="s">
        <v>324</v>
      </c>
      <c r="C13" s="340">
        <v>0</v>
      </c>
      <c r="D13" s="341" t="s">
        <v>165</v>
      </c>
      <c r="E13" s="341">
        <v>11.36</v>
      </c>
      <c r="F13" s="341">
        <f>ROUND(E13*C13,2)</f>
        <v>0</v>
      </c>
      <c r="G13" s="342">
        <v>1.3642000000000001</v>
      </c>
      <c r="H13" s="341">
        <f>ROUND(E13*G13,2)</f>
        <v>15.5</v>
      </c>
      <c r="I13" s="343">
        <f>ROUND(C13*E13*G13,2)</f>
        <v>0</v>
      </c>
      <c r="J13" s="344" t="s">
        <v>325</v>
      </c>
      <c r="L13" s="321"/>
      <c r="M13" s="321"/>
      <c r="N13" s="321"/>
    </row>
    <row r="14" spans="1:25" ht="21">
      <c r="A14" s="337"/>
      <c r="B14" s="339" t="s">
        <v>335</v>
      </c>
      <c r="C14" s="340">
        <v>2660</v>
      </c>
      <c r="D14" s="341" t="s">
        <v>165</v>
      </c>
      <c r="E14" s="341">
        <f>'ราคาต่อหน่วย(แทคโค้ต)'!B47</f>
        <v>14.059999999999999</v>
      </c>
      <c r="F14" s="341">
        <f>ROUND(E14*C14,2)</f>
        <v>37399.599999999999</v>
      </c>
      <c r="G14" s="342">
        <v>1.3642000000000001</v>
      </c>
      <c r="H14" s="341">
        <f>ROUND(E14*G14,2)</f>
        <v>19.18</v>
      </c>
      <c r="I14" s="343">
        <f>ROUND(C14*E14*G14,2)</f>
        <v>51020.53</v>
      </c>
      <c r="J14" s="344"/>
      <c r="L14" s="321"/>
      <c r="M14" s="321"/>
      <c r="N14" s="321"/>
    </row>
    <row r="15" spans="1:25" ht="21">
      <c r="A15" s="337"/>
      <c r="B15" s="339" t="s">
        <v>336</v>
      </c>
      <c r="C15" s="340">
        <f>C14</f>
        <v>2660</v>
      </c>
      <c r="D15" s="341" t="s">
        <v>165</v>
      </c>
      <c r="E15" s="341">
        <f>'ราคาต่อหน่วย(แทคโค้ต)'!C103</f>
        <v>221.02017291066284</v>
      </c>
      <c r="F15" s="341">
        <f t="shared" ref="F15:F18" si="0">ROUND(E15*C15,2)</f>
        <v>587913.66</v>
      </c>
      <c r="G15" s="342">
        <f>G14</f>
        <v>1.3642000000000001</v>
      </c>
      <c r="H15" s="341">
        <f>ROUND(E15*G15,2)</f>
        <v>301.52</v>
      </c>
      <c r="I15" s="343">
        <f t="shared" ref="I15:I18" si="1">ROUND(C15*E15*G15,2)</f>
        <v>802031.81</v>
      </c>
      <c r="J15" s="344"/>
      <c r="L15" s="321"/>
      <c r="M15" s="321"/>
      <c r="N15" s="321"/>
    </row>
    <row r="16" spans="1:25" s="329" customFormat="1" ht="21.75">
      <c r="A16" s="337"/>
      <c r="B16" s="339" t="s">
        <v>323</v>
      </c>
      <c r="C16" s="331"/>
      <c r="D16" s="332"/>
      <c r="E16" s="333"/>
      <c r="F16" s="341"/>
      <c r="G16" s="333"/>
      <c r="H16" s="333"/>
      <c r="I16" s="343"/>
      <c r="J16" s="334"/>
      <c r="L16" s="335"/>
      <c r="M16" s="335"/>
      <c r="N16" s="336"/>
    </row>
    <row r="17" spans="1:25" ht="21">
      <c r="A17" s="337">
        <v>2</v>
      </c>
      <c r="B17" s="338" t="s">
        <v>282</v>
      </c>
      <c r="C17" s="340"/>
      <c r="D17" s="341"/>
      <c r="E17" s="341"/>
      <c r="F17" s="341"/>
      <c r="G17" s="342"/>
      <c r="H17" s="341"/>
      <c r="I17" s="343"/>
      <c r="J17" s="344"/>
      <c r="L17" s="321"/>
      <c r="M17" s="321">
        <f>0.1*542</f>
        <v>54.2</v>
      </c>
      <c r="N17" s="321"/>
    </row>
    <row r="18" spans="1:25" ht="21">
      <c r="A18" s="337"/>
      <c r="B18" s="392" t="s">
        <v>289</v>
      </c>
      <c r="C18" s="393">
        <v>54</v>
      </c>
      <c r="D18" s="394" t="s">
        <v>165</v>
      </c>
      <c r="E18" s="395">
        <v>290</v>
      </c>
      <c r="F18" s="341">
        <f t="shared" si="0"/>
        <v>15660</v>
      </c>
      <c r="G18" s="396">
        <f>G15</f>
        <v>1.3642000000000001</v>
      </c>
      <c r="H18" s="395">
        <f>ROUND(E18*G18,2)</f>
        <v>395.62</v>
      </c>
      <c r="I18" s="343">
        <f t="shared" si="1"/>
        <v>21363.37</v>
      </c>
      <c r="J18" s="397" t="s">
        <v>290</v>
      </c>
      <c r="L18" s="321"/>
      <c r="M18" s="321"/>
      <c r="N18" s="321"/>
    </row>
    <row r="19" spans="1:25" ht="21">
      <c r="A19" s="341"/>
      <c r="B19" s="338"/>
      <c r="C19" s="345"/>
      <c r="D19" s="341"/>
      <c r="E19" s="341"/>
      <c r="F19" s="341"/>
      <c r="G19" s="341"/>
      <c r="H19" s="341"/>
      <c r="I19" s="341"/>
      <c r="J19" s="397" t="s">
        <v>326</v>
      </c>
      <c r="L19" s="349"/>
      <c r="M19" s="350">
        <v>66284615.859999999</v>
      </c>
      <c r="N19" s="351"/>
    </row>
    <row r="20" spans="1:25" ht="20.25" thickBot="1">
      <c r="A20" s="341"/>
      <c r="B20" s="341"/>
      <c r="C20" s="346"/>
      <c r="D20" s="347"/>
      <c r="E20" s="341"/>
      <c r="F20" s="341"/>
      <c r="G20" s="348"/>
      <c r="H20" s="341"/>
      <c r="I20" s="343"/>
      <c r="J20" s="344"/>
      <c r="L20" s="349"/>
      <c r="M20" s="350">
        <v>34237402.369999997</v>
      </c>
      <c r="N20" s="351"/>
      <c r="O20">
        <f>0.1*1238</f>
        <v>123.80000000000001</v>
      </c>
    </row>
    <row r="21" spans="1:25" s="360" customFormat="1" ht="22.5" thickBot="1">
      <c r="A21" s="352"/>
      <c r="B21" s="353" t="s">
        <v>271</v>
      </c>
      <c r="C21" s="354"/>
      <c r="D21" s="355"/>
      <c r="E21" s="355"/>
      <c r="F21" s="356">
        <f>SUM(F13:F20)</f>
        <v>640973.26</v>
      </c>
      <c r="G21" s="357"/>
      <c r="H21" s="356"/>
      <c r="I21" s="358">
        <f>SUM(I13:I20)</f>
        <v>874415.71000000008</v>
      </c>
      <c r="J21" s="359"/>
      <c r="K21" s="324"/>
      <c r="L21" s="321"/>
      <c r="M21" s="321">
        <v>28162385.800000001</v>
      </c>
      <c r="N21" s="321"/>
      <c r="O21" s="321"/>
      <c r="P21" s="321"/>
      <c r="Q21" s="321"/>
      <c r="R21" s="321"/>
    </row>
    <row r="22" spans="1:25" ht="21">
      <c r="A22" s="11"/>
      <c r="B22" s="361" t="s">
        <v>272</v>
      </c>
      <c r="C22" s="362"/>
      <c r="D22" s="363"/>
      <c r="E22" s="364"/>
      <c r="F22" s="365"/>
      <c r="G22" s="366"/>
      <c r="H22" s="366"/>
      <c r="I22" s="367">
        <f>ROUND(I21,2)</f>
        <v>874415.71</v>
      </c>
      <c r="J22" s="366"/>
      <c r="L22" s="368"/>
      <c r="M22" s="369">
        <f>M19-(M20+M21)</f>
        <v>3884827.6899999976</v>
      </c>
    </row>
    <row r="23" spans="1:25" ht="21">
      <c r="A23" s="11"/>
      <c r="B23" s="370" t="s">
        <v>273</v>
      </c>
      <c r="C23" s="371">
        <v>1</v>
      </c>
      <c r="D23" s="372" t="s">
        <v>274</v>
      </c>
      <c r="E23" s="373"/>
      <c r="F23" s="373"/>
      <c r="G23" s="373"/>
      <c r="H23" s="371"/>
      <c r="I23" s="374">
        <v>0</v>
      </c>
      <c r="J23" s="373"/>
      <c r="K23" s="324"/>
      <c r="L23" s="321"/>
      <c r="M23" s="321"/>
      <c r="N23" s="321"/>
      <c r="O23" s="321"/>
      <c r="P23" s="375"/>
      <c r="Q23" s="321"/>
      <c r="R23" s="321"/>
      <c r="S23" s="321"/>
      <c r="T23" s="321"/>
      <c r="U23" s="321"/>
      <c r="V23" s="321"/>
      <c r="W23" s="321"/>
      <c r="X23" s="321"/>
      <c r="Y23" s="321"/>
    </row>
    <row r="24" spans="1:25" ht="21">
      <c r="A24" s="11"/>
      <c r="B24" s="376" t="s">
        <v>275</v>
      </c>
      <c r="C24" s="371"/>
      <c r="D24" s="373"/>
      <c r="E24" s="373"/>
      <c r="F24" s="373"/>
      <c r="G24" s="373"/>
      <c r="H24" s="373"/>
      <c r="I24" s="377">
        <f>I22</f>
        <v>874415.71</v>
      </c>
      <c r="J24" s="373"/>
    </row>
    <row r="25" spans="1:25" ht="21">
      <c r="A25" s="11"/>
      <c r="B25" s="378" t="s">
        <v>276</v>
      </c>
      <c r="C25" s="379"/>
      <c r="D25" s="380"/>
      <c r="E25" s="475" t="str">
        <f>BAHTTEXT(I25)</f>
        <v>เก้าแสนแปดหมื่นสามพันบาทถ้วน</v>
      </c>
      <c r="F25" s="476"/>
      <c r="G25" s="476"/>
      <c r="H25" s="477"/>
      <c r="I25" s="381">
        <v>983000</v>
      </c>
      <c r="J25" s="382"/>
      <c r="K25" s="324"/>
      <c r="L25" s="321"/>
      <c r="M25" s="321">
        <f>1106000-I24</f>
        <v>231584.29000000004</v>
      </c>
      <c r="N25" s="321"/>
      <c r="O25" s="321"/>
      <c r="P25" s="375"/>
      <c r="Q25" s="321"/>
      <c r="R25" s="321"/>
      <c r="S25" s="321"/>
      <c r="T25" s="321"/>
      <c r="U25" s="321"/>
      <c r="V25" s="321"/>
      <c r="W25" s="321"/>
      <c r="X25" s="321"/>
      <c r="Y25" s="321"/>
    </row>
    <row r="26" spans="1:25">
      <c r="I26" s="369"/>
    </row>
    <row r="27" spans="1:25">
      <c r="I27" s="369"/>
    </row>
    <row r="28" spans="1:25">
      <c r="I28" s="369"/>
    </row>
    <row r="29" spans="1:25">
      <c r="I29" s="369"/>
    </row>
    <row r="30" spans="1:25">
      <c r="I30" s="369"/>
    </row>
    <row r="31" spans="1:25">
      <c r="I31" s="369"/>
    </row>
    <row r="32" spans="1:25">
      <c r="I32" s="369"/>
    </row>
    <row r="33" spans="2:9">
      <c r="I33" s="369"/>
    </row>
    <row r="34" spans="2:9">
      <c r="I34" s="369"/>
    </row>
    <row r="35" spans="2:9">
      <c r="I35" s="369"/>
    </row>
    <row r="36" spans="2:9">
      <c r="I36" s="369"/>
    </row>
    <row r="37" spans="2:9">
      <c r="I37" s="369"/>
    </row>
    <row r="38" spans="2:9">
      <c r="I38" s="369"/>
    </row>
    <row r="39" spans="2:9">
      <c r="I39" s="369"/>
    </row>
    <row r="40" spans="2:9">
      <c r="I40" s="369"/>
    </row>
    <row r="41" spans="2:9">
      <c r="I41" s="369"/>
    </row>
    <row r="42" spans="2:9">
      <c r="I42" s="369"/>
    </row>
    <row r="43" spans="2:9">
      <c r="I43" s="369"/>
    </row>
    <row r="44" spans="2:9">
      <c r="I44" s="369"/>
    </row>
    <row r="46" spans="2:9">
      <c r="B46" s="403" t="s">
        <v>305</v>
      </c>
    </row>
    <row r="48" spans="2:9">
      <c r="B48" s="403" t="s">
        <v>306</v>
      </c>
    </row>
  </sheetData>
  <mergeCells count="5">
    <mergeCell ref="A1:H1"/>
    <mergeCell ref="A2:H2"/>
    <mergeCell ref="C10:D10"/>
    <mergeCell ref="E25:H25"/>
    <mergeCell ref="G8:H8"/>
  </mergeCells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77"/>
  <sheetViews>
    <sheetView topLeftCell="A22" workbookViewId="0">
      <selection activeCell="J28" sqref="J28"/>
    </sheetView>
  </sheetViews>
  <sheetFormatPr defaultRowHeight="18.75"/>
  <cols>
    <col min="1" max="1" width="5.625" style="273" customWidth="1"/>
    <col min="2" max="2" width="23.75" style="273" customWidth="1"/>
    <col min="3" max="3" width="14.5" style="273" customWidth="1"/>
    <col min="4" max="4" width="12.625" style="273" customWidth="1"/>
    <col min="5" max="5" width="15.25" style="273" customWidth="1"/>
    <col min="6" max="6" width="16.375" style="273" customWidth="1"/>
    <col min="7" max="256" width="9" style="273"/>
    <col min="257" max="257" width="5.625" style="273" customWidth="1"/>
    <col min="258" max="258" width="23.125" style="273" customWidth="1"/>
    <col min="259" max="259" width="14.5" style="273" customWidth="1"/>
    <col min="260" max="260" width="12.625" style="273" customWidth="1"/>
    <col min="261" max="261" width="15.25" style="273" customWidth="1"/>
    <col min="262" max="262" width="17.125" style="273" customWidth="1"/>
    <col min="263" max="512" width="9" style="273"/>
    <col min="513" max="513" width="5.625" style="273" customWidth="1"/>
    <col min="514" max="514" width="23.125" style="273" customWidth="1"/>
    <col min="515" max="515" width="14.5" style="273" customWidth="1"/>
    <col min="516" max="516" width="12.625" style="273" customWidth="1"/>
    <col min="517" max="517" width="15.25" style="273" customWidth="1"/>
    <col min="518" max="518" width="17.125" style="273" customWidth="1"/>
    <col min="519" max="768" width="9" style="273"/>
    <col min="769" max="769" width="5.625" style="273" customWidth="1"/>
    <col min="770" max="770" width="23.125" style="273" customWidth="1"/>
    <col min="771" max="771" width="14.5" style="273" customWidth="1"/>
    <col min="772" max="772" width="12.625" style="273" customWidth="1"/>
    <col min="773" max="773" width="15.25" style="273" customWidth="1"/>
    <col min="774" max="774" width="17.125" style="273" customWidth="1"/>
    <col min="775" max="1024" width="9" style="273"/>
    <col min="1025" max="1025" width="5.625" style="273" customWidth="1"/>
    <col min="1026" max="1026" width="23.125" style="273" customWidth="1"/>
    <col min="1027" max="1027" width="14.5" style="273" customWidth="1"/>
    <col min="1028" max="1028" width="12.625" style="273" customWidth="1"/>
    <col min="1029" max="1029" width="15.25" style="273" customWidth="1"/>
    <col min="1030" max="1030" width="17.125" style="273" customWidth="1"/>
    <col min="1031" max="1280" width="9" style="273"/>
    <col min="1281" max="1281" width="5.625" style="273" customWidth="1"/>
    <col min="1282" max="1282" width="23.125" style="273" customWidth="1"/>
    <col min="1283" max="1283" width="14.5" style="273" customWidth="1"/>
    <col min="1284" max="1284" width="12.625" style="273" customWidth="1"/>
    <col min="1285" max="1285" width="15.25" style="273" customWidth="1"/>
    <col min="1286" max="1286" width="17.125" style="273" customWidth="1"/>
    <col min="1287" max="1536" width="9" style="273"/>
    <col min="1537" max="1537" width="5.625" style="273" customWidth="1"/>
    <col min="1538" max="1538" width="23.125" style="273" customWidth="1"/>
    <col min="1539" max="1539" width="14.5" style="273" customWidth="1"/>
    <col min="1540" max="1540" width="12.625" style="273" customWidth="1"/>
    <col min="1541" max="1541" width="15.25" style="273" customWidth="1"/>
    <col min="1542" max="1542" width="17.125" style="273" customWidth="1"/>
    <col min="1543" max="1792" width="9" style="273"/>
    <col min="1793" max="1793" width="5.625" style="273" customWidth="1"/>
    <col min="1794" max="1794" width="23.125" style="273" customWidth="1"/>
    <col min="1795" max="1795" width="14.5" style="273" customWidth="1"/>
    <col min="1796" max="1796" width="12.625" style="273" customWidth="1"/>
    <col min="1797" max="1797" width="15.25" style="273" customWidth="1"/>
    <col min="1798" max="1798" width="17.125" style="273" customWidth="1"/>
    <col min="1799" max="2048" width="9" style="273"/>
    <col min="2049" max="2049" width="5.625" style="273" customWidth="1"/>
    <col min="2050" max="2050" width="23.125" style="273" customWidth="1"/>
    <col min="2051" max="2051" width="14.5" style="273" customWidth="1"/>
    <col min="2052" max="2052" width="12.625" style="273" customWidth="1"/>
    <col min="2053" max="2053" width="15.25" style="273" customWidth="1"/>
    <col min="2054" max="2054" width="17.125" style="273" customWidth="1"/>
    <col min="2055" max="2304" width="9" style="273"/>
    <col min="2305" max="2305" width="5.625" style="273" customWidth="1"/>
    <col min="2306" max="2306" width="23.125" style="273" customWidth="1"/>
    <col min="2307" max="2307" width="14.5" style="273" customWidth="1"/>
    <col min="2308" max="2308" width="12.625" style="273" customWidth="1"/>
    <col min="2309" max="2309" width="15.25" style="273" customWidth="1"/>
    <col min="2310" max="2310" width="17.125" style="273" customWidth="1"/>
    <col min="2311" max="2560" width="9" style="273"/>
    <col min="2561" max="2561" width="5.625" style="273" customWidth="1"/>
    <col min="2562" max="2562" width="23.125" style="273" customWidth="1"/>
    <col min="2563" max="2563" width="14.5" style="273" customWidth="1"/>
    <col min="2564" max="2564" width="12.625" style="273" customWidth="1"/>
    <col min="2565" max="2565" width="15.25" style="273" customWidth="1"/>
    <col min="2566" max="2566" width="17.125" style="273" customWidth="1"/>
    <col min="2567" max="2816" width="9" style="273"/>
    <col min="2817" max="2817" width="5.625" style="273" customWidth="1"/>
    <col min="2818" max="2818" width="23.125" style="273" customWidth="1"/>
    <col min="2819" max="2819" width="14.5" style="273" customWidth="1"/>
    <col min="2820" max="2820" width="12.625" style="273" customWidth="1"/>
    <col min="2821" max="2821" width="15.25" style="273" customWidth="1"/>
    <col min="2822" max="2822" width="17.125" style="273" customWidth="1"/>
    <col min="2823" max="3072" width="9" style="273"/>
    <col min="3073" max="3073" width="5.625" style="273" customWidth="1"/>
    <col min="3074" max="3074" width="23.125" style="273" customWidth="1"/>
    <col min="3075" max="3075" width="14.5" style="273" customWidth="1"/>
    <col min="3076" max="3076" width="12.625" style="273" customWidth="1"/>
    <col min="3077" max="3077" width="15.25" style="273" customWidth="1"/>
    <col min="3078" max="3078" width="17.125" style="273" customWidth="1"/>
    <col min="3079" max="3328" width="9" style="273"/>
    <col min="3329" max="3329" width="5.625" style="273" customWidth="1"/>
    <col min="3330" max="3330" width="23.125" style="273" customWidth="1"/>
    <col min="3331" max="3331" width="14.5" style="273" customWidth="1"/>
    <col min="3332" max="3332" width="12.625" style="273" customWidth="1"/>
    <col min="3333" max="3333" width="15.25" style="273" customWidth="1"/>
    <col min="3334" max="3334" width="17.125" style="273" customWidth="1"/>
    <col min="3335" max="3584" width="9" style="273"/>
    <col min="3585" max="3585" width="5.625" style="273" customWidth="1"/>
    <col min="3586" max="3586" width="23.125" style="273" customWidth="1"/>
    <col min="3587" max="3587" width="14.5" style="273" customWidth="1"/>
    <col min="3588" max="3588" width="12.625" style="273" customWidth="1"/>
    <col min="3589" max="3589" width="15.25" style="273" customWidth="1"/>
    <col min="3590" max="3590" width="17.125" style="273" customWidth="1"/>
    <col min="3591" max="3840" width="9" style="273"/>
    <col min="3841" max="3841" width="5.625" style="273" customWidth="1"/>
    <col min="3842" max="3842" width="23.125" style="273" customWidth="1"/>
    <col min="3843" max="3843" width="14.5" style="273" customWidth="1"/>
    <col min="3844" max="3844" width="12.625" style="273" customWidth="1"/>
    <col min="3845" max="3845" width="15.25" style="273" customWidth="1"/>
    <col min="3846" max="3846" width="17.125" style="273" customWidth="1"/>
    <col min="3847" max="4096" width="9" style="273"/>
    <col min="4097" max="4097" width="5.625" style="273" customWidth="1"/>
    <col min="4098" max="4098" width="23.125" style="273" customWidth="1"/>
    <col min="4099" max="4099" width="14.5" style="273" customWidth="1"/>
    <col min="4100" max="4100" width="12.625" style="273" customWidth="1"/>
    <col min="4101" max="4101" width="15.25" style="273" customWidth="1"/>
    <col min="4102" max="4102" width="17.125" style="273" customWidth="1"/>
    <col min="4103" max="4352" width="9" style="273"/>
    <col min="4353" max="4353" width="5.625" style="273" customWidth="1"/>
    <col min="4354" max="4354" width="23.125" style="273" customWidth="1"/>
    <col min="4355" max="4355" width="14.5" style="273" customWidth="1"/>
    <col min="4356" max="4356" width="12.625" style="273" customWidth="1"/>
    <col min="4357" max="4357" width="15.25" style="273" customWidth="1"/>
    <col min="4358" max="4358" width="17.125" style="273" customWidth="1"/>
    <col min="4359" max="4608" width="9" style="273"/>
    <col min="4609" max="4609" width="5.625" style="273" customWidth="1"/>
    <col min="4610" max="4610" width="23.125" style="273" customWidth="1"/>
    <col min="4611" max="4611" width="14.5" style="273" customWidth="1"/>
    <col min="4612" max="4612" width="12.625" style="273" customWidth="1"/>
    <col min="4613" max="4613" width="15.25" style="273" customWidth="1"/>
    <col min="4614" max="4614" width="17.125" style="273" customWidth="1"/>
    <col min="4615" max="4864" width="9" style="273"/>
    <col min="4865" max="4865" width="5.625" style="273" customWidth="1"/>
    <col min="4866" max="4866" width="23.125" style="273" customWidth="1"/>
    <col min="4867" max="4867" width="14.5" style="273" customWidth="1"/>
    <col min="4868" max="4868" width="12.625" style="273" customWidth="1"/>
    <col min="4869" max="4869" width="15.25" style="273" customWidth="1"/>
    <col min="4870" max="4870" width="17.125" style="273" customWidth="1"/>
    <col min="4871" max="5120" width="9" style="273"/>
    <col min="5121" max="5121" width="5.625" style="273" customWidth="1"/>
    <col min="5122" max="5122" width="23.125" style="273" customWidth="1"/>
    <col min="5123" max="5123" width="14.5" style="273" customWidth="1"/>
    <col min="5124" max="5124" width="12.625" style="273" customWidth="1"/>
    <col min="5125" max="5125" width="15.25" style="273" customWidth="1"/>
    <col min="5126" max="5126" width="17.125" style="273" customWidth="1"/>
    <col min="5127" max="5376" width="9" style="273"/>
    <col min="5377" max="5377" width="5.625" style="273" customWidth="1"/>
    <col min="5378" max="5378" width="23.125" style="273" customWidth="1"/>
    <col min="5379" max="5379" width="14.5" style="273" customWidth="1"/>
    <col min="5380" max="5380" width="12.625" style="273" customWidth="1"/>
    <col min="5381" max="5381" width="15.25" style="273" customWidth="1"/>
    <col min="5382" max="5382" width="17.125" style="273" customWidth="1"/>
    <col min="5383" max="5632" width="9" style="273"/>
    <col min="5633" max="5633" width="5.625" style="273" customWidth="1"/>
    <col min="5634" max="5634" width="23.125" style="273" customWidth="1"/>
    <col min="5635" max="5635" width="14.5" style="273" customWidth="1"/>
    <col min="5636" max="5636" width="12.625" style="273" customWidth="1"/>
    <col min="5637" max="5637" width="15.25" style="273" customWidth="1"/>
    <col min="5638" max="5638" width="17.125" style="273" customWidth="1"/>
    <col min="5639" max="5888" width="9" style="273"/>
    <col min="5889" max="5889" width="5.625" style="273" customWidth="1"/>
    <col min="5890" max="5890" width="23.125" style="273" customWidth="1"/>
    <col min="5891" max="5891" width="14.5" style="273" customWidth="1"/>
    <col min="5892" max="5892" width="12.625" style="273" customWidth="1"/>
    <col min="5893" max="5893" width="15.25" style="273" customWidth="1"/>
    <col min="5894" max="5894" width="17.125" style="273" customWidth="1"/>
    <col min="5895" max="6144" width="9" style="273"/>
    <col min="6145" max="6145" width="5.625" style="273" customWidth="1"/>
    <col min="6146" max="6146" width="23.125" style="273" customWidth="1"/>
    <col min="6147" max="6147" width="14.5" style="273" customWidth="1"/>
    <col min="6148" max="6148" width="12.625" style="273" customWidth="1"/>
    <col min="6149" max="6149" width="15.25" style="273" customWidth="1"/>
    <col min="6150" max="6150" width="17.125" style="273" customWidth="1"/>
    <col min="6151" max="6400" width="9" style="273"/>
    <col min="6401" max="6401" width="5.625" style="273" customWidth="1"/>
    <col min="6402" max="6402" width="23.125" style="273" customWidth="1"/>
    <col min="6403" max="6403" width="14.5" style="273" customWidth="1"/>
    <col min="6404" max="6404" width="12.625" style="273" customWidth="1"/>
    <col min="6405" max="6405" width="15.25" style="273" customWidth="1"/>
    <col min="6406" max="6406" width="17.125" style="273" customWidth="1"/>
    <col min="6407" max="6656" width="9" style="273"/>
    <col min="6657" max="6657" width="5.625" style="273" customWidth="1"/>
    <col min="6658" max="6658" width="23.125" style="273" customWidth="1"/>
    <col min="6659" max="6659" width="14.5" style="273" customWidth="1"/>
    <col min="6660" max="6660" width="12.625" style="273" customWidth="1"/>
    <col min="6661" max="6661" width="15.25" style="273" customWidth="1"/>
    <col min="6662" max="6662" width="17.125" style="273" customWidth="1"/>
    <col min="6663" max="6912" width="9" style="273"/>
    <col min="6913" max="6913" width="5.625" style="273" customWidth="1"/>
    <col min="6914" max="6914" width="23.125" style="273" customWidth="1"/>
    <col min="6915" max="6915" width="14.5" style="273" customWidth="1"/>
    <col min="6916" max="6916" width="12.625" style="273" customWidth="1"/>
    <col min="6917" max="6917" width="15.25" style="273" customWidth="1"/>
    <col min="6918" max="6918" width="17.125" style="273" customWidth="1"/>
    <col min="6919" max="7168" width="9" style="273"/>
    <col min="7169" max="7169" width="5.625" style="273" customWidth="1"/>
    <col min="7170" max="7170" width="23.125" style="273" customWidth="1"/>
    <col min="7171" max="7171" width="14.5" style="273" customWidth="1"/>
    <col min="7172" max="7172" width="12.625" style="273" customWidth="1"/>
    <col min="7173" max="7173" width="15.25" style="273" customWidth="1"/>
    <col min="7174" max="7174" width="17.125" style="273" customWidth="1"/>
    <col min="7175" max="7424" width="9" style="273"/>
    <col min="7425" max="7425" width="5.625" style="273" customWidth="1"/>
    <col min="7426" max="7426" width="23.125" style="273" customWidth="1"/>
    <col min="7427" max="7427" width="14.5" style="273" customWidth="1"/>
    <col min="7428" max="7428" width="12.625" style="273" customWidth="1"/>
    <col min="7429" max="7429" width="15.25" style="273" customWidth="1"/>
    <col min="7430" max="7430" width="17.125" style="273" customWidth="1"/>
    <col min="7431" max="7680" width="9" style="273"/>
    <col min="7681" max="7681" width="5.625" style="273" customWidth="1"/>
    <col min="7682" max="7682" width="23.125" style="273" customWidth="1"/>
    <col min="7683" max="7683" width="14.5" style="273" customWidth="1"/>
    <col min="7684" max="7684" width="12.625" style="273" customWidth="1"/>
    <col min="7685" max="7685" width="15.25" style="273" customWidth="1"/>
    <col min="7686" max="7686" width="17.125" style="273" customWidth="1"/>
    <col min="7687" max="7936" width="9" style="273"/>
    <col min="7937" max="7937" width="5.625" style="273" customWidth="1"/>
    <col min="7938" max="7938" width="23.125" style="273" customWidth="1"/>
    <col min="7939" max="7939" width="14.5" style="273" customWidth="1"/>
    <col min="7940" max="7940" width="12.625" style="273" customWidth="1"/>
    <col min="7941" max="7941" width="15.25" style="273" customWidth="1"/>
    <col min="7942" max="7942" width="17.125" style="273" customWidth="1"/>
    <col min="7943" max="8192" width="9" style="273"/>
    <col min="8193" max="8193" width="5.625" style="273" customWidth="1"/>
    <col min="8194" max="8194" width="23.125" style="273" customWidth="1"/>
    <col min="8195" max="8195" width="14.5" style="273" customWidth="1"/>
    <col min="8196" max="8196" width="12.625" style="273" customWidth="1"/>
    <col min="8197" max="8197" width="15.25" style="273" customWidth="1"/>
    <col min="8198" max="8198" width="17.125" style="273" customWidth="1"/>
    <col min="8199" max="8448" width="9" style="273"/>
    <col min="8449" max="8449" width="5.625" style="273" customWidth="1"/>
    <col min="8450" max="8450" width="23.125" style="273" customWidth="1"/>
    <col min="8451" max="8451" width="14.5" style="273" customWidth="1"/>
    <col min="8452" max="8452" width="12.625" style="273" customWidth="1"/>
    <col min="8453" max="8453" width="15.25" style="273" customWidth="1"/>
    <col min="8454" max="8454" width="17.125" style="273" customWidth="1"/>
    <col min="8455" max="8704" width="9" style="273"/>
    <col min="8705" max="8705" width="5.625" style="273" customWidth="1"/>
    <col min="8706" max="8706" width="23.125" style="273" customWidth="1"/>
    <col min="8707" max="8707" width="14.5" style="273" customWidth="1"/>
    <col min="8708" max="8708" width="12.625" style="273" customWidth="1"/>
    <col min="8709" max="8709" width="15.25" style="273" customWidth="1"/>
    <col min="8710" max="8710" width="17.125" style="273" customWidth="1"/>
    <col min="8711" max="8960" width="9" style="273"/>
    <col min="8961" max="8961" width="5.625" style="273" customWidth="1"/>
    <col min="8962" max="8962" width="23.125" style="273" customWidth="1"/>
    <col min="8963" max="8963" width="14.5" style="273" customWidth="1"/>
    <col min="8964" max="8964" width="12.625" style="273" customWidth="1"/>
    <col min="8965" max="8965" width="15.25" style="273" customWidth="1"/>
    <col min="8966" max="8966" width="17.125" style="273" customWidth="1"/>
    <col min="8967" max="9216" width="9" style="273"/>
    <col min="9217" max="9217" width="5.625" style="273" customWidth="1"/>
    <col min="9218" max="9218" width="23.125" style="273" customWidth="1"/>
    <col min="9219" max="9219" width="14.5" style="273" customWidth="1"/>
    <col min="9220" max="9220" width="12.625" style="273" customWidth="1"/>
    <col min="9221" max="9221" width="15.25" style="273" customWidth="1"/>
    <col min="9222" max="9222" width="17.125" style="273" customWidth="1"/>
    <col min="9223" max="9472" width="9" style="273"/>
    <col min="9473" max="9473" width="5.625" style="273" customWidth="1"/>
    <col min="9474" max="9474" width="23.125" style="273" customWidth="1"/>
    <col min="9475" max="9475" width="14.5" style="273" customWidth="1"/>
    <col min="9476" max="9476" width="12.625" style="273" customWidth="1"/>
    <col min="9477" max="9477" width="15.25" style="273" customWidth="1"/>
    <col min="9478" max="9478" width="17.125" style="273" customWidth="1"/>
    <col min="9479" max="9728" width="9" style="273"/>
    <col min="9729" max="9729" width="5.625" style="273" customWidth="1"/>
    <col min="9730" max="9730" width="23.125" style="273" customWidth="1"/>
    <col min="9731" max="9731" width="14.5" style="273" customWidth="1"/>
    <col min="9732" max="9732" width="12.625" style="273" customWidth="1"/>
    <col min="9733" max="9733" width="15.25" style="273" customWidth="1"/>
    <col min="9734" max="9734" width="17.125" style="273" customWidth="1"/>
    <col min="9735" max="9984" width="9" style="273"/>
    <col min="9985" max="9985" width="5.625" style="273" customWidth="1"/>
    <col min="9986" max="9986" width="23.125" style="273" customWidth="1"/>
    <col min="9987" max="9987" width="14.5" style="273" customWidth="1"/>
    <col min="9988" max="9988" width="12.625" style="273" customWidth="1"/>
    <col min="9989" max="9989" width="15.25" style="273" customWidth="1"/>
    <col min="9990" max="9990" width="17.125" style="273" customWidth="1"/>
    <col min="9991" max="10240" width="9" style="273"/>
    <col min="10241" max="10241" width="5.625" style="273" customWidth="1"/>
    <col min="10242" max="10242" width="23.125" style="273" customWidth="1"/>
    <col min="10243" max="10243" width="14.5" style="273" customWidth="1"/>
    <col min="10244" max="10244" width="12.625" style="273" customWidth="1"/>
    <col min="10245" max="10245" width="15.25" style="273" customWidth="1"/>
    <col min="10246" max="10246" width="17.125" style="273" customWidth="1"/>
    <col min="10247" max="10496" width="9" style="273"/>
    <col min="10497" max="10497" width="5.625" style="273" customWidth="1"/>
    <col min="10498" max="10498" width="23.125" style="273" customWidth="1"/>
    <col min="10499" max="10499" width="14.5" style="273" customWidth="1"/>
    <col min="10500" max="10500" width="12.625" style="273" customWidth="1"/>
    <col min="10501" max="10501" width="15.25" style="273" customWidth="1"/>
    <col min="10502" max="10502" width="17.125" style="273" customWidth="1"/>
    <col min="10503" max="10752" width="9" style="273"/>
    <col min="10753" max="10753" width="5.625" style="273" customWidth="1"/>
    <col min="10754" max="10754" width="23.125" style="273" customWidth="1"/>
    <col min="10755" max="10755" width="14.5" style="273" customWidth="1"/>
    <col min="10756" max="10756" width="12.625" style="273" customWidth="1"/>
    <col min="10757" max="10757" width="15.25" style="273" customWidth="1"/>
    <col min="10758" max="10758" width="17.125" style="273" customWidth="1"/>
    <col min="10759" max="11008" width="9" style="273"/>
    <col min="11009" max="11009" width="5.625" style="273" customWidth="1"/>
    <col min="11010" max="11010" width="23.125" style="273" customWidth="1"/>
    <col min="11011" max="11011" width="14.5" style="273" customWidth="1"/>
    <col min="11012" max="11012" width="12.625" style="273" customWidth="1"/>
    <col min="11013" max="11013" width="15.25" style="273" customWidth="1"/>
    <col min="11014" max="11014" width="17.125" style="273" customWidth="1"/>
    <col min="11015" max="11264" width="9" style="273"/>
    <col min="11265" max="11265" width="5.625" style="273" customWidth="1"/>
    <col min="11266" max="11266" width="23.125" style="273" customWidth="1"/>
    <col min="11267" max="11267" width="14.5" style="273" customWidth="1"/>
    <col min="11268" max="11268" width="12.625" style="273" customWidth="1"/>
    <col min="11269" max="11269" width="15.25" style="273" customWidth="1"/>
    <col min="11270" max="11270" width="17.125" style="273" customWidth="1"/>
    <col min="11271" max="11520" width="9" style="273"/>
    <col min="11521" max="11521" width="5.625" style="273" customWidth="1"/>
    <col min="11522" max="11522" width="23.125" style="273" customWidth="1"/>
    <col min="11523" max="11523" width="14.5" style="273" customWidth="1"/>
    <col min="11524" max="11524" width="12.625" style="273" customWidth="1"/>
    <col min="11525" max="11525" width="15.25" style="273" customWidth="1"/>
    <col min="11526" max="11526" width="17.125" style="273" customWidth="1"/>
    <col min="11527" max="11776" width="9" style="273"/>
    <col min="11777" max="11777" width="5.625" style="273" customWidth="1"/>
    <col min="11778" max="11778" width="23.125" style="273" customWidth="1"/>
    <col min="11779" max="11779" width="14.5" style="273" customWidth="1"/>
    <col min="11780" max="11780" width="12.625" style="273" customWidth="1"/>
    <col min="11781" max="11781" width="15.25" style="273" customWidth="1"/>
    <col min="11782" max="11782" width="17.125" style="273" customWidth="1"/>
    <col min="11783" max="12032" width="9" style="273"/>
    <col min="12033" max="12033" width="5.625" style="273" customWidth="1"/>
    <col min="12034" max="12034" width="23.125" style="273" customWidth="1"/>
    <col min="12035" max="12035" width="14.5" style="273" customWidth="1"/>
    <col min="12036" max="12036" width="12.625" style="273" customWidth="1"/>
    <col min="12037" max="12037" width="15.25" style="273" customWidth="1"/>
    <col min="12038" max="12038" width="17.125" style="273" customWidth="1"/>
    <col min="12039" max="12288" width="9" style="273"/>
    <col min="12289" max="12289" width="5.625" style="273" customWidth="1"/>
    <col min="12290" max="12290" width="23.125" style="273" customWidth="1"/>
    <col min="12291" max="12291" width="14.5" style="273" customWidth="1"/>
    <col min="12292" max="12292" width="12.625" style="273" customWidth="1"/>
    <col min="12293" max="12293" width="15.25" style="273" customWidth="1"/>
    <col min="12294" max="12294" width="17.125" style="273" customWidth="1"/>
    <col min="12295" max="12544" width="9" style="273"/>
    <col min="12545" max="12545" width="5.625" style="273" customWidth="1"/>
    <col min="12546" max="12546" width="23.125" style="273" customWidth="1"/>
    <col min="12547" max="12547" width="14.5" style="273" customWidth="1"/>
    <col min="12548" max="12548" width="12.625" style="273" customWidth="1"/>
    <col min="12549" max="12549" width="15.25" style="273" customWidth="1"/>
    <col min="12550" max="12550" width="17.125" style="273" customWidth="1"/>
    <col min="12551" max="12800" width="9" style="273"/>
    <col min="12801" max="12801" width="5.625" style="273" customWidth="1"/>
    <col min="12802" max="12802" width="23.125" style="273" customWidth="1"/>
    <col min="12803" max="12803" width="14.5" style="273" customWidth="1"/>
    <col min="12804" max="12804" width="12.625" style="273" customWidth="1"/>
    <col min="12805" max="12805" width="15.25" style="273" customWidth="1"/>
    <col min="12806" max="12806" width="17.125" style="273" customWidth="1"/>
    <col min="12807" max="13056" width="9" style="273"/>
    <col min="13057" max="13057" width="5.625" style="273" customWidth="1"/>
    <col min="13058" max="13058" width="23.125" style="273" customWidth="1"/>
    <col min="13059" max="13059" width="14.5" style="273" customWidth="1"/>
    <col min="13060" max="13060" width="12.625" style="273" customWidth="1"/>
    <col min="13061" max="13061" width="15.25" style="273" customWidth="1"/>
    <col min="13062" max="13062" width="17.125" style="273" customWidth="1"/>
    <col min="13063" max="13312" width="9" style="273"/>
    <col min="13313" max="13313" width="5.625" style="273" customWidth="1"/>
    <col min="13314" max="13314" width="23.125" style="273" customWidth="1"/>
    <col min="13315" max="13315" width="14.5" style="273" customWidth="1"/>
    <col min="13316" max="13316" width="12.625" style="273" customWidth="1"/>
    <col min="13317" max="13317" width="15.25" style="273" customWidth="1"/>
    <col min="13318" max="13318" width="17.125" style="273" customWidth="1"/>
    <col min="13319" max="13568" width="9" style="273"/>
    <col min="13569" max="13569" width="5.625" style="273" customWidth="1"/>
    <col min="13570" max="13570" width="23.125" style="273" customWidth="1"/>
    <col min="13571" max="13571" width="14.5" style="273" customWidth="1"/>
    <col min="13572" max="13572" width="12.625" style="273" customWidth="1"/>
    <col min="13573" max="13573" width="15.25" style="273" customWidth="1"/>
    <col min="13574" max="13574" width="17.125" style="273" customWidth="1"/>
    <col min="13575" max="13824" width="9" style="273"/>
    <col min="13825" max="13825" width="5.625" style="273" customWidth="1"/>
    <col min="13826" max="13826" width="23.125" style="273" customWidth="1"/>
    <col min="13827" max="13827" width="14.5" style="273" customWidth="1"/>
    <col min="13828" max="13828" width="12.625" style="273" customWidth="1"/>
    <col min="13829" max="13829" width="15.25" style="273" customWidth="1"/>
    <col min="13830" max="13830" width="17.125" style="273" customWidth="1"/>
    <col min="13831" max="14080" width="9" style="273"/>
    <col min="14081" max="14081" width="5.625" style="273" customWidth="1"/>
    <col min="14082" max="14082" width="23.125" style="273" customWidth="1"/>
    <col min="14083" max="14083" width="14.5" style="273" customWidth="1"/>
    <col min="14084" max="14084" width="12.625" style="273" customWidth="1"/>
    <col min="14085" max="14085" width="15.25" style="273" customWidth="1"/>
    <col min="14086" max="14086" width="17.125" style="273" customWidth="1"/>
    <col min="14087" max="14336" width="9" style="273"/>
    <col min="14337" max="14337" width="5.625" style="273" customWidth="1"/>
    <col min="14338" max="14338" width="23.125" style="273" customWidth="1"/>
    <col min="14339" max="14339" width="14.5" style="273" customWidth="1"/>
    <col min="14340" max="14340" width="12.625" style="273" customWidth="1"/>
    <col min="14341" max="14341" width="15.25" style="273" customWidth="1"/>
    <col min="14342" max="14342" width="17.125" style="273" customWidth="1"/>
    <col min="14343" max="14592" width="9" style="273"/>
    <col min="14593" max="14593" width="5.625" style="273" customWidth="1"/>
    <col min="14594" max="14594" width="23.125" style="273" customWidth="1"/>
    <col min="14595" max="14595" width="14.5" style="273" customWidth="1"/>
    <col min="14596" max="14596" width="12.625" style="273" customWidth="1"/>
    <col min="14597" max="14597" width="15.25" style="273" customWidth="1"/>
    <col min="14598" max="14598" width="17.125" style="273" customWidth="1"/>
    <col min="14599" max="14848" width="9" style="273"/>
    <col min="14849" max="14849" width="5.625" style="273" customWidth="1"/>
    <col min="14850" max="14850" width="23.125" style="273" customWidth="1"/>
    <col min="14851" max="14851" width="14.5" style="273" customWidth="1"/>
    <col min="14852" max="14852" width="12.625" style="273" customWidth="1"/>
    <col min="14853" max="14853" width="15.25" style="273" customWidth="1"/>
    <col min="14854" max="14854" width="17.125" style="273" customWidth="1"/>
    <col min="14855" max="15104" width="9" style="273"/>
    <col min="15105" max="15105" width="5.625" style="273" customWidth="1"/>
    <col min="15106" max="15106" width="23.125" style="273" customWidth="1"/>
    <col min="15107" max="15107" width="14.5" style="273" customWidth="1"/>
    <col min="15108" max="15108" width="12.625" style="273" customWidth="1"/>
    <col min="15109" max="15109" width="15.25" style="273" customWidth="1"/>
    <col min="15110" max="15110" width="17.125" style="273" customWidth="1"/>
    <col min="15111" max="15360" width="9" style="273"/>
    <col min="15361" max="15361" width="5.625" style="273" customWidth="1"/>
    <col min="15362" max="15362" width="23.125" style="273" customWidth="1"/>
    <col min="15363" max="15363" width="14.5" style="273" customWidth="1"/>
    <col min="15364" max="15364" width="12.625" style="273" customWidth="1"/>
    <col min="15365" max="15365" width="15.25" style="273" customWidth="1"/>
    <col min="15366" max="15366" width="17.125" style="273" customWidth="1"/>
    <col min="15367" max="15616" width="9" style="273"/>
    <col min="15617" max="15617" width="5.625" style="273" customWidth="1"/>
    <col min="15618" max="15618" width="23.125" style="273" customWidth="1"/>
    <col min="15619" max="15619" width="14.5" style="273" customWidth="1"/>
    <col min="15620" max="15620" width="12.625" style="273" customWidth="1"/>
    <col min="15621" max="15621" width="15.25" style="273" customWidth="1"/>
    <col min="15622" max="15622" width="17.125" style="273" customWidth="1"/>
    <col min="15623" max="15872" width="9" style="273"/>
    <col min="15873" max="15873" width="5.625" style="273" customWidth="1"/>
    <col min="15874" max="15874" width="23.125" style="273" customWidth="1"/>
    <col min="15875" max="15875" width="14.5" style="273" customWidth="1"/>
    <col min="15876" max="15876" width="12.625" style="273" customWidth="1"/>
    <col min="15877" max="15877" width="15.25" style="273" customWidth="1"/>
    <col min="15878" max="15878" width="17.125" style="273" customWidth="1"/>
    <col min="15879" max="16128" width="9" style="273"/>
    <col min="16129" max="16129" width="5.625" style="273" customWidth="1"/>
    <col min="16130" max="16130" width="23.125" style="273" customWidth="1"/>
    <col min="16131" max="16131" width="14.5" style="273" customWidth="1"/>
    <col min="16132" max="16132" width="12.625" style="273" customWidth="1"/>
    <col min="16133" max="16133" width="15.25" style="273" customWidth="1"/>
    <col min="16134" max="16134" width="17.125" style="273" customWidth="1"/>
    <col min="16135" max="16384" width="9" style="273"/>
  </cols>
  <sheetData>
    <row r="1" spans="1:12">
      <c r="F1" s="274" t="s">
        <v>226</v>
      </c>
    </row>
    <row r="2" spans="1:12" s="275" customFormat="1" ht="24">
      <c r="A2" s="461" t="s">
        <v>350</v>
      </c>
      <c r="B2" s="461"/>
      <c r="C2" s="461"/>
      <c r="D2" s="461"/>
      <c r="E2" s="461"/>
      <c r="F2" s="461"/>
    </row>
    <row r="3" spans="1:12" s="278" customFormat="1" ht="21.75">
      <c r="A3" s="276" t="s">
        <v>228</v>
      </c>
      <c r="B3" s="277"/>
      <c r="C3" s="277"/>
      <c r="D3" s="277"/>
      <c r="E3" s="277"/>
      <c r="F3" s="277"/>
    </row>
    <row r="4" spans="1:12" s="278" customFormat="1" ht="21.75">
      <c r="A4" s="279" t="s">
        <v>229</v>
      </c>
      <c r="B4" s="280"/>
      <c r="C4" s="280"/>
      <c r="D4" s="280"/>
      <c r="E4" s="280"/>
      <c r="F4" s="280"/>
    </row>
    <row r="5" spans="1:12" s="278" customFormat="1" ht="21.75">
      <c r="A5" s="279" t="s">
        <v>230</v>
      </c>
      <c r="B5" s="280"/>
      <c r="C5" s="280"/>
      <c r="D5" s="280"/>
      <c r="E5" s="280"/>
      <c r="F5" s="280"/>
    </row>
    <row r="6" spans="1:12" s="288" customFormat="1" ht="21.75">
      <c r="A6" s="281" t="s">
        <v>339</v>
      </c>
      <c r="B6" s="281"/>
      <c r="C6" s="282"/>
      <c r="D6" s="283"/>
      <c r="E6" s="284"/>
      <c r="F6" s="285"/>
      <c r="G6" s="286"/>
      <c r="H6" s="286"/>
      <c r="I6" s="286"/>
      <c r="J6" s="287"/>
    </row>
    <row r="7" spans="1:12" s="421" customFormat="1" ht="21.75" hidden="1">
      <c r="A7" s="414"/>
      <c r="B7" s="414" t="s">
        <v>313</v>
      </c>
      <c r="C7" s="415"/>
      <c r="D7" s="416"/>
      <c r="E7" s="417"/>
      <c r="F7" s="418"/>
      <c r="G7" s="419"/>
      <c r="H7" s="419"/>
      <c r="I7" s="419"/>
      <c r="J7" s="420"/>
    </row>
    <row r="8" spans="1:12" s="421" customFormat="1" ht="21.75" hidden="1">
      <c r="A8" s="414"/>
      <c r="B8" s="414" t="s">
        <v>327</v>
      </c>
      <c r="C8" s="415"/>
      <c r="D8" s="416"/>
      <c r="E8" s="417"/>
      <c r="F8" s="418"/>
      <c r="G8" s="419"/>
      <c r="H8" s="419"/>
      <c r="I8" s="419"/>
      <c r="J8" s="420"/>
    </row>
    <row r="9" spans="1:12" s="421" customFormat="1" ht="21.75" hidden="1">
      <c r="A9" s="414"/>
      <c r="B9" s="414" t="s">
        <v>314</v>
      </c>
      <c r="C9" s="415"/>
      <c r="D9" s="416"/>
      <c r="E9" s="417"/>
      <c r="F9" s="418"/>
      <c r="G9" s="419"/>
      <c r="H9" s="419"/>
      <c r="I9" s="419"/>
      <c r="J9" s="420"/>
    </row>
    <row r="10" spans="1:12" s="278" customFormat="1" ht="21.75">
      <c r="A10" s="280" t="str">
        <f>"สถานก่อสร้าง "&amp;ข้อมูลโครงการ!B7</f>
        <v>สถานก่อสร้าง บ้านมาง หมู่ที่ 4  ตำบลหย่วน  อำเภอหย่วน  จังหวัดพะเยา</v>
      </c>
      <c r="B10" s="280"/>
      <c r="C10" s="280"/>
      <c r="D10" s="280"/>
      <c r="E10" s="280"/>
      <c r="F10" s="280"/>
    </row>
    <row r="11" spans="1:12" s="278" customFormat="1" ht="21.75">
      <c r="A11" s="279" t="s">
        <v>231</v>
      </c>
      <c r="B11" s="280"/>
      <c r="C11" s="280"/>
      <c r="D11" s="280"/>
      <c r="E11" s="280"/>
      <c r="F11" s="280"/>
    </row>
    <row r="12" spans="1:12" s="278" customFormat="1" ht="21.75">
      <c r="A12" s="279" t="s">
        <v>341</v>
      </c>
      <c r="B12" s="280"/>
      <c r="D12" s="279" t="s">
        <v>232</v>
      </c>
      <c r="E12" s="280"/>
    </row>
    <row r="13" spans="1:12" s="278" customFormat="1" ht="21.75">
      <c r="A13" s="280" t="s">
        <v>233</v>
      </c>
      <c r="B13" s="280"/>
      <c r="C13" s="279" t="s">
        <v>234</v>
      </c>
      <c r="D13" s="280"/>
      <c r="E13" s="280"/>
      <c r="F13" s="280"/>
    </row>
    <row r="14" spans="1:12" s="278" customFormat="1" ht="21.75">
      <c r="A14" s="279" t="s">
        <v>342</v>
      </c>
      <c r="B14" s="280"/>
      <c r="C14" s="383">
        <f>ข้อมูลโครงการ!B9</f>
        <v>45350</v>
      </c>
      <c r="D14" s="280"/>
      <c r="E14" s="289" t="s">
        <v>235</v>
      </c>
      <c r="F14" s="280"/>
      <c r="L14" s="278" t="s">
        <v>236</v>
      </c>
    </row>
    <row r="15" spans="1:12">
      <c r="A15" s="462" t="s">
        <v>237</v>
      </c>
      <c r="B15" s="465" t="s">
        <v>122</v>
      </c>
      <c r="C15" s="290" t="s">
        <v>238</v>
      </c>
      <c r="D15" s="290"/>
      <c r="E15" s="290" t="s">
        <v>239</v>
      </c>
      <c r="F15" s="465" t="s">
        <v>240</v>
      </c>
    </row>
    <row r="16" spans="1:12">
      <c r="A16" s="463"/>
      <c r="B16" s="466"/>
      <c r="C16" s="291" t="s">
        <v>241</v>
      </c>
      <c r="D16" s="292" t="s">
        <v>242</v>
      </c>
      <c r="E16" s="292" t="s">
        <v>243</v>
      </c>
      <c r="F16" s="466"/>
    </row>
    <row r="17" spans="1:21">
      <c r="A17" s="464"/>
      <c r="B17" s="467"/>
      <c r="C17" s="291" t="s">
        <v>243</v>
      </c>
      <c r="D17" s="293"/>
      <c r="E17" s="294"/>
      <c r="F17" s="467"/>
    </row>
    <row r="18" spans="1:21">
      <c r="A18" s="295">
        <v>1</v>
      </c>
      <c r="B18" s="296" t="s">
        <v>329</v>
      </c>
      <c r="C18" s="297">
        <f>ROUND('ปร.4 (ราคากลาง)'!I21/1.3642,2)</f>
        <v>640973.25</v>
      </c>
      <c r="D18" s="298">
        <v>1.3642000000000001</v>
      </c>
      <c r="E18" s="297">
        <f>ROUND(C18*D18,2)</f>
        <v>874415.71</v>
      </c>
      <c r="F18" s="299" t="s">
        <v>244</v>
      </c>
    </row>
    <row r="19" spans="1:21">
      <c r="A19" s="295"/>
      <c r="B19" s="300"/>
      <c r="C19" s="301"/>
      <c r="D19" s="300"/>
      <c r="E19" s="297"/>
      <c r="F19" s="295" t="s">
        <v>328</v>
      </c>
    </row>
    <row r="20" spans="1:21">
      <c r="A20" s="295"/>
      <c r="B20" s="302" t="s">
        <v>245</v>
      </c>
      <c r="C20" s="301"/>
      <c r="D20" s="300"/>
      <c r="E20" s="297">
        <f>ROUND(E18+E19,2)</f>
        <v>874415.71</v>
      </c>
      <c r="F20" s="300"/>
    </row>
    <row r="21" spans="1:21">
      <c r="A21" s="295"/>
      <c r="B21" s="300" t="s">
        <v>246</v>
      </c>
      <c r="C21" s="300"/>
      <c r="D21" s="300"/>
      <c r="E21" s="300"/>
      <c r="F21" s="300"/>
    </row>
    <row r="22" spans="1:21">
      <c r="A22" s="295"/>
      <c r="B22" s="300" t="s">
        <v>247</v>
      </c>
      <c r="C22" s="300"/>
      <c r="D22" s="300"/>
      <c r="E22" s="300"/>
      <c r="F22" s="300"/>
    </row>
    <row r="23" spans="1:21">
      <c r="A23" s="295"/>
      <c r="B23" s="303" t="s">
        <v>248</v>
      </c>
      <c r="C23" s="300"/>
      <c r="D23" s="300"/>
      <c r="E23" s="300"/>
      <c r="F23" s="300"/>
    </row>
    <row r="24" spans="1:21">
      <c r="A24" s="295"/>
      <c r="B24" s="300" t="s">
        <v>296</v>
      </c>
      <c r="C24" s="300"/>
      <c r="D24" s="300"/>
      <c r="E24" s="300"/>
      <c r="F24" s="300"/>
    </row>
    <row r="25" spans="1:21">
      <c r="A25" s="295"/>
      <c r="B25" s="300" t="s">
        <v>249</v>
      </c>
      <c r="C25" s="300"/>
      <c r="D25" s="300"/>
      <c r="E25" s="300"/>
      <c r="F25" s="300"/>
    </row>
    <row r="26" spans="1:21">
      <c r="A26" s="304" t="s">
        <v>250</v>
      </c>
      <c r="B26" s="300" t="s">
        <v>251</v>
      </c>
      <c r="C26" s="300"/>
      <c r="D26" s="300"/>
      <c r="E26" s="297">
        <f>E20</f>
        <v>874415.71</v>
      </c>
      <c r="F26" s="300"/>
    </row>
    <row r="27" spans="1:21">
      <c r="A27" s="295"/>
      <c r="B27" s="302" t="s">
        <v>252</v>
      </c>
      <c r="C27" s="300"/>
      <c r="D27" s="300"/>
      <c r="E27" s="297">
        <f>E26</f>
        <v>874415.71</v>
      </c>
      <c r="F27" s="300"/>
    </row>
    <row r="28" spans="1:21">
      <c r="A28" s="295"/>
      <c r="B28" s="300" t="s">
        <v>253</v>
      </c>
      <c r="C28" s="468" t="str">
        <f>BAHTTEXT(E27)</f>
        <v>แปดแสนเจ็ดหมื่นสี่พันสี่ร้อยสิบห้าบาทเจ็ดสิบเอ็ดสตางค์</v>
      </c>
      <c r="D28" s="469"/>
      <c r="E28" s="470"/>
      <c r="F28" s="300"/>
    </row>
    <row r="29" spans="1:21">
      <c r="A29" s="305"/>
      <c r="B29" s="306" t="s">
        <v>337</v>
      </c>
      <c r="C29" s="306"/>
      <c r="D29" s="306"/>
      <c r="E29" s="306"/>
      <c r="F29" s="306"/>
      <c r="H29" s="307"/>
    </row>
    <row r="30" spans="1:21">
      <c r="A30" s="305"/>
      <c r="B30" s="306" t="s">
        <v>254</v>
      </c>
      <c r="C30" s="306"/>
      <c r="D30" s="306"/>
      <c r="E30" s="308">
        <f>E27/2660</f>
        <v>328.72771052631578</v>
      </c>
      <c r="F30" s="306" t="s">
        <v>255</v>
      </c>
    </row>
    <row r="31" spans="1:21">
      <c r="A31" s="310"/>
      <c r="E31" s="402"/>
    </row>
    <row r="32" spans="1:21" customFormat="1" ht="23.25">
      <c r="A32" s="424"/>
      <c r="B32" s="425"/>
      <c r="C32" s="426" t="s">
        <v>346</v>
      </c>
      <c r="D32" s="426"/>
      <c r="E32" s="426"/>
      <c r="F32" s="426"/>
      <c r="G32" s="426"/>
      <c r="H32" s="427"/>
      <c r="I32" s="425"/>
      <c r="J32" s="329"/>
      <c r="S32" s="428"/>
      <c r="T32" s="429"/>
      <c r="U32" s="429"/>
    </row>
    <row r="33" spans="1:21" customFormat="1" ht="42" customHeight="1">
      <c r="A33" s="481" t="s">
        <v>347</v>
      </c>
      <c r="B33" s="481"/>
      <c r="C33" s="481"/>
      <c r="D33" s="481"/>
      <c r="E33" s="481"/>
      <c r="F33" s="481"/>
      <c r="J33" s="431"/>
      <c r="S33" s="428"/>
      <c r="T33" s="432"/>
      <c r="U33" s="433"/>
    </row>
    <row r="34" spans="1:21" customFormat="1" ht="23.25">
      <c r="A34" s="482" t="s">
        <v>351</v>
      </c>
      <c r="B34" s="482"/>
      <c r="C34" s="482"/>
      <c r="D34" s="482"/>
      <c r="E34" s="482"/>
      <c r="F34" s="482"/>
      <c r="G34" s="425"/>
      <c r="I34" s="425"/>
      <c r="J34" s="431"/>
      <c r="S34" s="428"/>
      <c r="T34" s="434"/>
      <c r="U34" s="435"/>
    </row>
    <row r="35" spans="1:21" customFormat="1" ht="21.75" customHeight="1">
      <c r="A35" s="480" t="s">
        <v>352</v>
      </c>
      <c r="B35" s="480"/>
      <c r="C35" s="480"/>
      <c r="D35" s="480"/>
      <c r="E35" s="480"/>
      <c r="F35" s="480"/>
      <c r="G35" s="425"/>
      <c r="I35" s="425"/>
      <c r="J35" s="329"/>
      <c r="M35" s="430"/>
      <c r="N35" s="434"/>
      <c r="O35" s="436"/>
      <c r="P35" s="437"/>
      <c r="Q35" s="432"/>
      <c r="R35" s="432"/>
      <c r="S35" s="430"/>
      <c r="T35" s="434"/>
      <c r="U35" s="435"/>
    </row>
    <row r="36" spans="1:21" customFormat="1" ht="21">
      <c r="A36" s="430"/>
      <c r="B36" s="430"/>
      <c r="C36" s="434"/>
      <c r="D36" s="428"/>
      <c r="E36" s="436"/>
      <c r="F36" s="425"/>
      <c r="G36" s="427"/>
      <c r="H36" s="425"/>
      <c r="I36" s="425"/>
      <c r="J36" s="430"/>
      <c r="K36" s="428"/>
    </row>
    <row r="37" spans="1:21" customFormat="1" ht="21">
      <c r="A37" s="430"/>
      <c r="B37" s="438"/>
      <c r="C37" s="425"/>
      <c r="D37" s="425"/>
      <c r="E37" s="439"/>
      <c r="F37" s="425"/>
      <c r="G37" s="427"/>
      <c r="H37" s="425"/>
      <c r="I37" s="425"/>
      <c r="J37" s="430"/>
      <c r="K37" s="428"/>
    </row>
    <row r="38" spans="1:21" customFormat="1" ht="33.75" customHeight="1">
      <c r="A38" s="479" t="s">
        <v>348</v>
      </c>
      <c r="B38" s="479"/>
      <c r="C38" s="479"/>
      <c r="D38" s="428" t="s">
        <v>349</v>
      </c>
      <c r="E38" s="428"/>
      <c r="F38" s="428"/>
      <c r="G38" s="429"/>
      <c r="I38" s="425"/>
    </row>
    <row r="39" spans="1:21" customFormat="1" ht="21">
      <c r="A39" s="430"/>
      <c r="B39" s="434" t="s">
        <v>353</v>
      </c>
      <c r="C39" s="434"/>
      <c r="D39" s="436" t="s">
        <v>355</v>
      </c>
      <c r="E39" s="436"/>
      <c r="F39" s="436"/>
      <c r="G39" s="436"/>
      <c r="I39" s="425"/>
    </row>
    <row r="40" spans="1:21" customFormat="1" ht="21">
      <c r="A40" s="430"/>
      <c r="B40" s="434" t="s">
        <v>354</v>
      </c>
      <c r="C40" s="434"/>
      <c r="D40" s="480" t="s">
        <v>356</v>
      </c>
      <c r="E40" s="480"/>
      <c r="F40" s="480"/>
      <c r="G40" s="480"/>
      <c r="I40" s="429"/>
    </row>
    <row r="41" spans="1:21">
      <c r="F41" s="307"/>
    </row>
    <row r="42" spans="1:21">
      <c r="A42" s="310"/>
      <c r="B42" s="309"/>
      <c r="D42" s="309"/>
    </row>
    <row r="43" spans="1:21">
      <c r="A43" s="310"/>
    </row>
    <row r="45" spans="1:21">
      <c r="B45" s="309"/>
      <c r="D45" s="309"/>
      <c r="E45" s="310"/>
    </row>
    <row r="46" spans="1:21">
      <c r="E46" s="310"/>
    </row>
    <row r="47" spans="1:21">
      <c r="E47" s="310"/>
    </row>
    <row r="48" spans="1:21">
      <c r="B48" s="309"/>
      <c r="D48" s="309"/>
      <c r="E48" s="310"/>
    </row>
    <row r="49" spans="2:5">
      <c r="E49" s="310"/>
    </row>
    <row r="52" spans="2:5">
      <c r="B52" s="309"/>
      <c r="C52" s="310"/>
    </row>
    <row r="53" spans="2:5">
      <c r="C53" s="310"/>
    </row>
    <row r="54" spans="2:5">
      <c r="B54" s="309"/>
      <c r="C54" s="310"/>
    </row>
    <row r="55" spans="2:5">
      <c r="C55" s="310"/>
    </row>
    <row r="74" spans="5:6" ht="23.25">
      <c r="F74" s="311" t="s">
        <v>256</v>
      </c>
    </row>
    <row r="76" spans="5:6" ht="24">
      <c r="E76" s="460" t="s">
        <v>257</v>
      </c>
      <c r="F76" s="460"/>
    </row>
    <row r="77" spans="5:6" ht="24">
      <c r="E77" s="460"/>
      <c r="F77" s="460"/>
    </row>
  </sheetData>
  <mergeCells count="12">
    <mergeCell ref="A2:F2"/>
    <mergeCell ref="A15:A17"/>
    <mergeCell ref="B15:B17"/>
    <mergeCell ref="F15:F17"/>
    <mergeCell ref="C28:E28"/>
    <mergeCell ref="E77:F77"/>
    <mergeCell ref="A38:C38"/>
    <mergeCell ref="D40:G40"/>
    <mergeCell ref="A33:F33"/>
    <mergeCell ref="A34:F34"/>
    <mergeCell ref="A35:F35"/>
    <mergeCell ref="E76:F76"/>
  </mergeCells>
  <pageMargins left="0.39370078740157483" right="0.19685039370078741" top="0.39370078740157483" bottom="0.19685039370078741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53"/>
  <sheetViews>
    <sheetView topLeftCell="A12" workbookViewId="0">
      <selection activeCell="J28" sqref="J28"/>
    </sheetView>
  </sheetViews>
  <sheetFormatPr defaultRowHeight="14.25"/>
  <cols>
    <col min="1" max="1" width="5" customWidth="1"/>
    <col min="2" max="2" width="22" customWidth="1"/>
    <col min="3" max="3" width="7.375" style="369" customWidth="1"/>
    <col min="4" max="4" width="5" customWidth="1"/>
    <col min="5" max="5" width="9.125" customWidth="1"/>
    <col min="6" max="6" width="10" customWidth="1"/>
    <col min="7" max="7" width="7.75" customWidth="1"/>
    <col min="8" max="8" width="9.5" customWidth="1"/>
    <col min="9" max="9" width="10.625" customWidth="1"/>
    <col min="10" max="10" width="7.375" customWidth="1"/>
    <col min="11" max="11" width="5.125" customWidth="1"/>
    <col min="12" max="12" width="10.625" customWidth="1"/>
    <col min="13" max="13" width="13.5" customWidth="1"/>
    <col min="18" max="18" width="13.875" customWidth="1"/>
    <col min="257" max="257" width="3.75" customWidth="1"/>
    <col min="258" max="258" width="22.25" customWidth="1"/>
    <col min="259" max="259" width="8" customWidth="1"/>
    <col min="260" max="260" width="5" customWidth="1"/>
    <col min="261" max="261" width="9.125" customWidth="1"/>
    <col min="262" max="262" width="9.625" customWidth="1"/>
    <col min="263" max="263" width="8.625" customWidth="1"/>
    <col min="264" max="264" width="9.5" customWidth="1"/>
    <col min="265" max="265" width="11.625" customWidth="1"/>
    <col min="266" max="266" width="7.75" customWidth="1"/>
    <col min="267" max="267" width="5.125" customWidth="1"/>
    <col min="268" max="268" width="10.625" customWidth="1"/>
    <col min="269" max="269" width="9" customWidth="1"/>
    <col min="274" max="274" width="13.875" customWidth="1"/>
    <col min="513" max="513" width="3.75" customWidth="1"/>
    <col min="514" max="514" width="22.25" customWidth="1"/>
    <col min="515" max="515" width="8" customWidth="1"/>
    <col min="516" max="516" width="5" customWidth="1"/>
    <col min="517" max="517" width="9.125" customWidth="1"/>
    <col min="518" max="518" width="9.625" customWidth="1"/>
    <col min="519" max="519" width="8.625" customWidth="1"/>
    <col min="520" max="520" width="9.5" customWidth="1"/>
    <col min="521" max="521" width="11.625" customWidth="1"/>
    <col min="522" max="522" width="7.75" customWidth="1"/>
    <col min="523" max="523" width="5.125" customWidth="1"/>
    <col min="524" max="524" width="10.625" customWidth="1"/>
    <col min="525" max="525" width="9" customWidth="1"/>
    <col min="530" max="530" width="13.875" customWidth="1"/>
    <col min="769" max="769" width="3.75" customWidth="1"/>
    <col min="770" max="770" width="22.25" customWidth="1"/>
    <col min="771" max="771" width="8" customWidth="1"/>
    <col min="772" max="772" width="5" customWidth="1"/>
    <col min="773" max="773" width="9.125" customWidth="1"/>
    <col min="774" max="774" width="9.625" customWidth="1"/>
    <col min="775" max="775" width="8.625" customWidth="1"/>
    <col min="776" max="776" width="9.5" customWidth="1"/>
    <col min="777" max="777" width="11.625" customWidth="1"/>
    <col min="778" max="778" width="7.75" customWidth="1"/>
    <col min="779" max="779" width="5.125" customWidth="1"/>
    <col min="780" max="780" width="10.625" customWidth="1"/>
    <col min="781" max="781" width="9" customWidth="1"/>
    <col min="786" max="786" width="13.875" customWidth="1"/>
    <col min="1025" max="1025" width="3.75" customWidth="1"/>
    <col min="1026" max="1026" width="22.25" customWidth="1"/>
    <col min="1027" max="1027" width="8" customWidth="1"/>
    <col min="1028" max="1028" width="5" customWidth="1"/>
    <col min="1029" max="1029" width="9.125" customWidth="1"/>
    <col min="1030" max="1030" width="9.625" customWidth="1"/>
    <col min="1031" max="1031" width="8.625" customWidth="1"/>
    <col min="1032" max="1032" width="9.5" customWidth="1"/>
    <col min="1033" max="1033" width="11.625" customWidth="1"/>
    <col min="1034" max="1034" width="7.75" customWidth="1"/>
    <col min="1035" max="1035" width="5.125" customWidth="1"/>
    <col min="1036" max="1036" width="10.625" customWidth="1"/>
    <col min="1037" max="1037" width="9" customWidth="1"/>
    <col min="1042" max="1042" width="13.875" customWidth="1"/>
    <col min="1281" max="1281" width="3.75" customWidth="1"/>
    <col min="1282" max="1282" width="22.25" customWidth="1"/>
    <col min="1283" max="1283" width="8" customWidth="1"/>
    <col min="1284" max="1284" width="5" customWidth="1"/>
    <col min="1285" max="1285" width="9.125" customWidth="1"/>
    <col min="1286" max="1286" width="9.625" customWidth="1"/>
    <col min="1287" max="1287" width="8.625" customWidth="1"/>
    <col min="1288" max="1288" width="9.5" customWidth="1"/>
    <col min="1289" max="1289" width="11.625" customWidth="1"/>
    <col min="1290" max="1290" width="7.75" customWidth="1"/>
    <col min="1291" max="1291" width="5.125" customWidth="1"/>
    <col min="1292" max="1292" width="10.625" customWidth="1"/>
    <col min="1293" max="1293" width="9" customWidth="1"/>
    <col min="1298" max="1298" width="13.875" customWidth="1"/>
    <col min="1537" max="1537" width="3.75" customWidth="1"/>
    <col min="1538" max="1538" width="22.25" customWidth="1"/>
    <col min="1539" max="1539" width="8" customWidth="1"/>
    <col min="1540" max="1540" width="5" customWidth="1"/>
    <col min="1541" max="1541" width="9.125" customWidth="1"/>
    <col min="1542" max="1542" width="9.625" customWidth="1"/>
    <col min="1543" max="1543" width="8.625" customWidth="1"/>
    <col min="1544" max="1544" width="9.5" customWidth="1"/>
    <col min="1545" max="1545" width="11.625" customWidth="1"/>
    <col min="1546" max="1546" width="7.75" customWidth="1"/>
    <col min="1547" max="1547" width="5.125" customWidth="1"/>
    <col min="1548" max="1548" width="10.625" customWidth="1"/>
    <col min="1549" max="1549" width="9" customWidth="1"/>
    <col min="1554" max="1554" width="13.875" customWidth="1"/>
    <col min="1793" max="1793" width="3.75" customWidth="1"/>
    <col min="1794" max="1794" width="22.25" customWidth="1"/>
    <col min="1795" max="1795" width="8" customWidth="1"/>
    <col min="1796" max="1796" width="5" customWidth="1"/>
    <col min="1797" max="1797" width="9.125" customWidth="1"/>
    <col min="1798" max="1798" width="9.625" customWidth="1"/>
    <col min="1799" max="1799" width="8.625" customWidth="1"/>
    <col min="1800" max="1800" width="9.5" customWidth="1"/>
    <col min="1801" max="1801" width="11.625" customWidth="1"/>
    <col min="1802" max="1802" width="7.75" customWidth="1"/>
    <col min="1803" max="1803" width="5.125" customWidth="1"/>
    <col min="1804" max="1804" width="10.625" customWidth="1"/>
    <col min="1805" max="1805" width="9" customWidth="1"/>
    <col min="1810" max="1810" width="13.875" customWidth="1"/>
    <col min="2049" max="2049" width="3.75" customWidth="1"/>
    <col min="2050" max="2050" width="22.25" customWidth="1"/>
    <col min="2051" max="2051" width="8" customWidth="1"/>
    <col min="2052" max="2052" width="5" customWidth="1"/>
    <col min="2053" max="2053" width="9.125" customWidth="1"/>
    <col min="2054" max="2054" width="9.625" customWidth="1"/>
    <col min="2055" max="2055" width="8.625" customWidth="1"/>
    <col min="2056" max="2056" width="9.5" customWidth="1"/>
    <col min="2057" max="2057" width="11.625" customWidth="1"/>
    <col min="2058" max="2058" width="7.75" customWidth="1"/>
    <col min="2059" max="2059" width="5.125" customWidth="1"/>
    <col min="2060" max="2060" width="10.625" customWidth="1"/>
    <col min="2061" max="2061" width="9" customWidth="1"/>
    <col min="2066" max="2066" width="13.875" customWidth="1"/>
    <col min="2305" max="2305" width="3.75" customWidth="1"/>
    <col min="2306" max="2306" width="22.25" customWidth="1"/>
    <col min="2307" max="2307" width="8" customWidth="1"/>
    <col min="2308" max="2308" width="5" customWidth="1"/>
    <col min="2309" max="2309" width="9.125" customWidth="1"/>
    <col min="2310" max="2310" width="9.625" customWidth="1"/>
    <col min="2311" max="2311" width="8.625" customWidth="1"/>
    <col min="2312" max="2312" width="9.5" customWidth="1"/>
    <col min="2313" max="2313" width="11.625" customWidth="1"/>
    <col min="2314" max="2314" width="7.75" customWidth="1"/>
    <col min="2315" max="2315" width="5.125" customWidth="1"/>
    <col min="2316" max="2316" width="10.625" customWidth="1"/>
    <col min="2317" max="2317" width="9" customWidth="1"/>
    <col min="2322" max="2322" width="13.875" customWidth="1"/>
    <col min="2561" max="2561" width="3.75" customWidth="1"/>
    <col min="2562" max="2562" width="22.25" customWidth="1"/>
    <col min="2563" max="2563" width="8" customWidth="1"/>
    <col min="2564" max="2564" width="5" customWidth="1"/>
    <col min="2565" max="2565" width="9.125" customWidth="1"/>
    <col min="2566" max="2566" width="9.625" customWidth="1"/>
    <col min="2567" max="2567" width="8.625" customWidth="1"/>
    <col min="2568" max="2568" width="9.5" customWidth="1"/>
    <col min="2569" max="2569" width="11.625" customWidth="1"/>
    <col min="2570" max="2570" width="7.75" customWidth="1"/>
    <col min="2571" max="2571" width="5.125" customWidth="1"/>
    <col min="2572" max="2572" width="10.625" customWidth="1"/>
    <col min="2573" max="2573" width="9" customWidth="1"/>
    <col min="2578" max="2578" width="13.875" customWidth="1"/>
    <col min="2817" max="2817" width="3.75" customWidth="1"/>
    <col min="2818" max="2818" width="22.25" customWidth="1"/>
    <col min="2819" max="2819" width="8" customWidth="1"/>
    <col min="2820" max="2820" width="5" customWidth="1"/>
    <col min="2821" max="2821" width="9.125" customWidth="1"/>
    <col min="2822" max="2822" width="9.625" customWidth="1"/>
    <col min="2823" max="2823" width="8.625" customWidth="1"/>
    <col min="2824" max="2824" width="9.5" customWidth="1"/>
    <col min="2825" max="2825" width="11.625" customWidth="1"/>
    <col min="2826" max="2826" width="7.75" customWidth="1"/>
    <col min="2827" max="2827" width="5.125" customWidth="1"/>
    <col min="2828" max="2828" width="10.625" customWidth="1"/>
    <col min="2829" max="2829" width="9" customWidth="1"/>
    <col min="2834" max="2834" width="13.875" customWidth="1"/>
    <col min="3073" max="3073" width="3.75" customWidth="1"/>
    <col min="3074" max="3074" width="22.25" customWidth="1"/>
    <col min="3075" max="3075" width="8" customWidth="1"/>
    <col min="3076" max="3076" width="5" customWidth="1"/>
    <col min="3077" max="3077" width="9.125" customWidth="1"/>
    <col min="3078" max="3078" width="9.625" customWidth="1"/>
    <col min="3079" max="3079" width="8.625" customWidth="1"/>
    <col min="3080" max="3080" width="9.5" customWidth="1"/>
    <col min="3081" max="3081" width="11.625" customWidth="1"/>
    <col min="3082" max="3082" width="7.75" customWidth="1"/>
    <col min="3083" max="3083" width="5.125" customWidth="1"/>
    <col min="3084" max="3084" width="10.625" customWidth="1"/>
    <col min="3085" max="3085" width="9" customWidth="1"/>
    <col min="3090" max="3090" width="13.875" customWidth="1"/>
    <col min="3329" max="3329" width="3.75" customWidth="1"/>
    <col min="3330" max="3330" width="22.25" customWidth="1"/>
    <col min="3331" max="3331" width="8" customWidth="1"/>
    <col min="3332" max="3332" width="5" customWidth="1"/>
    <col min="3333" max="3333" width="9.125" customWidth="1"/>
    <col min="3334" max="3334" width="9.625" customWidth="1"/>
    <col min="3335" max="3335" width="8.625" customWidth="1"/>
    <col min="3336" max="3336" width="9.5" customWidth="1"/>
    <col min="3337" max="3337" width="11.625" customWidth="1"/>
    <col min="3338" max="3338" width="7.75" customWidth="1"/>
    <col min="3339" max="3339" width="5.125" customWidth="1"/>
    <col min="3340" max="3340" width="10.625" customWidth="1"/>
    <col min="3341" max="3341" width="9" customWidth="1"/>
    <col min="3346" max="3346" width="13.875" customWidth="1"/>
    <col min="3585" max="3585" width="3.75" customWidth="1"/>
    <col min="3586" max="3586" width="22.25" customWidth="1"/>
    <col min="3587" max="3587" width="8" customWidth="1"/>
    <col min="3588" max="3588" width="5" customWidth="1"/>
    <col min="3589" max="3589" width="9.125" customWidth="1"/>
    <col min="3590" max="3590" width="9.625" customWidth="1"/>
    <col min="3591" max="3591" width="8.625" customWidth="1"/>
    <col min="3592" max="3592" width="9.5" customWidth="1"/>
    <col min="3593" max="3593" width="11.625" customWidth="1"/>
    <col min="3594" max="3594" width="7.75" customWidth="1"/>
    <col min="3595" max="3595" width="5.125" customWidth="1"/>
    <col min="3596" max="3596" width="10.625" customWidth="1"/>
    <col min="3597" max="3597" width="9" customWidth="1"/>
    <col min="3602" max="3602" width="13.875" customWidth="1"/>
    <col min="3841" max="3841" width="3.75" customWidth="1"/>
    <col min="3842" max="3842" width="22.25" customWidth="1"/>
    <col min="3843" max="3843" width="8" customWidth="1"/>
    <col min="3844" max="3844" width="5" customWidth="1"/>
    <col min="3845" max="3845" width="9.125" customWidth="1"/>
    <col min="3846" max="3846" width="9.625" customWidth="1"/>
    <col min="3847" max="3847" width="8.625" customWidth="1"/>
    <col min="3848" max="3848" width="9.5" customWidth="1"/>
    <col min="3849" max="3849" width="11.625" customWidth="1"/>
    <col min="3850" max="3850" width="7.75" customWidth="1"/>
    <col min="3851" max="3851" width="5.125" customWidth="1"/>
    <col min="3852" max="3852" width="10.625" customWidth="1"/>
    <col min="3853" max="3853" width="9" customWidth="1"/>
    <col min="3858" max="3858" width="13.875" customWidth="1"/>
    <col min="4097" max="4097" width="3.75" customWidth="1"/>
    <col min="4098" max="4098" width="22.25" customWidth="1"/>
    <col min="4099" max="4099" width="8" customWidth="1"/>
    <col min="4100" max="4100" width="5" customWidth="1"/>
    <col min="4101" max="4101" width="9.125" customWidth="1"/>
    <col min="4102" max="4102" width="9.625" customWidth="1"/>
    <col min="4103" max="4103" width="8.625" customWidth="1"/>
    <col min="4104" max="4104" width="9.5" customWidth="1"/>
    <col min="4105" max="4105" width="11.625" customWidth="1"/>
    <col min="4106" max="4106" width="7.75" customWidth="1"/>
    <col min="4107" max="4107" width="5.125" customWidth="1"/>
    <col min="4108" max="4108" width="10.625" customWidth="1"/>
    <col min="4109" max="4109" width="9" customWidth="1"/>
    <col min="4114" max="4114" width="13.875" customWidth="1"/>
    <col min="4353" max="4353" width="3.75" customWidth="1"/>
    <col min="4354" max="4354" width="22.25" customWidth="1"/>
    <col min="4355" max="4355" width="8" customWidth="1"/>
    <col min="4356" max="4356" width="5" customWidth="1"/>
    <col min="4357" max="4357" width="9.125" customWidth="1"/>
    <col min="4358" max="4358" width="9.625" customWidth="1"/>
    <col min="4359" max="4359" width="8.625" customWidth="1"/>
    <col min="4360" max="4360" width="9.5" customWidth="1"/>
    <col min="4361" max="4361" width="11.625" customWidth="1"/>
    <col min="4362" max="4362" width="7.75" customWidth="1"/>
    <col min="4363" max="4363" width="5.125" customWidth="1"/>
    <col min="4364" max="4364" width="10.625" customWidth="1"/>
    <col min="4365" max="4365" width="9" customWidth="1"/>
    <col min="4370" max="4370" width="13.875" customWidth="1"/>
    <col min="4609" max="4609" width="3.75" customWidth="1"/>
    <col min="4610" max="4610" width="22.25" customWidth="1"/>
    <col min="4611" max="4611" width="8" customWidth="1"/>
    <col min="4612" max="4612" width="5" customWidth="1"/>
    <col min="4613" max="4613" width="9.125" customWidth="1"/>
    <col min="4614" max="4614" width="9.625" customWidth="1"/>
    <col min="4615" max="4615" width="8.625" customWidth="1"/>
    <col min="4616" max="4616" width="9.5" customWidth="1"/>
    <col min="4617" max="4617" width="11.625" customWidth="1"/>
    <col min="4618" max="4618" width="7.75" customWidth="1"/>
    <col min="4619" max="4619" width="5.125" customWidth="1"/>
    <col min="4620" max="4620" width="10.625" customWidth="1"/>
    <col min="4621" max="4621" width="9" customWidth="1"/>
    <col min="4626" max="4626" width="13.875" customWidth="1"/>
    <col min="4865" max="4865" width="3.75" customWidth="1"/>
    <col min="4866" max="4866" width="22.25" customWidth="1"/>
    <col min="4867" max="4867" width="8" customWidth="1"/>
    <col min="4868" max="4868" width="5" customWidth="1"/>
    <col min="4869" max="4869" width="9.125" customWidth="1"/>
    <col min="4870" max="4870" width="9.625" customWidth="1"/>
    <col min="4871" max="4871" width="8.625" customWidth="1"/>
    <col min="4872" max="4872" width="9.5" customWidth="1"/>
    <col min="4873" max="4873" width="11.625" customWidth="1"/>
    <col min="4874" max="4874" width="7.75" customWidth="1"/>
    <col min="4875" max="4875" width="5.125" customWidth="1"/>
    <col min="4876" max="4876" width="10.625" customWidth="1"/>
    <col min="4877" max="4877" width="9" customWidth="1"/>
    <col min="4882" max="4882" width="13.875" customWidth="1"/>
    <col min="5121" max="5121" width="3.75" customWidth="1"/>
    <col min="5122" max="5122" width="22.25" customWidth="1"/>
    <col min="5123" max="5123" width="8" customWidth="1"/>
    <col min="5124" max="5124" width="5" customWidth="1"/>
    <col min="5125" max="5125" width="9.125" customWidth="1"/>
    <col min="5126" max="5126" width="9.625" customWidth="1"/>
    <col min="5127" max="5127" width="8.625" customWidth="1"/>
    <col min="5128" max="5128" width="9.5" customWidth="1"/>
    <col min="5129" max="5129" width="11.625" customWidth="1"/>
    <col min="5130" max="5130" width="7.75" customWidth="1"/>
    <col min="5131" max="5131" width="5.125" customWidth="1"/>
    <col min="5132" max="5132" width="10.625" customWidth="1"/>
    <col min="5133" max="5133" width="9" customWidth="1"/>
    <col min="5138" max="5138" width="13.875" customWidth="1"/>
    <col min="5377" max="5377" width="3.75" customWidth="1"/>
    <col min="5378" max="5378" width="22.25" customWidth="1"/>
    <col min="5379" max="5379" width="8" customWidth="1"/>
    <col min="5380" max="5380" width="5" customWidth="1"/>
    <col min="5381" max="5381" width="9.125" customWidth="1"/>
    <col min="5382" max="5382" width="9.625" customWidth="1"/>
    <col min="5383" max="5383" width="8.625" customWidth="1"/>
    <col min="5384" max="5384" width="9.5" customWidth="1"/>
    <col min="5385" max="5385" width="11.625" customWidth="1"/>
    <col min="5386" max="5386" width="7.75" customWidth="1"/>
    <col min="5387" max="5387" width="5.125" customWidth="1"/>
    <col min="5388" max="5388" width="10.625" customWidth="1"/>
    <col min="5389" max="5389" width="9" customWidth="1"/>
    <col min="5394" max="5394" width="13.875" customWidth="1"/>
    <col min="5633" max="5633" width="3.75" customWidth="1"/>
    <col min="5634" max="5634" width="22.25" customWidth="1"/>
    <col min="5635" max="5635" width="8" customWidth="1"/>
    <col min="5636" max="5636" width="5" customWidth="1"/>
    <col min="5637" max="5637" width="9.125" customWidth="1"/>
    <col min="5638" max="5638" width="9.625" customWidth="1"/>
    <col min="5639" max="5639" width="8.625" customWidth="1"/>
    <col min="5640" max="5640" width="9.5" customWidth="1"/>
    <col min="5641" max="5641" width="11.625" customWidth="1"/>
    <col min="5642" max="5642" width="7.75" customWidth="1"/>
    <col min="5643" max="5643" width="5.125" customWidth="1"/>
    <col min="5644" max="5644" width="10.625" customWidth="1"/>
    <col min="5645" max="5645" width="9" customWidth="1"/>
    <col min="5650" max="5650" width="13.875" customWidth="1"/>
    <col min="5889" max="5889" width="3.75" customWidth="1"/>
    <col min="5890" max="5890" width="22.25" customWidth="1"/>
    <col min="5891" max="5891" width="8" customWidth="1"/>
    <col min="5892" max="5892" width="5" customWidth="1"/>
    <col min="5893" max="5893" width="9.125" customWidth="1"/>
    <col min="5894" max="5894" width="9.625" customWidth="1"/>
    <col min="5895" max="5895" width="8.625" customWidth="1"/>
    <col min="5896" max="5896" width="9.5" customWidth="1"/>
    <col min="5897" max="5897" width="11.625" customWidth="1"/>
    <col min="5898" max="5898" width="7.75" customWidth="1"/>
    <col min="5899" max="5899" width="5.125" customWidth="1"/>
    <col min="5900" max="5900" width="10.625" customWidth="1"/>
    <col min="5901" max="5901" width="9" customWidth="1"/>
    <col min="5906" max="5906" width="13.875" customWidth="1"/>
    <col min="6145" max="6145" width="3.75" customWidth="1"/>
    <col min="6146" max="6146" width="22.25" customWidth="1"/>
    <col min="6147" max="6147" width="8" customWidth="1"/>
    <col min="6148" max="6148" width="5" customWidth="1"/>
    <col min="6149" max="6149" width="9.125" customWidth="1"/>
    <col min="6150" max="6150" width="9.625" customWidth="1"/>
    <col min="6151" max="6151" width="8.625" customWidth="1"/>
    <col min="6152" max="6152" width="9.5" customWidth="1"/>
    <col min="6153" max="6153" width="11.625" customWidth="1"/>
    <col min="6154" max="6154" width="7.75" customWidth="1"/>
    <col min="6155" max="6155" width="5.125" customWidth="1"/>
    <col min="6156" max="6156" width="10.625" customWidth="1"/>
    <col min="6157" max="6157" width="9" customWidth="1"/>
    <col min="6162" max="6162" width="13.875" customWidth="1"/>
    <col min="6401" max="6401" width="3.75" customWidth="1"/>
    <col min="6402" max="6402" width="22.25" customWidth="1"/>
    <col min="6403" max="6403" width="8" customWidth="1"/>
    <col min="6404" max="6404" width="5" customWidth="1"/>
    <col min="6405" max="6405" width="9.125" customWidth="1"/>
    <col min="6406" max="6406" width="9.625" customWidth="1"/>
    <col min="6407" max="6407" width="8.625" customWidth="1"/>
    <col min="6408" max="6408" width="9.5" customWidth="1"/>
    <col min="6409" max="6409" width="11.625" customWidth="1"/>
    <col min="6410" max="6410" width="7.75" customWidth="1"/>
    <col min="6411" max="6411" width="5.125" customWidth="1"/>
    <col min="6412" max="6412" width="10.625" customWidth="1"/>
    <col min="6413" max="6413" width="9" customWidth="1"/>
    <col min="6418" max="6418" width="13.875" customWidth="1"/>
    <col min="6657" max="6657" width="3.75" customWidth="1"/>
    <col min="6658" max="6658" width="22.25" customWidth="1"/>
    <col min="6659" max="6659" width="8" customWidth="1"/>
    <col min="6660" max="6660" width="5" customWidth="1"/>
    <col min="6661" max="6661" width="9.125" customWidth="1"/>
    <col min="6662" max="6662" width="9.625" customWidth="1"/>
    <col min="6663" max="6663" width="8.625" customWidth="1"/>
    <col min="6664" max="6664" width="9.5" customWidth="1"/>
    <col min="6665" max="6665" width="11.625" customWidth="1"/>
    <col min="6666" max="6666" width="7.75" customWidth="1"/>
    <col min="6667" max="6667" width="5.125" customWidth="1"/>
    <col min="6668" max="6668" width="10.625" customWidth="1"/>
    <col min="6669" max="6669" width="9" customWidth="1"/>
    <col min="6674" max="6674" width="13.875" customWidth="1"/>
    <col min="6913" max="6913" width="3.75" customWidth="1"/>
    <col min="6914" max="6914" width="22.25" customWidth="1"/>
    <col min="6915" max="6915" width="8" customWidth="1"/>
    <col min="6916" max="6916" width="5" customWidth="1"/>
    <col min="6917" max="6917" width="9.125" customWidth="1"/>
    <col min="6918" max="6918" width="9.625" customWidth="1"/>
    <col min="6919" max="6919" width="8.625" customWidth="1"/>
    <col min="6920" max="6920" width="9.5" customWidth="1"/>
    <col min="6921" max="6921" width="11.625" customWidth="1"/>
    <col min="6922" max="6922" width="7.75" customWidth="1"/>
    <col min="6923" max="6923" width="5.125" customWidth="1"/>
    <col min="6924" max="6924" width="10.625" customWidth="1"/>
    <col min="6925" max="6925" width="9" customWidth="1"/>
    <col min="6930" max="6930" width="13.875" customWidth="1"/>
    <col min="7169" max="7169" width="3.75" customWidth="1"/>
    <col min="7170" max="7170" width="22.25" customWidth="1"/>
    <col min="7171" max="7171" width="8" customWidth="1"/>
    <col min="7172" max="7172" width="5" customWidth="1"/>
    <col min="7173" max="7173" width="9.125" customWidth="1"/>
    <col min="7174" max="7174" width="9.625" customWidth="1"/>
    <col min="7175" max="7175" width="8.625" customWidth="1"/>
    <col min="7176" max="7176" width="9.5" customWidth="1"/>
    <col min="7177" max="7177" width="11.625" customWidth="1"/>
    <col min="7178" max="7178" width="7.75" customWidth="1"/>
    <col min="7179" max="7179" width="5.125" customWidth="1"/>
    <col min="7180" max="7180" width="10.625" customWidth="1"/>
    <col min="7181" max="7181" width="9" customWidth="1"/>
    <col min="7186" max="7186" width="13.875" customWidth="1"/>
    <col min="7425" max="7425" width="3.75" customWidth="1"/>
    <col min="7426" max="7426" width="22.25" customWidth="1"/>
    <col min="7427" max="7427" width="8" customWidth="1"/>
    <col min="7428" max="7428" width="5" customWidth="1"/>
    <col min="7429" max="7429" width="9.125" customWidth="1"/>
    <col min="7430" max="7430" width="9.625" customWidth="1"/>
    <col min="7431" max="7431" width="8.625" customWidth="1"/>
    <col min="7432" max="7432" width="9.5" customWidth="1"/>
    <col min="7433" max="7433" width="11.625" customWidth="1"/>
    <col min="7434" max="7434" width="7.75" customWidth="1"/>
    <col min="7435" max="7435" width="5.125" customWidth="1"/>
    <col min="7436" max="7436" width="10.625" customWidth="1"/>
    <col min="7437" max="7437" width="9" customWidth="1"/>
    <col min="7442" max="7442" width="13.875" customWidth="1"/>
    <col min="7681" max="7681" width="3.75" customWidth="1"/>
    <col min="7682" max="7682" width="22.25" customWidth="1"/>
    <col min="7683" max="7683" width="8" customWidth="1"/>
    <col min="7684" max="7684" width="5" customWidth="1"/>
    <col min="7685" max="7685" width="9.125" customWidth="1"/>
    <col min="7686" max="7686" width="9.625" customWidth="1"/>
    <col min="7687" max="7687" width="8.625" customWidth="1"/>
    <col min="7688" max="7688" width="9.5" customWidth="1"/>
    <col min="7689" max="7689" width="11.625" customWidth="1"/>
    <col min="7690" max="7690" width="7.75" customWidth="1"/>
    <col min="7691" max="7691" width="5.125" customWidth="1"/>
    <col min="7692" max="7692" width="10.625" customWidth="1"/>
    <col min="7693" max="7693" width="9" customWidth="1"/>
    <col min="7698" max="7698" width="13.875" customWidth="1"/>
    <col min="7937" max="7937" width="3.75" customWidth="1"/>
    <col min="7938" max="7938" width="22.25" customWidth="1"/>
    <col min="7939" max="7939" width="8" customWidth="1"/>
    <col min="7940" max="7940" width="5" customWidth="1"/>
    <col min="7941" max="7941" width="9.125" customWidth="1"/>
    <col min="7942" max="7942" width="9.625" customWidth="1"/>
    <col min="7943" max="7943" width="8.625" customWidth="1"/>
    <col min="7944" max="7944" width="9.5" customWidth="1"/>
    <col min="7945" max="7945" width="11.625" customWidth="1"/>
    <col min="7946" max="7946" width="7.75" customWidth="1"/>
    <col min="7947" max="7947" width="5.125" customWidth="1"/>
    <col min="7948" max="7948" width="10.625" customWidth="1"/>
    <col min="7949" max="7949" width="9" customWidth="1"/>
    <col min="7954" max="7954" width="13.875" customWidth="1"/>
    <col min="8193" max="8193" width="3.75" customWidth="1"/>
    <col min="8194" max="8194" width="22.25" customWidth="1"/>
    <col min="8195" max="8195" width="8" customWidth="1"/>
    <col min="8196" max="8196" width="5" customWidth="1"/>
    <col min="8197" max="8197" width="9.125" customWidth="1"/>
    <col min="8198" max="8198" width="9.625" customWidth="1"/>
    <col min="8199" max="8199" width="8.625" customWidth="1"/>
    <col min="8200" max="8200" width="9.5" customWidth="1"/>
    <col min="8201" max="8201" width="11.625" customWidth="1"/>
    <col min="8202" max="8202" width="7.75" customWidth="1"/>
    <col min="8203" max="8203" width="5.125" customWidth="1"/>
    <col min="8204" max="8204" width="10.625" customWidth="1"/>
    <col min="8205" max="8205" width="9" customWidth="1"/>
    <col min="8210" max="8210" width="13.875" customWidth="1"/>
    <col min="8449" max="8449" width="3.75" customWidth="1"/>
    <col min="8450" max="8450" width="22.25" customWidth="1"/>
    <col min="8451" max="8451" width="8" customWidth="1"/>
    <col min="8452" max="8452" width="5" customWidth="1"/>
    <col min="8453" max="8453" width="9.125" customWidth="1"/>
    <col min="8454" max="8454" width="9.625" customWidth="1"/>
    <col min="8455" max="8455" width="8.625" customWidth="1"/>
    <col min="8456" max="8456" width="9.5" customWidth="1"/>
    <col min="8457" max="8457" width="11.625" customWidth="1"/>
    <col min="8458" max="8458" width="7.75" customWidth="1"/>
    <col min="8459" max="8459" width="5.125" customWidth="1"/>
    <col min="8460" max="8460" width="10.625" customWidth="1"/>
    <col min="8461" max="8461" width="9" customWidth="1"/>
    <col min="8466" max="8466" width="13.875" customWidth="1"/>
    <col min="8705" max="8705" width="3.75" customWidth="1"/>
    <col min="8706" max="8706" width="22.25" customWidth="1"/>
    <col min="8707" max="8707" width="8" customWidth="1"/>
    <col min="8708" max="8708" width="5" customWidth="1"/>
    <col min="8709" max="8709" width="9.125" customWidth="1"/>
    <col min="8710" max="8710" width="9.625" customWidth="1"/>
    <col min="8711" max="8711" width="8.625" customWidth="1"/>
    <col min="8712" max="8712" width="9.5" customWidth="1"/>
    <col min="8713" max="8713" width="11.625" customWidth="1"/>
    <col min="8714" max="8714" width="7.75" customWidth="1"/>
    <col min="8715" max="8715" width="5.125" customWidth="1"/>
    <col min="8716" max="8716" width="10.625" customWidth="1"/>
    <col min="8717" max="8717" width="9" customWidth="1"/>
    <col min="8722" max="8722" width="13.875" customWidth="1"/>
    <col min="8961" max="8961" width="3.75" customWidth="1"/>
    <col min="8962" max="8962" width="22.25" customWidth="1"/>
    <col min="8963" max="8963" width="8" customWidth="1"/>
    <col min="8964" max="8964" width="5" customWidth="1"/>
    <col min="8965" max="8965" width="9.125" customWidth="1"/>
    <col min="8966" max="8966" width="9.625" customWidth="1"/>
    <col min="8967" max="8967" width="8.625" customWidth="1"/>
    <col min="8968" max="8968" width="9.5" customWidth="1"/>
    <col min="8969" max="8969" width="11.625" customWidth="1"/>
    <col min="8970" max="8970" width="7.75" customWidth="1"/>
    <col min="8971" max="8971" width="5.125" customWidth="1"/>
    <col min="8972" max="8972" width="10.625" customWidth="1"/>
    <col min="8973" max="8973" width="9" customWidth="1"/>
    <col min="8978" max="8978" width="13.875" customWidth="1"/>
    <col min="9217" max="9217" width="3.75" customWidth="1"/>
    <col min="9218" max="9218" width="22.25" customWidth="1"/>
    <col min="9219" max="9219" width="8" customWidth="1"/>
    <col min="9220" max="9220" width="5" customWidth="1"/>
    <col min="9221" max="9221" width="9.125" customWidth="1"/>
    <col min="9222" max="9222" width="9.625" customWidth="1"/>
    <col min="9223" max="9223" width="8.625" customWidth="1"/>
    <col min="9224" max="9224" width="9.5" customWidth="1"/>
    <col min="9225" max="9225" width="11.625" customWidth="1"/>
    <col min="9226" max="9226" width="7.75" customWidth="1"/>
    <col min="9227" max="9227" width="5.125" customWidth="1"/>
    <col min="9228" max="9228" width="10.625" customWidth="1"/>
    <col min="9229" max="9229" width="9" customWidth="1"/>
    <col min="9234" max="9234" width="13.875" customWidth="1"/>
    <col min="9473" max="9473" width="3.75" customWidth="1"/>
    <col min="9474" max="9474" width="22.25" customWidth="1"/>
    <col min="9475" max="9475" width="8" customWidth="1"/>
    <col min="9476" max="9476" width="5" customWidth="1"/>
    <col min="9477" max="9477" width="9.125" customWidth="1"/>
    <col min="9478" max="9478" width="9.625" customWidth="1"/>
    <col min="9479" max="9479" width="8.625" customWidth="1"/>
    <col min="9480" max="9480" width="9.5" customWidth="1"/>
    <col min="9481" max="9481" width="11.625" customWidth="1"/>
    <col min="9482" max="9482" width="7.75" customWidth="1"/>
    <col min="9483" max="9483" width="5.125" customWidth="1"/>
    <col min="9484" max="9484" width="10.625" customWidth="1"/>
    <col min="9485" max="9485" width="9" customWidth="1"/>
    <col min="9490" max="9490" width="13.875" customWidth="1"/>
    <col min="9729" max="9729" width="3.75" customWidth="1"/>
    <col min="9730" max="9730" width="22.25" customWidth="1"/>
    <col min="9731" max="9731" width="8" customWidth="1"/>
    <col min="9732" max="9732" width="5" customWidth="1"/>
    <col min="9733" max="9733" width="9.125" customWidth="1"/>
    <col min="9734" max="9734" width="9.625" customWidth="1"/>
    <col min="9735" max="9735" width="8.625" customWidth="1"/>
    <col min="9736" max="9736" width="9.5" customWidth="1"/>
    <col min="9737" max="9737" width="11.625" customWidth="1"/>
    <col min="9738" max="9738" width="7.75" customWidth="1"/>
    <col min="9739" max="9739" width="5.125" customWidth="1"/>
    <col min="9740" max="9740" width="10.625" customWidth="1"/>
    <col min="9741" max="9741" width="9" customWidth="1"/>
    <col min="9746" max="9746" width="13.875" customWidth="1"/>
    <col min="9985" max="9985" width="3.75" customWidth="1"/>
    <col min="9986" max="9986" width="22.25" customWidth="1"/>
    <col min="9987" max="9987" width="8" customWidth="1"/>
    <col min="9988" max="9988" width="5" customWidth="1"/>
    <col min="9989" max="9989" width="9.125" customWidth="1"/>
    <col min="9990" max="9990" width="9.625" customWidth="1"/>
    <col min="9991" max="9991" width="8.625" customWidth="1"/>
    <col min="9992" max="9992" width="9.5" customWidth="1"/>
    <col min="9993" max="9993" width="11.625" customWidth="1"/>
    <col min="9994" max="9994" width="7.75" customWidth="1"/>
    <col min="9995" max="9995" width="5.125" customWidth="1"/>
    <col min="9996" max="9996" width="10.625" customWidth="1"/>
    <col min="9997" max="9997" width="9" customWidth="1"/>
    <col min="10002" max="10002" width="13.875" customWidth="1"/>
    <col min="10241" max="10241" width="3.75" customWidth="1"/>
    <col min="10242" max="10242" width="22.25" customWidth="1"/>
    <col min="10243" max="10243" width="8" customWidth="1"/>
    <col min="10244" max="10244" width="5" customWidth="1"/>
    <col min="10245" max="10245" width="9.125" customWidth="1"/>
    <col min="10246" max="10246" width="9.625" customWidth="1"/>
    <col min="10247" max="10247" width="8.625" customWidth="1"/>
    <col min="10248" max="10248" width="9.5" customWidth="1"/>
    <col min="10249" max="10249" width="11.625" customWidth="1"/>
    <col min="10250" max="10250" width="7.75" customWidth="1"/>
    <col min="10251" max="10251" width="5.125" customWidth="1"/>
    <col min="10252" max="10252" width="10.625" customWidth="1"/>
    <col min="10253" max="10253" width="9" customWidth="1"/>
    <col min="10258" max="10258" width="13.875" customWidth="1"/>
    <col min="10497" max="10497" width="3.75" customWidth="1"/>
    <col min="10498" max="10498" width="22.25" customWidth="1"/>
    <col min="10499" max="10499" width="8" customWidth="1"/>
    <col min="10500" max="10500" width="5" customWidth="1"/>
    <col min="10501" max="10501" width="9.125" customWidth="1"/>
    <col min="10502" max="10502" width="9.625" customWidth="1"/>
    <col min="10503" max="10503" width="8.625" customWidth="1"/>
    <col min="10504" max="10504" width="9.5" customWidth="1"/>
    <col min="10505" max="10505" width="11.625" customWidth="1"/>
    <col min="10506" max="10506" width="7.75" customWidth="1"/>
    <col min="10507" max="10507" width="5.125" customWidth="1"/>
    <col min="10508" max="10508" width="10.625" customWidth="1"/>
    <col min="10509" max="10509" width="9" customWidth="1"/>
    <col min="10514" max="10514" width="13.875" customWidth="1"/>
    <col min="10753" max="10753" width="3.75" customWidth="1"/>
    <col min="10754" max="10754" width="22.25" customWidth="1"/>
    <col min="10755" max="10755" width="8" customWidth="1"/>
    <col min="10756" max="10756" width="5" customWidth="1"/>
    <col min="10757" max="10757" width="9.125" customWidth="1"/>
    <col min="10758" max="10758" width="9.625" customWidth="1"/>
    <col min="10759" max="10759" width="8.625" customWidth="1"/>
    <col min="10760" max="10760" width="9.5" customWidth="1"/>
    <col min="10761" max="10761" width="11.625" customWidth="1"/>
    <col min="10762" max="10762" width="7.75" customWidth="1"/>
    <col min="10763" max="10763" width="5.125" customWidth="1"/>
    <col min="10764" max="10764" width="10.625" customWidth="1"/>
    <col min="10765" max="10765" width="9" customWidth="1"/>
    <col min="10770" max="10770" width="13.875" customWidth="1"/>
    <col min="11009" max="11009" width="3.75" customWidth="1"/>
    <col min="11010" max="11010" width="22.25" customWidth="1"/>
    <col min="11011" max="11011" width="8" customWidth="1"/>
    <col min="11012" max="11012" width="5" customWidth="1"/>
    <col min="11013" max="11013" width="9.125" customWidth="1"/>
    <col min="11014" max="11014" width="9.625" customWidth="1"/>
    <col min="11015" max="11015" width="8.625" customWidth="1"/>
    <col min="11016" max="11016" width="9.5" customWidth="1"/>
    <col min="11017" max="11017" width="11.625" customWidth="1"/>
    <col min="11018" max="11018" width="7.75" customWidth="1"/>
    <col min="11019" max="11019" width="5.125" customWidth="1"/>
    <col min="11020" max="11020" width="10.625" customWidth="1"/>
    <col min="11021" max="11021" width="9" customWidth="1"/>
    <col min="11026" max="11026" width="13.875" customWidth="1"/>
    <col min="11265" max="11265" width="3.75" customWidth="1"/>
    <col min="11266" max="11266" width="22.25" customWidth="1"/>
    <col min="11267" max="11267" width="8" customWidth="1"/>
    <col min="11268" max="11268" width="5" customWidth="1"/>
    <col min="11269" max="11269" width="9.125" customWidth="1"/>
    <col min="11270" max="11270" width="9.625" customWidth="1"/>
    <col min="11271" max="11271" width="8.625" customWidth="1"/>
    <col min="11272" max="11272" width="9.5" customWidth="1"/>
    <col min="11273" max="11273" width="11.625" customWidth="1"/>
    <col min="11274" max="11274" width="7.75" customWidth="1"/>
    <col min="11275" max="11275" width="5.125" customWidth="1"/>
    <col min="11276" max="11276" width="10.625" customWidth="1"/>
    <col min="11277" max="11277" width="9" customWidth="1"/>
    <col min="11282" max="11282" width="13.875" customWidth="1"/>
    <col min="11521" max="11521" width="3.75" customWidth="1"/>
    <col min="11522" max="11522" width="22.25" customWidth="1"/>
    <col min="11523" max="11523" width="8" customWidth="1"/>
    <col min="11524" max="11524" width="5" customWidth="1"/>
    <col min="11525" max="11525" width="9.125" customWidth="1"/>
    <col min="11526" max="11526" width="9.625" customWidth="1"/>
    <col min="11527" max="11527" width="8.625" customWidth="1"/>
    <col min="11528" max="11528" width="9.5" customWidth="1"/>
    <col min="11529" max="11529" width="11.625" customWidth="1"/>
    <col min="11530" max="11530" width="7.75" customWidth="1"/>
    <col min="11531" max="11531" width="5.125" customWidth="1"/>
    <col min="11532" max="11532" width="10.625" customWidth="1"/>
    <col min="11533" max="11533" width="9" customWidth="1"/>
    <col min="11538" max="11538" width="13.875" customWidth="1"/>
    <col min="11777" max="11777" width="3.75" customWidth="1"/>
    <col min="11778" max="11778" width="22.25" customWidth="1"/>
    <col min="11779" max="11779" width="8" customWidth="1"/>
    <col min="11780" max="11780" width="5" customWidth="1"/>
    <col min="11781" max="11781" width="9.125" customWidth="1"/>
    <col min="11782" max="11782" width="9.625" customWidth="1"/>
    <col min="11783" max="11783" width="8.625" customWidth="1"/>
    <col min="11784" max="11784" width="9.5" customWidth="1"/>
    <col min="11785" max="11785" width="11.625" customWidth="1"/>
    <col min="11786" max="11786" width="7.75" customWidth="1"/>
    <col min="11787" max="11787" width="5.125" customWidth="1"/>
    <col min="11788" max="11788" width="10.625" customWidth="1"/>
    <col min="11789" max="11789" width="9" customWidth="1"/>
    <col min="11794" max="11794" width="13.875" customWidth="1"/>
    <col min="12033" max="12033" width="3.75" customWidth="1"/>
    <col min="12034" max="12034" width="22.25" customWidth="1"/>
    <col min="12035" max="12035" width="8" customWidth="1"/>
    <col min="12036" max="12036" width="5" customWidth="1"/>
    <col min="12037" max="12037" width="9.125" customWidth="1"/>
    <col min="12038" max="12038" width="9.625" customWidth="1"/>
    <col min="12039" max="12039" width="8.625" customWidth="1"/>
    <col min="12040" max="12040" width="9.5" customWidth="1"/>
    <col min="12041" max="12041" width="11.625" customWidth="1"/>
    <col min="12042" max="12042" width="7.75" customWidth="1"/>
    <col min="12043" max="12043" width="5.125" customWidth="1"/>
    <col min="12044" max="12044" width="10.625" customWidth="1"/>
    <col min="12045" max="12045" width="9" customWidth="1"/>
    <col min="12050" max="12050" width="13.875" customWidth="1"/>
    <col min="12289" max="12289" width="3.75" customWidth="1"/>
    <col min="12290" max="12290" width="22.25" customWidth="1"/>
    <col min="12291" max="12291" width="8" customWidth="1"/>
    <col min="12292" max="12292" width="5" customWidth="1"/>
    <col min="12293" max="12293" width="9.125" customWidth="1"/>
    <col min="12294" max="12294" width="9.625" customWidth="1"/>
    <col min="12295" max="12295" width="8.625" customWidth="1"/>
    <col min="12296" max="12296" width="9.5" customWidth="1"/>
    <col min="12297" max="12297" width="11.625" customWidth="1"/>
    <col min="12298" max="12298" width="7.75" customWidth="1"/>
    <col min="12299" max="12299" width="5.125" customWidth="1"/>
    <col min="12300" max="12300" width="10.625" customWidth="1"/>
    <col min="12301" max="12301" width="9" customWidth="1"/>
    <col min="12306" max="12306" width="13.875" customWidth="1"/>
    <col min="12545" max="12545" width="3.75" customWidth="1"/>
    <col min="12546" max="12546" width="22.25" customWidth="1"/>
    <col min="12547" max="12547" width="8" customWidth="1"/>
    <col min="12548" max="12548" width="5" customWidth="1"/>
    <col min="12549" max="12549" width="9.125" customWidth="1"/>
    <col min="12550" max="12550" width="9.625" customWidth="1"/>
    <col min="12551" max="12551" width="8.625" customWidth="1"/>
    <col min="12552" max="12552" width="9.5" customWidth="1"/>
    <col min="12553" max="12553" width="11.625" customWidth="1"/>
    <col min="12554" max="12554" width="7.75" customWidth="1"/>
    <col min="12555" max="12555" width="5.125" customWidth="1"/>
    <col min="12556" max="12556" width="10.625" customWidth="1"/>
    <col min="12557" max="12557" width="9" customWidth="1"/>
    <col min="12562" max="12562" width="13.875" customWidth="1"/>
    <col min="12801" max="12801" width="3.75" customWidth="1"/>
    <col min="12802" max="12802" width="22.25" customWidth="1"/>
    <col min="12803" max="12803" width="8" customWidth="1"/>
    <col min="12804" max="12804" width="5" customWidth="1"/>
    <col min="12805" max="12805" width="9.125" customWidth="1"/>
    <col min="12806" max="12806" width="9.625" customWidth="1"/>
    <col min="12807" max="12807" width="8.625" customWidth="1"/>
    <col min="12808" max="12808" width="9.5" customWidth="1"/>
    <col min="12809" max="12809" width="11.625" customWidth="1"/>
    <col min="12810" max="12810" width="7.75" customWidth="1"/>
    <col min="12811" max="12811" width="5.125" customWidth="1"/>
    <col min="12812" max="12812" width="10.625" customWidth="1"/>
    <col min="12813" max="12813" width="9" customWidth="1"/>
    <col min="12818" max="12818" width="13.875" customWidth="1"/>
    <col min="13057" max="13057" width="3.75" customWidth="1"/>
    <col min="13058" max="13058" width="22.25" customWidth="1"/>
    <col min="13059" max="13059" width="8" customWidth="1"/>
    <col min="13060" max="13060" width="5" customWidth="1"/>
    <col min="13061" max="13061" width="9.125" customWidth="1"/>
    <col min="13062" max="13062" width="9.625" customWidth="1"/>
    <col min="13063" max="13063" width="8.625" customWidth="1"/>
    <col min="13064" max="13064" width="9.5" customWidth="1"/>
    <col min="13065" max="13065" width="11.625" customWidth="1"/>
    <col min="13066" max="13066" width="7.75" customWidth="1"/>
    <col min="13067" max="13067" width="5.125" customWidth="1"/>
    <col min="13068" max="13068" width="10.625" customWidth="1"/>
    <col min="13069" max="13069" width="9" customWidth="1"/>
    <col min="13074" max="13074" width="13.875" customWidth="1"/>
    <col min="13313" max="13313" width="3.75" customWidth="1"/>
    <col min="13314" max="13314" width="22.25" customWidth="1"/>
    <col min="13315" max="13315" width="8" customWidth="1"/>
    <col min="13316" max="13316" width="5" customWidth="1"/>
    <col min="13317" max="13317" width="9.125" customWidth="1"/>
    <col min="13318" max="13318" width="9.625" customWidth="1"/>
    <col min="13319" max="13319" width="8.625" customWidth="1"/>
    <col min="13320" max="13320" width="9.5" customWidth="1"/>
    <col min="13321" max="13321" width="11.625" customWidth="1"/>
    <col min="13322" max="13322" width="7.75" customWidth="1"/>
    <col min="13323" max="13323" width="5.125" customWidth="1"/>
    <col min="13324" max="13324" width="10.625" customWidth="1"/>
    <col min="13325" max="13325" width="9" customWidth="1"/>
    <col min="13330" max="13330" width="13.875" customWidth="1"/>
    <col min="13569" max="13569" width="3.75" customWidth="1"/>
    <col min="13570" max="13570" width="22.25" customWidth="1"/>
    <col min="13571" max="13571" width="8" customWidth="1"/>
    <col min="13572" max="13572" width="5" customWidth="1"/>
    <col min="13573" max="13573" width="9.125" customWidth="1"/>
    <col min="13574" max="13574" width="9.625" customWidth="1"/>
    <col min="13575" max="13575" width="8.625" customWidth="1"/>
    <col min="13576" max="13576" width="9.5" customWidth="1"/>
    <col min="13577" max="13577" width="11.625" customWidth="1"/>
    <col min="13578" max="13578" width="7.75" customWidth="1"/>
    <col min="13579" max="13579" width="5.125" customWidth="1"/>
    <col min="13580" max="13580" width="10.625" customWidth="1"/>
    <col min="13581" max="13581" width="9" customWidth="1"/>
    <col min="13586" max="13586" width="13.875" customWidth="1"/>
    <col min="13825" max="13825" width="3.75" customWidth="1"/>
    <col min="13826" max="13826" width="22.25" customWidth="1"/>
    <col min="13827" max="13827" width="8" customWidth="1"/>
    <col min="13828" max="13828" width="5" customWidth="1"/>
    <col min="13829" max="13829" width="9.125" customWidth="1"/>
    <col min="13830" max="13830" width="9.625" customWidth="1"/>
    <col min="13831" max="13831" width="8.625" customWidth="1"/>
    <col min="13832" max="13832" width="9.5" customWidth="1"/>
    <col min="13833" max="13833" width="11.625" customWidth="1"/>
    <col min="13834" max="13834" width="7.75" customWidth="1"/>
    <col min="13835" max="13835" width="5.125" customWidth="1"/>
    <col min="13836" max="13836" width="10.625" customWidth="1"/>
    <col min="13837" max="13837" width="9" customWidth="1"/>
    <col min="13842" max="13842" width="13.875" customWidth="1"/>
    <col min="14081" max="14081" width="3.75" customWidth="1"/>
    <col min="14082" max="14082" width="22.25" customWidth="1"/>
    <col min="14083" max="14083" width="8" customWidth="1"/>
    <col min="14084" max="14084" width="5" customWidth="1"/>
    <col min="14085" max="14085" width="9.125" customWidth="1"/>
    <col min="14086" max="14086" width="9.625" customWidth="1"/>
    <col min="14087" max="14087" width="8.625" customWidth="1"/>
    <col min="14088" max="14088" width="9.5" customWidth="1"/>
    <col min="14089" max="14089" width="11.625" customWidth="1"/>
    <col min="14090" max="14090" width="7.75" customWidth="1"/>
    <col min="14091" max="14091" width="5.125" customWidth="1"/>
    <col min="14092" max="14092" width="10.625" customWidth="1"/>
    <col min="14093" max="14093" width="9" customWidth="1"/>
    <col min="14098" max="14098" width="13.875" customWidth="1"/>
    <col min="14337" max="14337" width="3.75" customWidth="1"/>
    <col min="14338" max="14338" width="22.25" customWidth="1"/>
    <col min="14339" max="14339" width="8" customWidth="1"/>
    <col min="14340" max="14340" width="5" customWidth="1"/>
    <col min="14341" max="14341" width="9.125" customWidth="1"/>
    <col min="14342" max="14342" width="9.625" customWidth="1"/>
    <col min="14343" max="14343" width="8.625" customWidth="1"/>
    <col min="14344" max="14344" width="9.5" customWidth="1"/>
    <col min="14345" max="14345" width="11.625" customWidth="1"/>
    <col min="14346" max="14346" width="7.75" customWidth="1"/>
    <col min="14347" max="14347" width="5.125" customWidth="1"/>
    <col min="14348" max="14348" width="10.625" customWidth="1"/>
    <col min="14349" max="14349" width="9" customWidth="1"/>
    <col min="14354" max="14354" width="13.875" customWidth="1"/>
    <col min="14593" max="14593" width="3.75" customWidth="1"/>
    <col min="14594" max="14594" width="22.25" customWidth="1"/>
    <col min="14595" max="14595" width="8" customWidth="1"/>
    <col min="14596" max="14596" width="5" customWidth="1"/>
    <col min="14597" max="14597" width="9.125" customWidth="1"/>
    <col min="14598" max="14598" width="9.625" customWidth="1"/>
    <col min="14599" max="14599" width="8.625" customWidth="1"/>
    <col min="14600" max="14600" width="9.5" customWidth="1"/>
    <col min="14601" max="14601" width="11.625" customWidth="1"/>
    <col min="14602" max="14602" width="7.75" customWidth="1"/>
    <col min="14603" max="14603" width="5.125" customWidth="1"/>
    <col min="14604" max="14604" width="10.625" customWidth="1"/>
    <col min="14605" max="14605" width="9" customWidth="1"/>
    <col min="14610" max="14610" width="13.875" customWidth="1"/>
    <col min="14849" max="14849" width="3.75" customWidth="1"/>
    <col min="14850" max="14850" width="22.25" customWidth="1"/>
    <col min="14851" max="14851" width="8" customWidth="1"/>
    <col min="14852" max="14852" width="5" customWidth="1"/>
    <col min="14853" max="14853" width="9.125" customWidth="1"/>
    <col min="14854" max="14854" width="9.625" customWidth="1"/>
    <col min="14855" max="14855" width="8.625" customWidth="1"/>
    <col min="14856" max="14856" width="9.5" customWidth="1"/>
    <col min="14857" max="14857" width="11.625" customWidth="1"/>
    <col min="14858" max="14858" width="7.75" customWidth="1"/>
    <col min="14859" max="14859" width="5.125" customWidth="1"/>
    <col min="14860" max="14860" width="10.625" customWidth="1"/>
    <col min="14861" max="14861" width="9" customWidth="1"/>
    <col min="14866" max="14866" width="13.875" customWidth="1"/>
    <col min="15105" max="15105" width="3.75" customWidth="1"/>
    <col min="15106" max="15106" width="22.25" customWidth="1"/>
    <col min="15107" max="15107" width="8" customWidth="1"/>
    <col min="15108" max="15108" width="5" customWidth="1"/>
    <col min="15109" max="15109" width="9.125" customWidth="1"/>
    <col min="15110" max="15110" width="9.625" customWidth="1"/>
    <col min="15111" max="15111" width="8.625" customWidth="1"/>
    <col min="15112" max="15112" width="9.5" customWidth="1"/>
    <col min="15113" max="15113" width="11.625" customWidth="1"/>
    <col min="15114" max="15114" width="7.75" customWidth="1"/>
    <col min="15115" max="15115" width="5.125" customWidth="1"/>
    <col min="15116" max="15116" width="10.625" customWidth="1"/>
    <col min="15117" max="15117" width="9" customWidth="1"/>
    <col min="15122" max="15122" width="13.875" customWidth="1"/>
    <col min="15361" max="15361" width="3.75" customWidth="1"/>
    <col min="15362" max="15362" width="22.25" customWidth="1"/>
    <col min="15363" max="15363" width="8" customWidth="1"/>
    <col min="15364" max="15364" width="5" customWidth="1"/>
    <col min="15365" max="15365" width="9.125" customWidth="1"/>
    <col min="15366" max="15366" width="9.625" customWidth="1"/>
    <col min="15367" max="15367" width="8.625" customWidth="1"/>
    <col min="15368" max="15368" width="9.5" customWidth="1"/>
    <col min="15369" max="15369" width="11.625" customWidth="1"/>
    <col min="15370" max="15370" width="7.75" customWidth="1"/>
    <col min="15371" max="15371" width="5.125" customWidth="1"/>
    <col min="15372" max="15372" width="10.625" customWidth="1"/>
    <col min="15373" max="15373" width="9" customWidth="1"/>
    <col min="15378" max="15378" width="13.875" customWidth="1"/>
    <col min="15617" max="15617" width="3.75" customWidth="1"/>
    <col min="15618" max="15618" width="22.25" customWidth="1"/>
    <col min="15619" max="15619" width="8" customWidth="1"/>
    <col min="15620" max="15620" width="5" customWidth="1"/>
    <col min="15621" max="15621" width="9.125" customWidth="1"/>
    <col min="15622" max="15622" width="9.625" customWidth="1"/>
    <col min="15623" max="15623" width="8.625" customWidth="1"/>
    <col min="15624" max="15624" width="9.5" customWidth="1"/>
    <col min="15625" max="15625" width="11.625" customWidth="1"/>
    <col min="15626" max="15626" width="7.75" customWidth="1"/>
    <col min="15627" max="15627" width="5.125" customWidth="1"/>
    <col min="15628" max="15628" width="10.625" customWidth="1"/>
    <col min="15629" max="15629" width="9" customWidth="1"/>
    <col min="15634" max="15634" width="13.875" customWidth="1"/>
    <col min="15873" max="15873" width="3.75" customWidth="1"/>
    <col min="15874" max="15874" width="22.25" customWidth="1"/>
    <col min="15875" max="15875" width="8" customWidth="1"/>
    <col min="15876" max="15876" width="5" customWidth="1"/>
    <col min="15877" max="15877" width="9.125" customWidth="1"/>
    <col min="15878" max="15878" width="9.625" customWidth="1"/>
    <col min="15879" max="15879" width="8.625" customWidth="1"/>
    <col min="15880" max="15880" width="9.5" customWidth="1"/>
    <col min="15881" max="15881" width="11.625" customWidth="1"/>
    <col min="15882" max="15882" width="7.75" customWidth="1"/>
    <col min="15883" max="15883" width="5.125" customWidth="1"/>
    <col min="15884" max="15884" width="10.625" customWidth="1"/>
    <col min="15885" max="15885" width="9" customWidth="1"/>
    <col min="15890" max="15890" width="13.875" customWidth="1"/>
    <col min="16129" max="16129" width="3.75" customWidth="1"/>
    <col min="16130" max="16130" width="22.25" customWidth="1"/>
    <col min="16131" max="16131" width="8" customWidth="1"/>
    <col min="16132" max="16132" width="5" customWidth="1"/>
    <col min="16133" max="16133" width="9.125" customWidth="1"/>
    <col min="16134" max="16134" width="9.625" customWidth="1"/>
    <col min="16135" max="16135" width="8.625" customWidth="1"/>
    <col min="16136" max="16136" width="9.5" customWidth="1"/>
    <col min="16137" max="16137" width="11.625" customWidth="1"/>
    <col min="16138" max="16138" width="7.75" customWidth="1"/>
    <col min="16139" max="16139" width="5.125" customWidth="1"/>
    <col min="16140" max="16140" width="10.625" customWidth="1"/>
    <col min="16141" max="16141" width="9" customWidth="1"/>
    <col min="16146" max="16146" width="13.875" customWidth="1"/>
  </cols>
  <sheetData>
    <row r="1" spans="1:25" ht="23.25">
      <c r="A1" s="471" t="s">
        <v>345</v>
      </c>
      <c r="B1" s="471"/>
      <c r="C1" s="471"/>
      <c r="D1" s="471"/>
      <c r="E1" s="471"/>
      <c r="F1" s="471"/>
      <c r="G1" s="471"/>
      <c r="H1" s="471"/>
      <c r="J1" s="23" t="s">
        <v>259</v>
      </c>
    </row>
    <row r="2" spans="1:25" ht="21">
      <c r="A2" s="472" t="s">
        <v>260</v>
      </c>
      <c r="B2" s="472"/>
      <c r="C2" s="472"/>
      <c r="D2" s="472"/>
      <c r="E2" s="472"/>
      <c r="F2" s="472"/>
      <c r="G2" s="472"/>
      <c r="H2" s="472"/>
      <c r="J2" s="15"/>
    </row>
    <row r="3" spans="1:25" ht="19.5">
      <c r="A3" s="312" t="s">
        <v>338</v>
      </c>
      <c r="B3" s="312"/>
      <c r="C3" s="313"/>
      <c r="D3" s="314"/>
      <c r="E3" s="315"/>
      <c r="F3" s="316"/>
      <c r="G3" s="316"/>
      <c r="H3" s="316"/>
      <c r="I3" s="316"/>
      <c r="J3" s="15"/>
    </row>
    <row r="4" spans="1:25" s="25" customFormat="1" ht="19.5" hidden="1">
      <c r="A4" s="408"/>
      <c r="B4" s="408" t="s">
        <v>311</v>
      </c>
      <c r="C4" s="409"/>
      <c r="D4" s="410"/>
      <c r="E4" s="411"/>
      <c r="F4" s="412"/>
      <c r="G4" s="412"/>
      <c r="H4" s="412"/>
      <c r="I4" s="412"/>
      <c r="J4" s="413"/>
    </row>
    <row r="5" spans="1:25" s="25" customFormat="1" ht="19.5" hidden="1">
      <c r="A5" s="408"/>
      <c r="B5" s="408" t="s">
        <v>312</v>
      </c>
      <c r="C5" s="409"/>
      <c r="D5" s="410"/>
      <c r="E5" s="411"/>
      <c r="F5" s="412"/>
      <c r="G5" s="412"/>
      <c r="H5" s="412"/>
      <c r="I5" s="412"/>
      <c r="J5" s="413"/>
    </row>
    <row r="6" spans="1:25" s="318" customFormat="1" ht="19.5">
      <c r="A6" s="312" t="str">
        <f>"ปริมาณงาน  "&amp;ข้อมูลโครงการ!B6</f>
        <v>ปริมาณงาน  ลาดยางแอสฟัลท์คอนกรีต กว้าง 4.20-7.50 ม. ยาว 542.00 ม.หนา 0.04 ม.หรือมีพื้นที่ไม่น้อยกว่า 2,660.00 ตร.ม.</v>
      </c>
      <c r="B6" s="316"/>
      <c r="C6" s="316"/>
      <c r="D6" s="316"/>
      <c r="E6" s="317"/>
      <c r="F6" s="314"/>
      <c r="G6" s="315"/>
      <c r="H6" s="316"/>
      <c r="I6" s="316"/>
      <c r="J6" s="316"/>
      <c r="K6" s="316"/>
      <c r="L6" s="316"/>
      <c r="M6" s="316"/>
    </row>
    <row r="7" spans="1:25" ht="19.5">
      <c r="A7" s="319" t="str">
        <f>"สถานที่ก่อสร้าง  "&amp;ข้อมูลโครงการ!B7</f>
        <v>สถานที่ก่อสร้าง  บ้านมาง หมู่ที่ 4  ตำบลหย่วน  อำเภอหย่วน  จังหวัดพะเยา</v>
      </c>
      <c r="B7" s="312"/>
      <c r="C7" s="313"/>
      <c r="D7" s="314"/>
      <c r="E7" s="315"/>
      <c r="F7" s="316"/>
      <c r="G7" s="316"/>
      <c r="H7" s="316"/>
      <c r="I7" s="320"/>
      <c r="J7" s="316"/>
    </row>
    <row r="8" spans="1:25" ht="19.5">
      <c r="A8" s="312" t="s">
        <v>277</v>
      </c>
      <c r="B8" s="312"/>
      <c r="C8" s="313"/>
      <c r="D8" s="314"/>
      <c r="E8" s="315"/>
      <c r="F8" s="316"/>
      <c r="G8" s="478">
        <f>ข้อมูลโครงการ!B9</f>
        <v>45350</v>
      </c>
      <c r="H8" s="478"/>
      <c r="I8" s="317"/>
      <c r="J8" s="317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</row>
    <row r="9" spans="1:25" ht="19.5">
      <c r="A9" s="312" t="str">
        <f>"ประมาณการโดย           "&amp;ข้อมูลโครงการ!B8</f>
        <v>ประมาณการโดย           นายสุพัฒน์  สุวรรณศักดิ์  ผู้อำนวยการกองช่าง</v>
      </c>
      <c r="B9" s="312"/>
      <c r="C9" s="313"/>
      <c r="D9" s="314"/>
      <c r="E9" s="315"/>
      <c r="F9" s="316"/>
      <c r="G9" s="316"/>
      <c r="H9" s="316"/>
      <c r="I9" s="322"/>
      <c r="J9" s="323"/>
      <c r="K9" s="324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</row>
    <row r="10" spans="1:25" s="329" customFormat="1" ht="21.75">
      <c r="A10" s="325" t="s">
        <v>261</v>
      </c>
      <c r="B10" s="325" t="s">
        <v>122</v>
      </c>
      <c r="C10" s="473" t="s">
        <v>262</v>
      </c>
      <c r="D10" s="474"/>
      <c r="E10" s="326" t="s">
        <v>263</v>
      </c>
      <c r="F10" s="327" t="s">
        <v>264</v>
      </c>
      <c r="G10" s="327" t="s">
        <v>150</v>
      </c>
      <c r="H10" s="328" t="s">
        <v>265</v>
      </c>
      <c r="I10" s="327" t="s">
        <v>266</v>
      </c>
      <c r="J10" s="327" t="s">
        <v>240</v>
      </c>
      <c r="L10" s="329">
        <f>198+356</f>
        <v>554</v>
      </c>
    </row>
    <row r="11" spans="1:25" s="329" customFormat="1" ht="21.75">
      <c r="A11" s="330" t="s">
        <v>267</v>
      </c>
      <c r="B11" s="330"/>
      <c r="C11" s="331" t="s">
        <v>268</v>
      </c>
      <c r="D11" s="332" t="s">
        <v>123</v>
      </c>
      <c r="E11" s="333" t="s">
        <v>243</v>
      </c>
      <c r="F11" s="333" t="s">
        <v>243</v>
      </c>
      <c r="G11" s="333" t="s">
        <v>269</v>
      </c>
      <c r="H11" s="333" t="s">
        <v>243</v>
      </c>
      <c r="I11" s="333" t="s">
        <v>243</v>
      </c>
      <c r="J11" s="334"/>
      <c r="L11" s="335"/>
      <c r="M11" s="335"/>
      <c r="N11" s="336"/>
    </row>
    <row r="12" spans="1:25" s="329" customFormat="1" ht="21.75">
      <c r="A12" s="337">
        <v>1</v>
      </c>
      <c r="B12" s="338" t="s">
        <v>270</v>
      </c>
      <c r="C12" s="331"/>
      <c r="D12" s="332"/>
      <c r="E12" s="333"/>
      <c r="F12" s="333"/>
      <c r="G12" s="333"/>
      <c r="H12" s="333"/>
      <c r="I12" s="333"/>
      <c r="J12" s="334"/>
      <c r="L12" s="335"/>
      <c r="M12" s="335"/>
      <c r="N12" s="336"/>
    </row>
    <row r="13" spans="1:25" ht="21" hidden="1">
      <c r="A13" s="337"/>
      <c r="B13" s="339" t="s">
        <v>324</v>
      </c>
      <c r="C13" s="340">
        <v>0</v>
      </c>
      <c r="D13" s="341" t="s">
        <v>165</v>
      </c>
      <c r="E13" s="341">
        <v>11.36</v>
      </c>
      <c r="F13" s="341">
        <f>ROUND(E13*C13,2)</f>
        <v>0</v>
      </c>
      <c r="G13" s="342">
        <v>1.3642000000000001</v>
      </c>
      <c r="H13" s="341">
        <f>ROUND(E13*G13,2)</f>
        <v>15.5</v>
      </c>
      <c r="I13" s="343">
        <f>ROUND(C13*E13*G13,2)</f>
        <v>0</v>
      </c>
      <c r="J13" s="344" t="s">
        <v>325</v>
      </c>
      <c r="L13" s="321"/>
      <c r="M13" s="321"/>
      <c r="N13" s="321"/>
    </row>
    <row r="14" spans="1:25" ht="21">
      <c r="A14" s="337"/>
      <c r="B14" s="339" t="s">
        <v>335</v>
      </c>
      <c r="C14" s="340">
        <v>2660</v>
      </c>
      <c r="D14" s="341" t="s">
        <v>165</v>
      </c>
      <c r="E14" s="341">
        <f>'ราคาต่อหน่วย(แทคโค้ต)'!B47</f>
        <v>14.059999999999999</v>
      </c>
      <c r="F14" s="341">
        <f>ROUND(E14*C14,2)</f>
        <v>37399.599999999999</v>
      </c>
      <c r="G14" s="342">
        <v>1.3642000000000001</v>
      </c>
      <c r="H14" s="341">
        <f>ROUND(E14*G14,2)</f>
        <v>19.18</v>
      </c>
      <c r="I14" s="343">
        <f>ROUND(C14*E14*G14,2)</f>
        <v>51020.53</v>
      </c>
      <c r="J14" s="344"/>
      <c r="L14" s="321"/>
      <c r="M14" s="321"/>
      <c r="N14" s="321"/>
    </row>
    <row r="15" spans="1:25" ht="21">
      <c r="A15" s="337"/>
      <c r="B15" s="339" t="s">
        <v>336</v>
      </c>
      <c r="C15" s="340">
        <f>C14</f>
        <v>2660</v>
      </c>
      <c r="D15" s="341" t="s">
        <v>165</v>
      </c>
      <c r="E15" s="341">
        <f>'ราคาต่อหน่วย(แทคโค้ต)'!C103</f>
        <v>221.02017291066284</v>
      </c>
      <c r="F15" s="341">
        <f t="shared" ref="F15:F18" si="0">ROUND(E15*C15,2)</f>
        <v>587913.66</v>
      </c>
      <c r="G15" s="342">
        <f>G14</f>
        <v>1.3642000000000001</v>
      </c>
      <c r="H15" s="341">
        <f>ROUND(E15*G15,2)</f>
        <v>301.52</v>
      </c>
      <c r="I15" s="343">
        <f t="shared" ref="I15:I18" si="1">ROUND(C15*E15*G15,2)</f>
        <v>802031.81</v>
      </c>
      <c r="J15" s="344"/>
      <c r="L15" s="321"/>
      <c r="M15" s="321"/>
      <c r="N15" s="321"/>
    </row>
    <row r="16" spans="1:25" s="329" customFormat="1" ht="21.75">
      <c r="A16" s="337"/>
      <c r="B16" s="339" t="s">
        <v>365</v>
      </c>
      <c r="C16" s="331"/>
      <c r="D16" s="332"/>
      <c r="E16" s="333"/>
      <c r="F16" s="341"/>
      <c r="G16" s="333"/>
      <c r="H16" s="333"/>
      <c r="I16" s="343"/>
      <c r="J16" s="334"/>
      <c r="L16" s="335"/>
      <c r="M16" s="335"/>
      <c r="N16" s="336"/>
    </row>
    <row r="17" spans="1:25" ht="21">
      <c r="A17" s="337">
        <v>2</v>
      </c>
      <c r="B17" s="338" t="s">
        <v>282</v>
      </c>
      <c r="C17" s="340"/>
      <c r="D17" s="341"/>
      <c r="E17" s="341"/>
      <c r="F17" s="341"/>
      <c r="G17" s="342"/>
      <c r="H17" s="341"/>
      <c r="I17" s="343"/>
      <c r="J17" s="344"/>
      <c r="L17" s="321"/>
      <c r="M17" s="321">
        <f>0.1*542</f>
        <v>54.2</v>
      </c>
      <c r="N17" s="321"/>
    </row>
    <row r="18" spans="1:25" ht="21">
      <c r="A18" s="337"/>
      <c r="B18" s="392" t="s">
        <v>289</v>
      </c>
      <c r="C18" s="393">
        <v>54</v>
      </c>
      <c r="D18" s="394" t="s">
        <v>165</v>
      </c>
      <c r="E18" s="395">
        <v>290</v>
      </c>
      <c r="F18" s="341">
        <f t="shared" si="0"/>
        <v>15660</v>
      </c>
      <c r="G18" s="396">
        <f>G15</f>
        <v>1.3642000000000001</v>
      </c>
      <c r="H18" s="395">
        <f>ROUND(E18*G18,2)</f>
        <v>395.62</v>
      </c>
      <c r="I18" s="343">
        <f t="shared" si="1"/>
        <v>21363.37</v>
      </c>
      <c r="J18" s="397" t="s">
        <v>290</v>
      </c>
      <c r="L18" s="321"/>
      <c r="M18" s="321"/>
      <c r="N18" s="321"/>
    </row>
    <row r="19" spans="1:25" ht="21">
      <c r="A19" s="341"/>
      <c r="B19" s="338"/>
      <c r="C19" s="345"/>
      <c r="D19" s="341"/>
      <c r="E19" s="341"/>
      <c r="F19" s="341"/>
      <c r="G19" s="341"/>
      <c r="H19" s="341"/>
      <c r="I19" s="341"/>
      <c r="J19" s="397" t="s">
        <v>326</v>
      </c>
      <c r="L19" s="349"/>
      <c r="M19" s="350">
        <v>66284615.859999999</v>
      </c>
      <c r="N19" s="351"/>
    </row>
    <row r="20" spans="1:25" ht="20.25" thickBot="1">
      <c r="A20" s="341"/>
      <c r="B20" s="341"/>
      <c r="C20" s="346"/>
      <c r="D20" s="347"/>
      <c r="E20" s="341"/>
      <c r="F20" s="341"/>
      <c r="G20" s="348"/>
      <c r="H20" s="341"/>
      <c r="I20" s="343"/>
      <c r="J20" s="344"/>
      <c r="L20" s="349"/>
      <c r="M20" s="350">
        <v>34237402.369999997</v>
      </c>
      <c r="N20" s="351"/>
      <c r="O20">
        <f>0.1*1238</f>
        <v>123.80000000000001</v>
      </c>
    </row>
    <row r="21" spans="1:25" s="360" customFormat="1" ht="22.5" thickBot="1">
      <c r="A21" s="352"/>
      <c r="B21" s="353" t="s">
        <v>271</v>
      </c>
      <c r="C21" s="354"/>
      <c r="D21" s="355"/>
      <c r="E21" s="355"/>
      <c r="F21" s="356">
        <f>SUM(F13:F20)</f>
        <v>640973.26</v>
      </c>
      <c r="G21" s="357"/>
      <c r="H21" s="356"/>
      <c r="I21" s="358">
        <f>SUM(I13:I20)</f>
        <v>874415.71000000008</v>
      </c>
      <c r="J21" s="359"/>
      <c r="K21" s="324"/>
      <c r="L21" s="321"/>
      <c r="M21" s="321">
        <v>28162385.800000001</v>
      </c>
      <c r="N21" s="321"/>
      <c r="O21" s="321"/>
      <c r="P21" s="321"/>
      <c r="Q21" s="321"/>
      <c r="R21" s="321"/>
    </row>
    <row r="22" spans="1:25" ht="21">
      <c r="A22" s="11"/>
      <c r="B22" s="361" t="s">
        <v>272</v>
      </c>
      <c r="C22" s="362"/>
      <c r="D22" s="363"/>
      <c r="E22" s="364"/>
      <c r="F22" s="365"/>
      <c r="G22" s="366"/>
      <c r="H22" s="366"/>
      <c r="I22" s="367">
        <f>ROUND(I21,2)</f>
        <v>874415.71</v>
      </c>
      <c r="J22" s="366"/>
      <c r="L22" s="368"/>
      <c r="M22" s="369">
        <f>M19-(M20+M21)</f>
        <v>3884827.6899999976</v>
      </c>
    </row>
    <row r="23" spans="1:25" ht="21">
      <c r="A23" s="11"/>
      <c r="B23" s="370" t="s">
        <v>273</v>
      </c>
      <c r="C23" s="371">
        <v>1</v>
      </c>
      <c r="D23" s="372" t="s">
        <v>274</v>
      </c>
      <c r="E23" s="373"/>
      <c r="F23" s="373"/>
      <c r="G23" s="373"/>
      <c r="H23" s="371"/>
      <c r="I23" s="374">
        <v>0</v>
      </c>
      <c r="J23" s="373"/>
      <c r="K23" s="324"/>
      <c r="L23" s="321"/>
      <c r="M23" s="321"/>
      <c r="N23" s="321"/>
      <c r="O23" s="321"/>
      <c r="P23" s="375"/>
      <c r="Q23" s="321"/>
      <c r="R23" s="321"/>
      <c r="S23" s="321"/>
      <c r="T23" s="321"/>
      <c r="U23" s="321"/>
      <c r="V23" s="321"/>
      <c r="W23" s="321"/>
      <c r="X23" s="321"/>
      <c r="Y23" s="321"/>
    </row>
    <row r="24" spans="1:25" ht="21">
      <c r="A24" s="11"/>
      <c r="B24" s="376" t="s">
        <v>275</v>
      </c>
      <c r="C24" s="371"/>
      <c r="D24" s="373"/>
      <c r="E24" s="373"/>
      <c r="F24" s="373"/>
      <c r="G24" s="373"/>
      <c r="H24" s="373"/>
      <c r="I24" s="377">
        <f>I22</f>
        <v>874415.71</v>
      </c>
      <c r="J24" s="373"/>
    </row>
    <row r="25" spans="1:25" ht="21">
      <c r="A25" s="11"/>
      <c r="B25" s="378" t="s">
        <v>276</v>
      </c>
      <c r="C25" s="379"/>
      <c r="D25" s="380"/>
      <c r="E25" s="487" t="str">
        <f>BAHTTEXT(I25)</f>
        <v>แปดแสนเจ็ดหมื่นสี่พันสี่ร้อยสิบห้าบาทเจ็ดสิบเอ็ดสตางค์</v>
      </c>
      <c r="F25" s="488"/>
      <c r="G25" s="488"/>
      <c r="H25" s="489"/>
      <c r="I25" s="381">
        <f>I24</f>
        <v>874415.71</v>
      </c>
      <c r="J25" s="382"/>
      <c r="K25" s="324"/>
      <c r="L25" s="321">
        <f>I24-I25</f>
        <v>0</v>
      </c>
      <c r="M25" s="321">
        <f>1106000-I24</f>
        <v>231584.29000000004</v>
      </c>
      <c r="N25" s="321"/>
      <c r="O25" s="321"/>
      <c r="P25" s="375"/>
      <c r="Q25" s="321"/>
      <c r="R25" s="321"/>
      <c r="S25" s="321"/>
      <c r="T25" s="321"/>
      <c r="U25" s="321"/>
      <c r="V25" s="321"/>
      <c r="W25" s="321"/>
      <c r="X25" s="321"/>
      <c r="Y25" s="321"/>
    </row>
    <row r="26" spans="1:25" ht="21">
      <c r="A26" s="446"/>
      <c r="B26" s="447"/>
      <c r="C26" s="448"/>
      <c r="D26" s="447"/>
      <c r="E26" s="449"/>
      <c r="F26" s="449"/>
      <c r="G26" s="449"/>
      <c r="H26" s="449"/>
      <c r="I26" s="450"/>
      <c r="J26" s="451"/>
      <c r="K26" s="324"/>
      <c r="L26" s="321"/>
      <c r="M26" s="321"/>
      <c r="N26" s="321"/>
      <c r="O26" s="321"/>
      <c r="P26" s="375"/>
      <c r="Q26" s="321"/>
      <c r="R26" s="321"/>
      <c r="S26" s="321"/>
      <c r="T26" s="321"/>
      <c r="U26" s="321"/>
      <c r="V26" s="321"/>
      <c r="W26" s="321"/>
      <c r="X26" s="321"/>
      <c r="Y26" s="321"/>
    </row>
    <row r="27" spans="1:25" ht="21">
      <c r="A27" s="446"/>
      <c r="B27" s="447"/>
      <c r="C27" s="448"/>
      <c r="D27" s="447"/>
      <c r="E27" s="449"/>
      <c r="F27" s="449"/>
      <c r="G27" s="449"/>
      <c r="H27" s="449"/>
      <c r="I27" s="450"/>
      <c r="J27" s="451"/>
      <c r="K27" s="324"/>
      <c r="L27" s="321"/>
      <c r="M27" s="321"/>
      <c r="N27" s="321"/>
      <c r="O27" s="321"/>
      <c r="P27" s="375"/>
      <c r="Q27" s="321"/>
      <c r="R27" s="321"/>
      <c r="S27" s="321"/>
      <c r="T27" s="321"/>
      <c r="U27" s="321"/>
      <c r="V27" s="321"/>
      <c r="W27" s="321"/>
      <c r="X27" s="321"/>
      <c r="Y27" s="321"/>
    </row>
    <row r="28" spans="1:25">
      <c r="I28" s="369"/>
    </row>
    <row r="29" spans="1:25" s="442" customFormat="1" ht="18.75">
      <c r="A29" s="486" t="s">
        <v>358</v>
      </c>
      <c r="B29" s="486"/>
      <c r="C29" s="486"/>
      <c r="D29" s="485" t="s">
        <v>359</v>
      </c>
      <c r="E29" s="485"/>
      <c r="F29" s="485"/>
      <c r="G29" s="440" t="s">
        <v>357</v>
      </c>
      <c r="H29" s="440"/>
      <c r="I29" s="440"/>
      <c r="J29" s="441"/>
      <c r="L29" s="443"/>
      <c r="M29" s="444"/>
      <c r="N29" s="444"/>
      <c r="P29" s="444"/>
    </row>
    <row r="30" spans="1:25" s="442" customFormat="1" ht="18.75">
      <c r="A30" s="440" t="s">
        <v>360</v>
      </c>
      <c r="B30" s="440"/>
      <c r="C30" s="484" t="s">
        <v>362</v>
      </c>
      <c r="D30" s="484"/>
      <c r="E30" s="484"/>
      <c r="F30" s="484"/>
      <c r="G30" s="445" t="s">
        <v>364</v>
      </c>
      <c r="H30" s="445"/>
      <c r="I30" s="445"/>
      <c r="J30" s="445"/>
      <c r="L30" s="443"/>
    </row>
    <row r="31" spans="1:25" s="442" customFormat="1" ht="19.5" customHeight="1">
      <c r="A31" s="483" t="s">
        <v>361</v>
      </c>
      <c r="B31" s="483"/>
      <c r="C31" s="484" t="s">
        <v>363</v>
      </c>
      <c r="D31" s="484"/>
      <c r="E31" s="484"/>
      <c r="F31" s="484"/>
      <c r="G31" s="445" t="s">
        <v>356</v>
      </c>
      <c r="H31" s="445"/>
      <c r="I31" s="445"/>
      <c r="J31" s="445"/>
      <c r="L31" s="441"/>
    </row>
    <row r="32" spans="1:25">
      <c r="I32" s="369"/>
    </row>
    <row r="33" spans="9:9">
      <c r="I33" s="369"/>
    </row>
    <row r="34" spans="9:9">
      <c r="I34" s="369"/>
    </row>
    <row r="35" spans="9:9">
      <c r="I35" s="369"/>
    </row>
    <row r="36" spans="9:9">
      <c r="I36" s="369"/>
    </row>
    <row r="37" spans="9:9">
      <c r="I37" s="369"/>
    </row>
    <row r="38" spans="9:9">
      <c r="I38" s="369"/>
    </row>
    <row r="39" spans="9:9">
      <c r="I39" s="369"/>
    </row>
    <row r="40" spans="9:9">
      <c r="I40" s="369"/>
    </row>
    <row r="41" spans="9:9">
      <c r="I41" s="369"/>
    </row>
    <row r="42" spans="9:9">
      <c r="I42" s="369"/>
    </row>
    <row r="43" spans="9:9">
      <c r="I43" s="369"/>
    </row>
    <row r="44" spans="9:9">
      <c r="I44" s="369"/>
    </row>
    <row r="45" spans="9:9">
      <c r="I45" s="369"/>
    </row>
    <row r="46" spans="9:9">
      <c r="I46" s="369"/>
    </row>
    <row r="47" spans="9:9">
      <c r="I47" s="369"/>
    </row>
    <row r="48" spans="9:9">
      <c r="I48" s="369"/>
    </row>
    <row r="49" spans="2:9">
      <c r="I49" s="369"/>
    </row>
    <row r="51" spans="2:9">
      <c r="B51" s="403" t="s">
        <v>305</v>
      </c>
    </row>
    <row r="53" spans="2:9">
      <c r="B53" s="403" t="s">
        <v>306</v>
      </c>
    </row>
  </sheetData>
  <mergeCells count="10">
    <mergeCell ref="A31:B31"/>
    <mergeCell ref="C31:F31"/>
    <mergeCell ref="D29:F29"/>
    <mergeCell ref="A29:C29"/>
    <mergeCell ref="A1:H1"/>
    <mergeCell ref="A2:H2"/>
    <mergeCell ref="G8:H8"/>
    <mergeCell ref="C10:D10"/>
    <mergeCell ref="E25:H25"/>
    <mergeCell ref="C30:F30"/>
  </mergeCells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9</vt:i4>
      </vt:variant>
    </vt:vector>
  </HeadingPairs>
  <TitlesOfParts>
    <vt:vector size="9" baseType="lpstr">
      <vt:lpstr>ข้อมูลโครงการ</vt:lpstr>
      <vt:lpstr>ราคาต่อหน่วย(ไพรม์โค้ต)</vt:lpstr>
      <vt:lpstr>ราคาต่อหน่วย(แทคโค้ต)</vt:lpstr>
      <vt:lpstr>ราคาน้ำมัน</vt:lpstr>
      <vt:lpstr>ค่าดำเนินการ</vt:lpstr>
      <vt:lpstr>ปร.5</vt:lpstr>
      <vt:lpstr>ปร.4</vt:lpstr>
      <vt:lpstr>ปร.5 (ราคากลาง)</vt:lpstr>
      <vt:lpstr>ปร.4 (ราคากลาง)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2024-03-04T03:35:48Z</cp:lastPrinted>
  <dcterms:created xsi:type="dcterms:W3CDTF">2023-08-19T09:52:35Z</dcterms:created>
  <dcterms:modified xsi:type="dcterms:W3CDTF">2024-03-07T03:18:09Z</dcterms:modified>
</cp:coreProperties>
</file>