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ถนน คสล.หมู่ที่1\"/>
    </mc:Choice>
  </mc:AlternateContent>
  <xr:revisionPtr revIDLastSave="0" documentId="8_{0FDF768C-994B-41C6-97C0-4C78919550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สรุปราคากลาง" sheetId="6" r:id="rId1"/>
  </sheets>
  <definedNames>
    <definedName name="_xlnm.Print_Area" localSheetId="0">สรุปราคากลาง!$A$1:$K$87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5" i="6" l="1"/>
  <c r="H55" i="6"/>
  <c r="H33" i="6"/>
  <c r="J33" i="6" s="1"/>
  <c r="K33" i="6" s="1"/>
  <c r="F33" i="6"/>
  <c r="F35" i="6"/>
  <c r="D67" i="6"/>
  <c r="F28" i="6"/>
  <c r="F29" i="6"/>
  <c r="H35" i="6"/>
  <c r="J35" i="6" s="1"/>
  <c r="K35" i="6" s="1"/>
  <c r="H46" i="6"/>
  <c r="J46" i="6" s="1"/>
  <c r="K46" i="6" s="1"/>
  <c r="H40" i="6" l="1"/>
  <c r="J40" i="6" s="1"/>
  <c r="K40" i="6" s="1"/>
  <c r="H28" i="6" l="1"/>
  <c r="J28" i="6" s="1"/>
  <c r="K28" i="6" s="1"/>
  <c r="H39" i="6"/>
  <c r="J39" i="6" s="1"/>
  <c r="K39" i="6" s="1"/>
  <c r="H38" i="6" l="1"/>
  <c r="J38" i="6" s="1"/>
  <c r="K38" i="6" s="1"/>
  <c r="H29" i="6" l="1"/>
  <c r="J29" i="6" s="1"/>
  <c r="K29" i="6" s="1"/>
  <c r="H44" i="6" l="1"/>
  <c r="J44" i="6" l="1"/>
  <c r="K44" i="6" s="1"/>
  <c r="H37" i="6" l="1"/>
  <c r="J37" i="6" s="1"/>
  <c r="K37" i="6" s="1"/>
  <c r="H59" i="6" l="1"/>
  <c r="D68" i="6"/>
</calcChain>
</file>

<file path=xl/sharedStrings.xml><?xml version="1.0" encoding="utf-8"?>
<sst xmlns="http://schemas.openxmlformats.org/spreadsheetml/2006/main" count="131" uniqueCount="102">
  <si>
    <t>หน่วย</t>
  </si>
  <si>
    <t>ลบ.ม.</t>
  </si>
  <si>
    <t>ตร.ม.</t>
  </si>
  <si>
    <t>ลำดับ</t>
  </si>
  <si>
    <t>ราคาต่อหน่วย</t>
  </si>
  <si>
    <t>ราคาทุน</t>
  </si>
  <si>
    <t>ราคากลาง</t>
  </si>
  <si>
    <t>(  บาท  )</t>
  </si>
  <si>
    <t>TOTAL</t>
  </si>
  <si>
    <t>=</t>
  </si>
  <si>
    <t>แบบสรุปราคากลางงานก่อสร้างทาง สะพาน และท่อเหลี่ยม</t>
  </si>
  <si>
    <t>บาท/ตร.ม.</t>
  </si>
  <si>
    <t>ชุด</t>
  </si>
  <si>
    <t>ม.</t>
  </si>
  <si>
    <t>สถานที่ก่อสร้าง</t>
  </si>
  <si>
    <t>ชื่อโครงการก่อสร้าง</t>
  </si>
  <si>
    <t>หน่วยงานเจ้าของโครงการ</t>
  </si>
  <si>
    <t>1/2</t>
  </si>
  <si>
    <t>2/2</t>
  </si>
  <si>
    <t>คำนวณราคากลางเมื่อวันที่</t>
  </si>
  <si>
    <t>ท่อน</t>
  </si>
  <si>
    <t>งานผิวทาง</t>
  </si>
  <si>
    <t>งานดินถมคันทาง</t>
  </si>
  <si>
    <t>แบบเลขที่</t>
  </si>
  <si>
    <t>แผ่นที่</t>
  </si>
  <si>
    <t>ขนาดหรือเนื้อที่</t>
  </si>
  <si>
    <t>เฉลี่ยราคา</t>
  </si>
  <si>
    <t>งานรื้อผิวลาดยางเดิม</t>
  </si>
  <si>
    <t>ผลรวมค่างานต้นทุนงานก่อสร้างทาง</t>
  </si>
  <si>
    <t>ผลรวมค่างานต้นทุนงานก่อสร้างสะพานและท่อเหลี่ยม</t>
  </si>
  <si>
    <t>ผลรวมค่าใช้จ่ายพิเศษตามข้อกำหนดและค่าใช้จ่ายอื่นๆ</t>
  </si>
  <si>
    <t>ค่า FACTOR   F งานก่อสร้างทาง</t>
  </si>
  <si>
    <t>ค่า FACTOR   F งานก่อสร้างสะพานและท่อเหลี่ยม</t>
  </si>
  <si>
    <t>งานดิน</t>
  </si>
  <si>
    <t>งานรื้อโครงสร้างถนนเดิม</t>
  </si>
  <si>
    <t>งานรื้อผิวคอนกรีตเดิม</t>
  </si>
  <si>
    <t>งานถางป่าและขุดตอ</t>
  </si>
  <si>
    <t>งานทรายถมคันทาง</t>
  </si>
  <si>
    <t>งานวัสดุคัดเลือกประเภท ก</t>
  </si>
  <si>
    <t>งานรองพื้นทางและพื้นทาง</t>
  </si>
  <si>
    <t>งานรองพื้นทางวัสดุมวลรวม</t>
  </si>
  <si>
    <t>งานรื้อชั้นทางเดิมและก่อสร้างใหม่</t>
  </si>
  <si>
    <t>งานไหล่ทางวัสดุมวลรวม</t>
  </si>
  <si>
    <t>งานโครงสร้าง</t>
  </si>
  <si>
    <t xml:space="preserve">งานท่อกลมคสล.ขนาด Ø  0.60 ม.  </t>
  </si>
  <si>
    <t>งานเบ็ดเตล็ด</t>
  </si>
  <si>
    <t xml:space="preserve">งานตีเส้นจราจร THERMOPLASTIC  PANT </t>
  </si>
  <si>
    <t>(สีเหลืองและสีขาว)</t>
  </si>
  <si>
    <t>งานจัดการเครื่องหมายจราจรระหว่างการก่อสร้าง</t>
  </si>
  <si>
    <t>L.S.</t>
  </si>
  <si>
    <t>รายการ</t>
  </si>
  <si>
    <t>ปริมาณ</t>
  </si>
  <si>
    <t>งาน</t>
  </si>
  <si>
    <t>Factor</t>
  </si>
  <si>
    <t>F</t>
  </si>
  <si>
    <t xml:space="preserve">ราคาต่อหน่วย </t>
  </si>
  <si>
    <t>x FF</t>
  </si>
  <si>
    <t>หนา 10 ซม. ชั้นพื้นทางหินคลุก/กรวดโม่</t>
  </si>
  <si>
    <t>หนา 10 ซม. ชั้นรองพื้นทางวัสดุมวลรวม</t>
  </si>
  <si>
    <t xml:space="preserve">งานปรับปรุงชั้นทางเดิมในที่ ขุดลึกเฉลี่ย </t>
  </si>
  <si>
    <t>20 ซม. ชั้นพื้นทางหินคลุก/กรวดโม่</t>
  </si>
  <si>
    <t>ผิวทางปอร์ตแลนด์ซีเมนต์คอนกรีต หนา</t>
  </si>
  <si>
    <t>0.15 เมตร (ใช้ตะแกรงเหล็ก)</t>
  </si>
  <si>
    <t>รอยต่อเผื่อขยายตามขวาง (Expansion Joint)</t>
  </si>
  <si>
    <t>รอยต่อเผื่อหดตามขวาง(Contraction Joint)</t>
  </si>
  <si>
    <t>รอยต่อตามยาว (Longitudinal Joint)</t>
  </si>
  <si>
    <t>ลูก</t>
  </si>
  <si>
    <t>ท่อพีวีซีØ8" ชั้น 8.5 ยาว 4 เมตร</t>
  </si>
  <si>
    <t xml:space="preserve">งานท่อกลมคสล.ขนาด Ø  0.40 ม.  </t>
  </si>
  <si>
    <t xml:space="preserve">งานท่อกลมคสล.ขนาด Ø  1.00 ม.  </t>
  </si>
  <si>
    <t>คิดเป็นเงินงบประมาณ</t>
  </si>
  <si>
    <t>งานบ่อพัก คสล. ขนาด 1.00 ม.</t>
  </si>
  <si>
    <t>โครงการก่อสร้างถนน คสล. หมู่ที่ 1</t>
  </si>
  <si>
    <t>รายละเอียดโครงการ</t>
  </si>
  <si>
    <t>อบต.ทรงคนอง อ.สามพราน จ.นครปฐม</t>
  </si>
  <si>
    <t>งานพื้นทางหินคลุก (0.15)</t>
  </si>
  <si>
    <t>งานทรายรองใต้ผิวทางคอนกรีต (0.05)</t>
  </si>
  <si>
    <t>งานป้ายประชาสัมพันธ์โครงการ</t>
  </si>
  <si>
    <t>ประมาณราคา</t>
  </si>
  <si>
    <t>ตรวจ</t>
  </si>
  <si>
    <t xml:space="preserve">  (ลงชื่อ)……………………………………………</t>
  </si>
  <si>
    <t>(นางสาวภัทรภรณ์ วราสินธุ์)</t>
  </si>
  <si>
    <t>(นายนพพล  สิงหนาท)</t>
  </si>
  <si>
    <t>ผู้ช่วยนายช่างโยธา</t>
  </si>
  <si>
    <t>ผู้อำนวยการกองช่าง</t>
  </si>
  <si>
    <t xml:space="preserve">    เห็นชอบ</t>
  </si>
  <si>
    <t xml:space="preserve">      (ลงชื่อ)………………………….......…..……</t>
  </si>
  <si>
    <t xml:space="preserve">               (นายบุญสม  ประเสริฐมรรก)</t>
  </si>
  <si>
    <t xml:space="preserve">        นายกองค์การบริหารส่วนตำบลทรงคนอง</t>
  </si>
  <si>
    <t xml:space="preserve">     ปลัดองค์การบริหารส่วนตำบลทรงคนอง</t>
  </si>
  <si>
    <t xml:space="preserve">            อนุมัติ</t>
  </si>
  <si>
    <t>01/2568</t>
  </si>
  <si>
    <t>งบประมาณที่ตั้งไว้</t>
  </si>
  <si>
    <t>หมู่ที่ 1 ต.ทรงคนอง อ.สามพราน จ.นครปฐม</t>
  </si>
  <si>
    <t>งานรางวี ค.ส.ล. กว้าง 0.40 เมตร</t>
  </si>
  <si>
    <t xml:space="preserve">                (นายนพพล  สิงหนาท)</t>
  </si>
  <si>
    <t xml:space="preserve">     ผู้อำนวยการกองช่างรักษาราชการแทน</t>
  </si>
  <si>
    <t xml:space="preserve">ก่อสร้างถนน คสล. กว้าง 5 เมตร หนา 0.15 เมตร ชั้นรองพื้นทางหินคลุก หนาเฉลี่ย 0.15 ไหล่ทางหินคลุก ขนาด </t>
  </si>
  <si>
    <t>0.50 เมตร หรือตามสภาพ พร้อมงานเซาะร่อง รางวี ขนาด 0.40 เมตร ระยะทางถนนยาว 113 เมตร และงานวาง</t>
  </si>
  <si>
    <t xml:space="preserve">ท่อระบายน้ำ พร้อมบ่อพัก ท่อระบายน้ำ ขนาดเส้นผ่านศูนย์กลาง 0.60 เมตร บ่อพักสำเร็จรูป ขนาด 1.00 x 1.00 </t>
  </si>
  <si>
    <t>เมตร ความยาวรวม 124 เมตร รายละเอียดตามแบบและประมาณการของ อบต.ทรงคนอง</t>
  </si>
  <si>
    <t>งานไหล่ทางหินคลุก(ปรับเกลี่ย) (2 ฝั่ง)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</si>
</sst>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88" formatCode="##."/>
    <numFmt numFmtId="189" formatCode="#,##0.0000"/>
    <numFmt numFmtId="192" formatCode="[$-107041E]d\ mmmm\ yyyy;@"/>
  </numFmts>
  <fonts count="13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5"/>
      <name val="AngsanaUPC"/>
      <family val="1"/>
      <charset val="222"/>
    </font>
    <font>
      <sz val="10"/>
      <name val="Arial"/>
      <family val="2"/>
    </font>
    <font>
      <sz val="14"/>
      <color theme="1"/>
      <name val="TH SarabunPSK"/>
      <family val="2"/>
      <charset val="222"/>
    </font>
    <font>
      <sz val="15"/>
      <name val="Angsana New"/>
      <family val="1"/>
    </font>
    <font>
      <sz val="16"/>
      <name val="Angsana New"/>
      <family val="1"/>
    </font>
    <font>
      <b/>
      <sz val="14"/>
      <name val="TH SarabunPSK"/>
      <family val="2"/>
    </font>
    <font>
      <b/>
      <u/>
      <sz val="14"/>
      <name val="TH SarabunPSK"/>
      <family val="2"/>
    </font>
    <font>
      <sz val="16"/>
      <name val="TH SarabunIT๙"/>
      <family val="2"/>
    </font>
    <font>
      <b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5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7" fillId="0" borderId="0"/>
    <xf numFmtId="43" fontId="8" fillId="0" borderId="0" applyFont="0" applyFill="0" applyBorder="0" applyAlignment="0" applyProtection="0"/>
    <xf numFmtId="0" fontId="1" fillId="0" borderId="0"/>
    <xf numFmtId="188" fontId="1" fillId="0" borderId="0" applyFont="0" applyFill="0" applyBorder="0" applyAlignment="0" applyProtection="0"/>
    <xf numFmtId="0" fontId="1" fillId="0" borderId="0"/>
    <xf numFmtId="0" fontId="5" fillId="0" borderId="0"/>
    <xf numFmtId="43" fontId="1" fillId="0" borderId="0" applyFont="0" applyFill="0" applyBorder="0" applyAlignment="0" applyProtection="0"/>
    <xf numFmtId="0" fontId="1" fillId="0" borderId="0"/>
  </cellStyleXfs>
  <cellXfs count="118">
    <xf numFmtId="0" fontId="0" fillId="0" borderId="0" xfId="0"/>
    <xf numFmtId="4" fontId="9" fillId="0" borderId="1" xfId="6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2" xfId="6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3" fontId="9" fillId="0" borderId="2" xfId="1" applyFont="1" applyFill="1" applyBorder="1" applyAlignment="1">
      <alignment horizontal="center" vertical="center"/>
    </xf>
    <xf numFmtId="43" fontId="9" fillId="0" borderId="0" xfId="1" applyFont="1" applyFill="1" applyAlignment="1">
      <alignment horizontal="right"/>
    </xf>
    <xf numFmtId="4" fontId="9" fillId="0" borderId="2" xfId="0" applyNumberFormat="1" applyFont="1" applyBorder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4" fontId="9" fillId="0" borderId="8" xfId="0" applyNumberFormat="1" applyFont="1" applyBorder="1" applyAlignment="1">
      <alignment horizontal="right" vertical="center"/>
    </xf>
    <xf numFmtId="0" fontId="9" fillId="0" borderId="0" xfId="6" applyFont="1" applyAlignment="1">
      <alignment horizontal="left" vertical="center"/>
    </xf>
    <xf numFmtId="0" fontId="11" fillId="0" borderId="0" xfId="0" applyFont="1"/>
    <xf numFmtId="0" fontId="9" fillId="0" borderId="0" xfId="0" applyFont="1" applyAlignment="1">
      <alignment horizontal="center"/>
    </xf>
    <xf numFmtId="43" fontId="9" fillId="0" borderId="1" xfId="1" applyFont="1" applyFill="1" applyBorder="1" applyAlignment="1">
      <alignment horizontal="center" vertical="center"/>
    </xf>
    <xf numFmtId="0" fontId="9" fillId="0" borderId="0" xfId="0" applyFont="1"/>
    <xf numFmtId="4" fontId="9" fillId="0" borderId="0" xfId="0" applyNumberFormat="1" applyFont="1"/>
    <xf numFmtId="49" fontId="9" fillId="0" borderId="0" xfId="0" applyNumberFormat="1" applyFont="1" applyAlignment="1">
      <alignment horizontal="right"/>
    </xf>
    <xf numFmtId="0" fontId="9" fillId="0" borderId="0" xfId="6" applyFont="1" applyAlignment="1">
      <alignment horizontal="center" vertical="center"/>
    </xf>
    <xf numFmtId="0" fontId="9" fillId="0" borderId="0" xfId="6" applyFont="1" applyAlignment="1">
      <alignment vertical="center"/>
    </xf>
    <xf numFmtId="49" fontId="9" fillId="0" borderId="0" xfId="6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43" fontId="9" fillId="0" borderId="0" xfId="1" applyFont="1" applyFill="1" applyAlignment="1">
      <alignment vertical="center"/>
    </xf>
    <xf numFmtId="192" fontId="9" fillId="0" borderId="7" xfId="6" applyNumberFormat="1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4" fontId="9" fillId="0" borderId="7" xfId="0" applyNumberFormat="1" applyFont="1" applyBorder="1" applyAlignment="1">
      <alignment vertical="center"/>
    </xf>
    <xf numFmtId="43" fontId="9" fillId="0" borderId="7" xfId="1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4" fontId="9" fillId="0" borderId="4" xfId="0" applyNumberFormat="1" applyFont="1" applyBorder="1" applyAlignment="1">
      <alignment horizontal="right" vertical="center"/>
    </xf>
    <xf numFmtId="4" fontId="9" fillId="0" borderId="3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43" fontId="9" fillId="0" borderId="3" xfId="1" applyFont="1" applyFill="1" applyBorder="1" applyAlignment="1">
      <alignment horizontal="right" vertical="center"/>
    </xf>
    <xf numFmtId="2" fontId="9" fillId="0" borderId="3" xfId="0" applyNumberFormat="1" applyFont="1" applyBorder="1" applyAlignment="1">
      <alignment horizontal="center"/>
    </xf>
    <xf numFmtId="189" fontId="9" fillId="0" borderId="3" xfId="0" applyNumberFormat="1" applyFont="1" applyBorder="1" applyAlignment="1">
      <alignment horizontal="right" vertical="center"/>
    </xf>
    <xf numFmtId="4" fontId="9" fillId="0" borderId="4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left"/>
    </xf>
    <xf numFmtId="2" fontId="9" fillId="0" borderId="4" xfId="0" applyNumberFormat="1" applyFont="1" applyBorder="1" applyAlignment="1">
      <alignment horizontal="left"/>
    </xf>
    <xf numFmtId="4" fontId="9" fillId="0" borderId="4" xfId="0" applyNumberFormat="1" applyFont="1" applyBorder="1" applyAlignment="1">
      <alignment vertical="center"/>
    </xf>
    <xf numFmtId="0" fontId="9" fillId="0" borderId="7" xfId="0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4" fontId="9" fillId="0" borderId="5" xfId="0" applyNumberFormat="1" applyFont="1" applyBorder="1" applyAlignment="1">
      <alignment horizontal="right" vertical="center"/>
    </xf>
    <xf numFmtId="189" fontId="9" fillId="0" borderId="2" xfId="0" applyNumberFormat="1" applyFont="1" applyBorder="1" applyAlignment="1">
      <alignment horizontal="right" vertical="center"/>
    </xf>
    <xf numFmtId="43" fontId="9" fillId="0" borderId="2" xfId="1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center"/>
    </xf>
    <xf numFmtId="4" fontId="10" fillId="0" borderId="0" xfId="0" applyNumberFormat="1" applyFont="1" applyAlignment="1">
      <alignment horizontal="right" vertical="center"/>
    </xf>
    <xf numFmtId="189" fontId="10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left"/>
    </xf>
    <xf numFmtId="2" fontId="9" fillId="0" borderId="7" xfId="0" applyNumberFormat="1" applyFont="1" applyBorder="1" applyAlignment="1">
      <alignment horizontal="left"/>
    </xf>
    <xf numFmtId="2" fontId="9" fillId="0" borderId="7" xfId="0" applyNumberFormat="1" applyFont="1" applyBorder="1" applyAlignment="1">
      <alignment horizontal="center"/>
    </xf>
    <xf numFmtId="189" fontId="9" fillId="0" borderId="0" xfId="0" applyNumberFormat="1" applyFont="1" applyAlignment="1">
      <alignment horizontal="right" vertical="center"/>
    </xf>
    <xf numFmtId="43" fontId="9" fillId="0" borderId="0" xfId="1" applyFont="1" applyFill="1" applyBorder="1" applyAlignment="1">
      <alignment horizontal="right" vertical="center"/>
    </xf>
    <xf numFmtId="4" fontId="9" fillId="0" borderId="11" xfId="0" applyNumberFormat="1" applyFont="1" applyBorder="1" applyAlignment="1">
      <alignment horizontal="right" vertical="center"/>
    </xf>
    <xf numFmtId="189" fontId="9" fillId="0" borderId="1" xfId="0" applyNumberFormat="1" applyFont="1" applyBorder="1" applyAlignment="1">
      <alignment horizontal="right" vertical="center"/>
    </xf>
    <xf numFmtId="43" fontId="9" fillId="0" borderId="1" xfId="1" applyFont="1" applyFill="1" applyBorder="1" applyAlignment="1">
      <alignment horizontal="right" vertical="center"/>
    </xf>
    <xf numFmtId="0" fontId="9" fillId="0" borderId="12" xfId="0" applyFont="1" applyBorder="1"/>
    <xf numFmtId="43" fontId="9" fillId="0" borderId="3" xfId="1" applyFont="1" applyBorder="1" applyAlignment="1">
      <alignment horizontal="right" vertical="center"/>
    </xf>
    <xf numFmtId="2" fontId="9" fillId="0" borderId="6" xfId="0" applyNumberFormat="1" applyFont="1" applyBorder="1" applyAlignment="1">
      <alignment horizontal="left"/>
    </xf>
    <xf numFmtId="2" fontId="9" fillId="0" borderId="5" xfId="0" applyNumberFormat="1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4" fontId="9" fillId="0" borderId="7" xfId="0" applyNumberFormat="1" applyFont="1" applyBorder="1" applyAlignment="1">
      <alignment horizontal="right" vertical="center"/>
    </xf>
    <xf numFmtId="43" fontId="9" fillId="0" borderId="0" xfId="1" applyFont="1" applyFill="1"/>
    <xf numFmtId="43" fontId="9" fillId="0" borderId="0" xfId="0" applyNumberFormat="1" applyFont="1"/>
    <xf numFmtId="3" fontId="9" fillId="0" borderId="0" xfId="0" applyNumberFormat="1" applyFont="1" applyAlignment="1">
      <alignment horizontal="center" vertical="center"/>
    </xf>
    <xf numFmtId="43" fontId="9" fillId="0" borderId="0" xfId="1" applyFont="1" applyFill="1" applyBorder="1" applyAlignment="1">
      <alignment vertical="center"/>
    </xf>
    <xf numFmtId="0" fontId="9" fillId="0" borderId="0" xfId="7" applyFont="1"/>
    <xf numFmtId="2" fontId="9" fillId="0" borderId="0" xfId="0" applyNumberFormat="1" applyFont="1" applyAlignment="1">
      <alignment horizontal="center" vertical="top"/>
    </xf>
    <xf numFmtId="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43" fontId="9" fillId="0" borderId="0" xfId="1" applyFont="1" applyAlignment="1">
      <alignment horizontal="left" indent="2"/>
    </xf>
    <xf numFmtId="43" fontId="9" fillId="0" borderId="0" xfId="1" applyFont="1"/>
    <xf numFmtId="2" fontId="9" fillId="0" borderId="0" xfId="0" applyNumberFormat="1" applyFont="1" applyAlignment="1">
      <alignment horizontal="center"/>
    </xf>
    <xf numFmtId="43" fontId="9" fillId="0" borderId="0" xfId="1" applyFont="1" applyFill="1" applyAlignment="1">
      <alignment horizontal="center"/>
    </xf>
    <xf numFmtId="2" fontId="9" fillId="0" borderId="0" xfId="0" applyNumberFormat="1" applyFont="1"/>
    <xf numFmtId="0" fontId="9" fillId="0" borderId="0" xfId="0" applyFont="1" applyAlignment="1">
      <alignment horizontal="left"/>
    </xf>
    <xf numFmtId="43" fontId="9" fillId="0" borderId="0" xfId="1" applyFont="1" applyFill="1" applyAlignment="1">
      <alignment horizontal="center" vertical="top"/>
    </xf>
    <xf numFmtId="43" fontId="9" fillId="0" borderId="0" xfId="1" applyFont="1" applyFill="1" applyAlignment="1">
      <alignment horizontal="left" indent="2"/>
    </xf>
    <xf numFmtId="4" fontId="9" fillId="2" borderId="8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left"/>
    </xf>
    <xf numFmtId="2" fontId="9" fillId="0" borderId="4" xfId="0" applyNumberFormat="1" applyFont="1" applyBorder="1" applyAlignment="1">
      <alignment horizontal="left"/>
    </xf>
    <xf numFmtId="2" fontId="9" fillId="0" borderId="7" xfId="0" applyNumberFormat="1" applyFont="1" applyBorder="1" applyAlignment="1">
      <alignment horizontal="left"/>
    </xf>
    <xf numFmtId="2" fontId="9" fillId="0" borderId="5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/>
    </xf>
    <xf numFmtId="0" fontId="9" fillId="0" borderId="12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4" xfId="0" applyFont="1" applyBorder="1" applyAlignment="1">
      <alignment horizontal="left"/>
    </xf>
    <xf numFmtId="0" fontId="12" fillId="0" borderId="0" xfId="6" applyFont="1" applyAlignment="1">
      <alignment horizontal="left" vertical="center"/>
    </xf>
    <xf numFmtId="0" fontId="9" fillId="0" borderId="0" xfId="6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1" xfId="6" applyFont="1" applyBorder="1" applyAlignment="1">
      <alignment horizontal="center" vertical="center"/>
    </xf>
    <xf numFmtId="0" fontId="9" fillId="0" borderId="2" xfId="6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6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left"/>
    </xf>
    <xf numFmtId="2" fontId="9" fillId="0" borderId="9" xfId="0" applyNumberFormat="1" applyFont="1" applyBorder="1" applyAlignment="1">
      <alignment horizontal="left"/>
    </xf>
    <xf numFmtId="2" fontId="9" fillId="0" borderId="11" xfId="0" applyNumberFormat="1" applyFont="1" applyBorder="1" applyAlignment="1">
      <alignment horizontal="left"/>
    </xf>
    <xf numFmtId="0" fontId="9" fillId="0" borderId="0" xfId="0" applyFont="1"/>
    <xf numFmtId="2" fontId="9" fillId="0" borderId="0" xfId="0" applyNumberFormat="1" applyFont="1" applyAlignment="1">
      <alignment horizontal="center"/>
    </xf>
    <xf numFmtId="0" fontId="9" fillId="0" borderId="10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4" fontId="9" fillId="0" borderId="6" xfId="0" applyNumberFormat="1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4" fontId="9" fillId="0" borderId="13" xfId="0" applyNumberFormat="1" applyFont="1" applyBorder="1" applyAlignment="1">
      <alignment horizontal="right" vertical="center"/>
    </xf>
    <xf numFmtId="189" fontId="9" fillId="0" borderId="13" xfId="0" applyNumberFormat="1" applyFont="1" applyBorder="1" applyAlignment="1">
      <alignment horizontal="right" vertical="center"/>
    </xf>
    <xf numFmtId="189" fontId="9" fillId="0" borderId="14" xfId="0" applyNumberFormat="1" applyFont="1" applyBorder="1" applyAlignment="1">
      <alignment horizontal="right" vertical="center"/>
    </xf>
  </cellXfs>
  <cellStyles count="18">
    <cellStyle name="Comma 6" xfId="11" xr:uid="{00000000-0005-0000-0000-000001000000}"/>
    <cellStyle name="Normal 2" xfId="8" xr:uid="{00000000-0005-0000-0000-000003000000}"/>
    <cellStyle name="Normal 3" xfId="12" xr:uid="{00000000-0005-0000-0000-000004000000}"/>
    <cellStyle name="Normal 3 2" xfId="17" xr:uid="{71DEA3C0-6756-44C5-9A37-BB0D0F3002BB}"/>
    <cellStyle name="Normal 5" xfId="9" xr:uid="{00000000-0005-0000-0000-000005000000}"/>
    <cellStyle name="เครื่องหมายจุลภาค 4" xfId="2" xr:uid="{00000000-0005-0000-0000-000006000000}"/>
    <cellStyle name="เครื่องหมายจุลภาค 5" xfId="3" xr:uid="{00000000-0005-0000-0000-000007000000}"/>
    <cellStyle name="เครื่องหมายจุลภาค 5 2" xfId="13" xr:uid="{00000000-0005-0000-0000-000008000000}"/>
    <cellStyle name="จุลภาค" xfId="1" builtinId="3"/>
    <cellStyle name="จุลภาค 2" xfId="16" xr:uid="{ECFD9805-D2B3-41BB-8FB6-A3E2B5CF4569}"/>
    <cellStyle name="ปกติ" xfId="0" builtinId="0"/>
    <cellStyle name="ปกติ 2" xfId="4" xr:uid="{00000000-0005-0000-0000-000009000000}"/>
    <cellStyle name="ปกติ 2 2" xfId="15" xr:uid="{A8253D5C-676D-4674-BB75-4E079BE1245A}"/>
    <cellStyle name="ปกติ 3" xfId="5" xr:uid="{00000000-0005-0000-0000-00000A000000}"/>
    <cellStyle name="ปกติ 3 2" xfId="10" xr:uid="{00000000-0005-0000-0000-00000B000000}"/>
    <cellStyle name="ปกติ 3 3" xfId="14" xr:uid="{00000000-0005-0000-0000-00000C000000}"/>
    <cellStyle name="ปกติ_BOQ-BANG-NGA 2" xfId="6" xr:uid="{00000000-0005-0000-0000-00000E000000}"/>
    <cellStyle name="ปกติ_ค่า Fบางนา" xfId="7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1:N87"/>
  <sheetViews>
    <sheetView tabSelected="1" topLeftCell="A35" zoomScaleNormal="100" zoomScaleSheetLayoutView="118" workbookViewId="0">
      <selection activeCell="K14" sqref="K14"/>
    </sheetView>
  </sheetViews>
  <sheetFormatPr defaultColWidth="9.140625" defaultRowHeight="21.75" x14ac:dyDescent="0.5"/>
  <cols>
    <col min="1" max="1" width="4.85546875" style="15" customWidth="1"/>
    <col min="2" max="2" width="4" style="15" customWidth="1"/>
    <col min="3" max="3" width="11" style="15" customWidth="1"/>
    <col min="4" max="4" width="25.7109375" style="15" customWidth="1"/>
    <col min="5" max="5" width="5.5703125" style="15" customWidth="1"/>
    <col min="6" max="6" width="7.7109375" style="16" customWidth="1"/>
    <col min="7" max="7" width="11.28515625" style="15" customWidth="1"/>
    <col min="8" max="8" width="10.28515625" style="15" customWidth="1"/>
    <col min="9" max="9" width="6.85546875" style="15" customWidth="1"/>
    <col min="10" max="10" width="11" style="66" customWidth="1"/>
    <col min="11" max="11" width="11.42578125" style="15" customWidth="1"/>
    <col min="12" max="13" width="9.140625" style="15"/>
    <col min="14" max="14" width="12.42578125" style="15" bestFit="1" customWidth="1"/>
    <col min="15" max="15" width="11" style="15" bestFit="1" customWidth="1"/>
    <col min="16" max="16384" width="9.140625" style="15"/>
  </cols>
  <sheetData>
    <row r="1" spans="1:14" x14ac:dyDescent="0.5">
      <c r="J1" s="6" t="s">
        <v>24</v>
      </c>
      <c r="K1" s="17" t="s">
        <v>17</v>
      </c>
    </row>
    <row r="2" spans="1:14" x14ac:dyDescent="0.5">
      <c r="A2" s="84" t="s">
        <v>10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4" x14ac:dyDescent="0.5">
      <c r="A3" s="11" t="s">
        <v>15</v>
      </c>
      <c r="B3" s="18"/>
      <c r="C3" s="18"/>
      <c r="D3" s="93" t="s">
        <v>72</v>
      </c>
      <c r="E3" s="93"/>
      <c r="F3" s="93"/>
      <c r="G3" s="93"/>
      <c r="H3" s="93"/>
      <c r="I3" s="93"/>
      <c r="J3" s="93"/>
      <c r="K3" s="93"/>
    </row>
    <row r="4" spans="1:14" ht="23.25" x14ac:dyDescent="0.5">
      <c r="A4" s="11" t="s">
        <v>73</v>
      </c>
      <c r="B4" s="18"/>
      <c r="C4" s="18"/>
      <c r="D4" s="93" t="s">
        <v>97</v>
      </c>
      <c r="E4" s="93"/>
      <c r="F4" s="93"/>
      <c r="G4" s="93"/>
      <c r="H4" s="93"/>
      <c r="I4" s="93"/>
      <c r="J4" s="93"/>
      <c r="K4" s="93"/>
      <c r="N4" s="12"/>
    </row>
    <row r="5" spans="1:14" ht="23.25" customHeight="1" x14ac:dyDescent="0.5">
      <c r="A5" s="11"/>
      <c r="B5" s="18"/>
      <c r="C5" s="18"/>
      <c r="D5" s="19" t="s">
        <v>98</v>
      </c>
      <c r="E5" s="19"/>
      <c r="F5" s="19"/>
      <c r="G5" s="19"/>
      <c r="H5" s="19"/>
      <c r="I5" s="19"/>
      <c r="J5" s="19"/>
      <c r="K5" s="19"/>
    </row>
    <row r="6" spans="1:14" ht="18.75" customHeight="1" x14ac:dyDescent="0.5">
      <c r="A6" s="11"/>
      <c r="B6" s="18"/>
      <c r="C6" s="18"/>
      <c r="D6" s="11" t="s">
        <v>99</v>
      </c>
      <c r="E6" s="11"/>
      <c r="F6" s="11"/>
      <c r="G6" s="11"/>
      <c r="H6" s="11"/>
      <c r="I6" s="11"/>
      <c r="J6" s="11"/>
      <c r="K6" s="11"/>
    </row>
    <row r="7" spans="1:14" ht="18.75" customHeight="1" x14ac:dyDescent="0.5">
      <c r="A7" s="11"/>
      <c r="B7" s="18"/>
      <c r="C7" s="18"/>
      <c r="D7" s="11" t="s">
        <v>100</v>
      </c>
      <c r="E7" s="11"/>
      <c r="F7" s="11"/>
      <c r="G7" s="11"/>
      <c r="H7" s="11"/>
      <c r="I7" s="11"/>
      <c r="J7" s="11"/>
      <c r="K7" s="11"/>
    </row>
    <row r="8" spans="1:14" x14ac:dyDescent="0.5">
      <c r="A8" s="11" t="s">
        <v>14</v>
      </c>
      <c r="B8" s="18"/>
      <c r="C8" s="18"/>
      <c r="D8" s="94" t="s">
        <v>93</v>
      </c>
      <c r="E8" s="94"/>
      <c r="F8" s="94"/>
      <c r="G8" s="94"/>
      <c r="H8" s="94"/>
      <c r="I8" s="94"/>
      <c r="J8" s="94"/>
      <c r="K8" s="94"/>
    </row>
    <row r="9" spans="1:14" x14ac:dyDescent="0.5">
      <c r="A9" s="11" t="s">
        <v>16</v>
      </c>
      <c r="B9" s="18"/>
      <c r="C9" s="18"/>
      <c r="D9" s="94" t="s">
        <v>74</v>
      </c>
      <c r="E9" s="94"/>
      <c r="F9" s="94"/>
      <c r="G9" s="94"/>
      <c r="H9" s="94"/>
      <c r="I9" s="94"/>
      <c r="J9" s="94"/>
      <c r="K9" s="94"/>
    </row>
    <row r="10" spans="1:14" x14ac:dyDescent="0.5">
      <c r="A10" s="94" t="s">
        <v>23</v>
      </c>
      <c r="B10" s="94"/>
      <c r="C10" s="94"/>
      <c r="D10" s="20" t="s">
        <v>91</v>
      </c>
      <c r="E10" s="95"/>
      <c r="F10" s="95"/>
      <c r="G10" s="95"/>
      <c r="H10" s="21"/>
      <c r="I10" s="21"/>
      <c r="J10" s="22"/>
      <c r="K10" s="21"/>
    </row>
    <row r="11" spans="1:14" x14ac:dyDescent="0.5">
      <c r="A11" s="11" t="s">
        <v>19</v>
      </c>
      <c r="B11" s="18"/>
      <c r="C11" s="18"/>
      <c r="D11" s="23">
        <v>45817</v>
      </c>
      <c r="E11" s="24"/>
      <c r="F11" s="25"/>
      <c r="G11" s="24"/>
      <c r="H11" s="24"/>
      <c r="I11" s="24"/>
      <c r="J11" s="26"/>
      <c r="K11" s="11"/>
    </row>
    <row r="12" spans="1:14" x14ac:dyDescent="0.5">
      <c r="A12" s="96" t="s">
        <v>3</v>
      </c>
      <c r="B12" s="98" t="s">
        <v>50</v>
      </c>
      <c r="C12" s="99"/>
      <c r="D12" s="100"/>
      <c r="E12" s="96" t="s">
        <v>0</v>
      </c>
      <c r="F12" s="1" t="s">
        <v>51</v>
      </c>
      <c r="G12" s="1" t="s">
        <v>4</v>
      </c>
      <c r="H12" s="1" t="s">
        <v>5</v>
      </c>
      <c r="I12" s="2" t="s">
        <v>53</v>
      </c>
      <c r="J12" s="14" t="s">
        <v>55</v>
      </c>
      <c r="K12" s="2" t="s">
        <v>6</v>
      </c>
    </row>
    <row r="13" spans="1:14" x14ac:dyDescent="0.5">
      <c r="A13" s="97"/>
      <c r="B13" s="101"/>
      <c r="C13" s="102"/>
      <c r="D13" s="103"/>
      <c r="E13" s="104"/>
      <c r="F13" s="3" t="s">
        <v>52</v>
      </c>
      <c r="G13" s="3"/>
      <c r="H13" s="3" t="s">
        <v>7</v>
      </c>
      <c r="I13" s="4" t="s">
        <v>54</v>
      </c>
      <c r="J13" s="5" t="s">
        <v>56</v>
      </c>
      <c r="K13" s="4"/>
    </row>
    <row r="14" spans="1:14" x14ac:dyDescent="0.5">
      <c r="A14" s="27">
        <v>1</v>
      </c>
      <c r="B14" s="105" t="s">
        <v>34</v>
      </c>
      <c r="C14" s="106"/>
      <c r="D14" s="107"/>
      <c r="E14" s="28"/>
      <c r="F14" s="29"/>
      <c r="G14" s="30"/>
      <c r="H14" s="31"/>
      <c r="I14" s="32"/>
      <c r="J14" s="33"/>
      <c r="K14" s="33"/>
    </row>
    <row r="15" spans="1:14" x14ac:dyDescent="0.5">
      <c r="A15" s="27"/>
      <c r="B15" s="13">
        <v>1.1000000000000001</v>
      </c>
      <c r="C15" s="85" t="s">
        <v>27</v>
      </c>
      <c r="D15" s="86"/>
      <c r="E15" s="34" t="s">
        <v>2</v>
      </c>
      <c r="F15" s="29"/>
      <c r="G15" s="30"/>
      <c r="H15" s="30"/>
      <c r="I15" s="35"/>
      <c r="J15" s="33"/>
      <c r="K15" s="33"/>
    </row>
    <row r="16" spans="1:14" x14ac:dyDescent="0.5">
      <c r="A16" s="27"/>
      <c r="B16" s="13">
        <v>1.2</v>
      </c>
      <c r="C16" s="85" t="s">
        <v>35</v>
      </c>
      <c r="D16" s="86"/>
      <c r="E16" s="34" t="s">
        <v>2</v>
      </c>
      <c r="F16" s="29"/>
      <c r="G16" s="30"/>
      <c r="H16" s="30"/>
      <c r="I16" s="35"/>
      <c r="J16" s="33"/>
      <c r="K16" s="33"/>
    </row>
    <row r="17" spans="1:11" x14ac:dyDescent="0.5">
      <c r="A17" s="27">
        <v>2</v>
      </c>
      <c r="B17" s="90" t="s">
        <v>33</v>
      </c>
      <c r="C17" s="91"/>
      <c r="D17" s="92"/>
      <c r="E17" s="34"/>
      <c r="F17" s="29"/>
      <c r="G17" s="30"/>
      <c r="H17" s="30"/>
      <c r="I17" s="35"/>
      <c r="J17" s="33"/>
      <c r="K17" s="33"/>
    </row>
    <row r="18" spans="1:11" x14ac:dyDescent="0.5">
      <c r="A18" s="27"/>
      <c r="B18" s="13">
        <v>2.1</v>
      </c>
      <c r="C18" s="85" t="s">
        <v>36</v>
      </c>
      <c r="D18" s="86"/>
      <c r="E18" s="34" t="s">
        <v>2</v>
      </c>
      <c r="F18" s="36"/>
      <c r="G18" s="30"/>
      <c r="H18" s="30"/>
      <c r="I18" s="35"/>
      <c r="J18" s="33"/>
      <c r="K18" s="33"/>
    </row>
    <row r="19" spans="1:11" x14ac:dyDescent="0.5">
      <c r="A19" s="27"/>
      <c r="B19" s="13">
        <v>2.2000000000000002</v>
      </c>
      <c r="C19" s="85" t="s">
        <v>22</v>
      </c>
      <c r="D19" s="86"/>
      <c r="E19" s="34" t="s">
        <v>1</v>
      </c>
      <c r="F19" s="29"/>
      <c r="G19" s="30"/>
      <c r="H19" s="30"/>
      <c r="I19" s="35"/>
      <c r="J19" s="33"/>
      <c r="K19" s="33"/>
    </row>
    <row r="20" spans="1:11" x14ac:dyDescent="0.5">
      <c r="A20" s="27"/>
      <c r="B20" s="13">
        <v>2.2999999999999998</v>
      </c>
      <c r="C20" s="85" t="s">
        <v>37</v>
      </c>
      <c r="D20" s="86"/>
      <c r="E20" s="34" t="s">
        <v>1</v>
      </c>
      <c r="F20" s="29"/>
      <c r="G20" s="30"/>
      <c r="H20" s="30"/>
      <c r="I20" s="35"/>
      <c r="J20" s="33"/>
      <c r="K20" s="33"/>
    </row>
    <row r="21" spans="1:11" x14ac:dyDescent="0.5">
      <c r="A21" s="27"/>
      <c r="B21" s="13">
        <v>2.4</v>
      </c>
      <c r="C21" s="85" t="s">
        <v>38</v>
      </c>
      <c r="D21" s="86"/>
      <c r="E21" s="34" t="s">
        <v>1</v>
      </c>
      <c r="F21" s="29"/>
      <c r="G21" s="30"/>
      <c r="H21" s="30"/>
      <c r="I21" s="35"/>
      <c r="J21" s="33"/>
      <c r="K21" s="33"/>
    </row>
    <row r="22" spans="1:11" x14ac:dyDescent="0.5">
      <c r="A22" s="27">
        <v>3</v>
      </c>
      <c r="B22" s="90" t="s">
        <v>39</v>
      </c>
      <c r="C22" s="91"/>
      <c r="D22" s="92"/>
      <c r="E22" s="34"/>
      <c r="F22" s="29"/>
      <c r="G22" s="30"/>
      <c r="H22" s="30"/>
      <c r="I22" s="35"/>
      <c r="J22" s="33"/>
      <c r="K22" s="33"/>
    </row>
    <row r="23" spans="1:11" x14ac:dyDescent="0.5">
      <c r="A23" s="27"/>
      <c r="B23" s="13">
        <v>3.1</v>
      </c>
      <c r="C23" s="85" t="s">
        <v>41</v>
      </c>
      <c r="D23" s="86"/>
      <c r="E23" s="34" t="s">
        <v>2</v>
      </c>
      <c r="F23" s="36"/>
      <c r="G23" s="30"/>
      <c r="H23" s="30"/>
      <c r="I23" s="35"/>
      <c r="J23" s="33"/>
      <c r="K23" s="33"/>
    </row>
    <row r="24" spans="1:11" x14ac:dyDescent="0.5">
      <c r="A24" s="27"/>
      <c r="B24" s="13"/>
      <c r="C24" s="37" t="s">
        <v>57</v>
      </c>
      <c r="D24" s="38"/>
      <c r="E24" s="34"/>
      <c r="F24" s="29"/>
      <c r="G24" s="30"/>
      <c r="H24" s="30"/>
      <c r="I24" s="35"/>
      <c r="J24" s="33"/>
      <c r="K24" s="33"/>
    </row>
    <row r="25" spans="1:11" x14ac:dyDescent="0.5">
      <c r="A25" s="27"/>
      <c r="B25" s="13">
        <v>3.2</v>
      </c>
      <c r="C25" s="85" t="s">
        <v>41</v>
      </c>
      <c r="D25" s="86"/>
      <c r="E25" s="34" t="s">
        <v>2</v>
      </c>
      <c r="F25" s="39"/>
      <c r="G25" s="30"/>
      <c r="H25" s="30"/>
      <c r="I25" s="35"/>
      <c r="J25" s="33"/>
      <c r="K25" s="33"/>
    </row>
    <row r="26" spans="1:11" x14ac:dyDescent="0.5">
      <c r="A26" s="27"/>
      <c r="B26" s="13"/>
      <c r="C26" s="37" t="s">
        <v>58</v>
      </c>
      <c r="D26" s="38"/>
      <c r="E26" s="34"/>
      <c r="F26" s="39"/>
      <c r="G26" s="30"/>
      <c r="H26" s="30"/>
      <c r="I26" s="35"/>
      <c r="J26" s="33"/>
      <c r="K26" s="33"/>
    </row>
    <row r="27" spans="1:11" x14ac:dyDescent="0.5">
      <c r="A27" s="27"/>
      <c r="B27" s="13">
        <v>3.3</v>
      </c>
      <c r="C27" s="85" t="s">
        <v>40</v>
      </c>
      <c r="D27" s="86"/>
      <c r="E27" s="34" t="s">
        <v>1</v>
      </c>
      <c r="F27" s="39"/>
      <c r="G27" s="30"/>
      <c r="H27" s="30"/>
      <c r="I27" s="35"/>
      <c r="J27" s="33"/>
      <c r="K27" s="33"/>
    </row>
    <row r="28" spans="1:11" x14ac:dyDescent="0.5">
      <c r="A28" s="27"/>
      <c r="B28" s="13">
        <v>3.4</v>
      </c>
      <c r="C28" s="85" t="s">
        <v>75</v>
      </c>
      <c r="D28" s="86"/>
      <c r="E28" s="34" t="s">
        <v>1</v>
      </c>
      <c r="F28" s="39">
        <f>(113*5*0.15)</f>
        <v>84.75</v>
      </c>
      <c r="G28" s="30">
        <v>745.64</v>
      </c>
      <c r="H28" s="30">
        <f>ROUNDDOWN(G28*F28,2)</f>
        <v>63192.99</v>
      </c>
      <c r="I28" s="35">
        <v>1.3642000000000001</v>
      </c>
      <c r="J28" s="33">
        <f>ROUNDDOWN(H28*I28,2)</f>
        <v>86207.87</v>
      </c>
      <c r="K28" s="33">
        <f>J28</f>
        <v>86207.87</v>
      </c>
    </row>
    <row r="29" spans="1:11" x14ac:dyDescent="0.5">
      <c r="A29" s="27"/>
      <c r="B29" s="13">
        <v>3.5</v>
      </c>
      <c r="C29" s="85" t="s">
        <v>76</v>
      </c>
      <c r="D29" s="86"/>
      <c r="E29" s="34" t="s">
        <v>1</v>
      </c>
      <c r="F29" s="39">
        <f>(113*5*0.05)</f>
        <v>28.25</v>
      </c>
      <c r="G29" s="30">
        <v>459.47</v>
      </c>
      <c r="H29" s="30">
        <f>ROUNDDOWN(G29*F29,2)</f>
        <v>12980.02</v>
      </c>
      <c r="I29" s="35">
        <v>1.3642000000000001</v>
      </c>
      <c r="J29" s="33">
        <f>ROUNDDOWN(H29*I29,2)</f>
        <v>17707.34</v>
      </c>
      <c r="K29" s="33">
        <f>J29</f>
        <v>17707.34</v>
      </c>
    </row>
    <row r="30" spans="1:11" x14ac:dyDescent="0.5">
      <c r="A30" s="27"/>
      <c r="B30" s="13">
        <v>3.6</v>
      </c>
      <c r="C30" s="85" t="s">
        <v>59</v>
      </c>
      <c r="D30" s="86"/>
      <c r="E30" s="34" t="s">
        <v>2</v>
      </c>
      <c r="F30" s="29"/>
      <c r="G30" s="30"/>
      <c r="H30" s="30"/>
      <c r="I30" s="35"/>
      <c r="J30" s="33"/>
      <c r="K30" s="33"/>
    </row>
    <row r="31" spans="1:11" x14ac:dyDescent="0.5">
      <c r="A31" s="27"/>
      <c r="B31" s="13"/>
      <c r="C31" s="85" t="s">
        <v>60</v>
      </c>
      <c r="D31" s="86"/>
      <c r="E31" s="34"/>
      <c r="F31" s="29"/>
      <c r="G31" s="30"/>
      <c r="H31" s="30"/>
      <c r="I31" s="35"/>
      <c r="J31" s="33"/>
      <c r="K31" s="33"/>
    </row>
    <row r="32" spans="1:11" x14ac:dyDescent="0.5">
      <c r="A32" s="27"/>
      <c r="B32" s="13">
        <v>3.7</v>
      </c>
      <c r="C32" s="85" t="s">
        <v>42</v>
      </c>
      <c r="D32" s="86"/>
      <c r="E32" s="34" t="s">
        <v>1</v>
      </c>
      <c r="F32" s="36"/>
      <c r="G32" s="30"/>
      <c r="H32" s="30"/>
      <c r="I32" s="35"/>
      <c r="J32" s="33"/>
      <c r="K32" s="33"/>
    </row>
    <row r="33" spans="1:12" x14ac:dyDescent="0.5">
      <c r="A33" s="27"/>
      <c r="B33" s="13">
        <v>3.8</v>
      </c>
      <c r="C33" s="85" t="s">
        <v>101</v>
      </c>
      <c r="D33" s="86"/>
      <c r="E33" s="34" t="s">
        <v>1</v>
      </c>
      <c r="F33" s="29">
        <f>(113*0.5*0.15)*2</f>
        <v>16.95</v>
      </c>
      <c r="G33" s="30">
        <v>420.56</v>
      </c>
      <c r="H33" s="30">
        <f>ROUNDDOWN(G33*F33,2)</f>
        <v>7128.49</v>
      </c>
      <c r="I33" s="35">
        <v>1.3642000000000001</v>
      </c>
      <c r="J33" s="33">
        <f>ROUNDDOWN(H33*I33,2)</f>
        <v>9724.68</v>
      </c>
      <c r="K33" s="33">
        <f>J33</f>
        <v>9724.68</v>
      </c>
    </row>
    <row r="34" spans="1:12" x14ac:dyDescent="0.5">
      <c r="A34" s="27">
        <v>4</v>
      </c>
      <c r="B34" s="90" t="s">
        <v>21</v>
      </c>
      <c r="C34" s="91"/>
      <c r="D34" s="92"/>
      <c r="E34" s="34"/>
      <c r="F34" s="29"/>
      <c r="G34" s="30"/>
      <c r="H34" s="30"/>
      <c r="I34" s="35"/>
      <c r="J34" s="33"/>
      <c r="K34" s="33"/>
    </row>
    <row r="35" spans="1:12" x14ac:dyDescent="0.5">
      <c r="A35" s="27"/>
      <c r="B35" s="13">
        <v>4.0999999999999996</v>
      </c>
      <c r="C35" s="85" t="s">
        <v>61</v>
      </c>
      <c r="D35" s="86"/>
      <c r="E35" s="34" t="s">
        <v>2</v>
      </c>
      <c r="F35" s="29">
        <f>(113*5*0.15)</f>
        <v>84.75</v>
      </c>
      <c r="G35" s="30">
        <v>355.33</v>
      </c>
      <c r="H35" s="30">
        <f>ROUNDDOWN(G35*F35,2)</f>
        <v>30114.21</v>
      </c>
      <c r="I35" s="35">
        <v>1.3642000000000001</v>
      </c>
      <c r="J35" s="33">
        <f>ROUNDDOWN(H35*I35,2)</f>
        <v>41081.800000000003</v>
      </c>
      <c r="K35" s="33">
        <f>J35</f>
        <v>41081.800000000003</v>
      </c>
    </row>
    <row r="36" spans="1:12" x14ac:dyDescent="0.5">
      <c r="A36" s="27"/>
      <c r="B36" s="13"/>
      <c r="C36" s="85" t="s">
        <v>62</v>
      </c>
      <c r="D36" s="86"/>
      <c r="E36" s="34"/>
      <c r="F36" s="29"/>
      <c r="G36" s="30"/>
      <c r="H36" s="30"/>
      <c r="I36" s="32"/>
      <c r="J36" s="33"/>
      <c r="K36" s="33"/>
    </row>
    <row r="37" spans="1:12" x14ac:dyDescent="0.5">
      <c r="A37" s="27"/>
      <c r="B37" s="13">
        <v>4.2</v>
      </c>
      <c r="C37" s="85" t="s">
        <v>63</v>
      </c>
      <c r="D37" s="86"/>
      <c r="E37" s="34" t="s">
        <v>13</v>
      </c>
      <c r="F37" s="29">
        <v>5</v>
      </c>
      <c r="G37" s="30">
        <v>214.01</v>
      </c>
      <c r="H37" s="30">
        <f>ROUNDDOWN(G37*F37,2)</f>
        <v>1070.05</v>
      </c>
      <c r="I37" s="35">
        <v>1.3642000000000001</v>
      </c>
      <c r="J37" s="33">
        <f>ROUNDDOWN(H37*I37,2)</f>
        <v>1459.76</v>
      </c>
      <c r="K37" s="33">
        <f>J37</f>
        <v>1459.76</v>
      </c>
    </row>
    <row r="38" spans="1:12" x14ac:dyDescent="0.5">
      <c r="A38" s="27"/>
      <c r="B38" s="13">
        <v>4.3</v>
      </c>
      <c r="C38" s="85" t="s">
        <v>64</v>
      </c>
      <c r="D38" s="86"/>
      <c r="E38" s="34" t="s">
        <v>13</v>
      </c>
      <c r="F38" s="29">
        <v>100</v>
      </c>
      <c r="G38" s="30">
        <v>136.06</v>
      </c>
      <c r="H38" s="30">
        <f>ROUNDDOWN(G38*F38,2)</f>
        <v>13606</v>
      </c>
      <c r="I38" s="35">
        <v>1.3642000000000001</v>
      </c>
      <c r="J38" s="33">
        <f>ROUNDDOWN(H38*I38,2)</f>
        <v>18561.3</v>
      </c>
      <c r="K38" s="33">
        <f>J38</f>
        <v>18561.3</v>
      </c>
    </row>
    <row r="39" spans="1:12" x14ac:dyDescent="0.5">
      <c r="A39" s="27"/>
      <c r="B39" s="13">
        <v>4.4000000000000004</v>
      </c>
      <c r="C39" s="85" t="s">
        <v>65</v>
      </c>
      <c r="D39" s="86"/>
      <c r="E39" s="34" t="s">
        <v>13</v>
      </c>
      <c r="F39" s="29">
        <v>113</v>
      </c>
      <c r="G39" s="30">
        <v>42</v>
      </c>
      <c r="H39" s="30">
        <f>ROUNDDOWN(G39*F39,2)</f>
        <v>4746</v>
      </c>
      <c r="I39" s="35">
        <v>1.3642000000000001</v>
      </c>
      <c r="J39" s="33">
        <f>ROUNDDOWN(H39*I39,2)</f>
        <v>6474.49</v>
      </c>
      <c r="K39" s="33">
        <f>J39</f>
        <v>6474.49</v>
      </c>
    </row>
    <row r="40" spans="1:12" x14ac:dyDescent="0.5">
      <c r="A40" s="4"/>
      <c r="B40" s="40">
        <v>4.5</v>
      </c>
      <c r="C40" s="87" t="s">
        <v>94</v>
      </c>
      <c r="D40" s="88"/>
      <c r="E40" s="41" t="s">
        <v>13</v>
      </c>
      <c r="F40" s="42">
        <v>113</v>
      </c>
      <c r="G40" s="7">
        <v>149</v>
      </c>
      <c r="H40" s="7">
        <f>ROUNDDOWN(G40*F40,2)</f>
        <v>16837</v>
      </c>
      <c r="I40" s="43">
        <v>1.3642000000000001</v>
      </c>
      <c r="J40" s="44">
        <f>ROUNDDOWN(H40*I40,2)</f>
        <v>22969.03</v>
      </c>
      <c r="K40" s="44">
        <f>J40</f>
        <v>22969.03</v>
      </c>
    </row>
    <row r="41" spans="1:12" x14ac:dyDescent="0.5">
      <c r="A41" s="45"/>
      <c r="B41" s="46"/>
      <c r="C41" s="47"/>
      <c r="D41" s="47"/>
      <c r="E41" s="48"/>
      <c r="F41" s="49"/>
      <c r="G41" s="49"/>
      <c r="H41" s="49"/>
      <c r="I41" s="50"/>
      <c r="J41" s="6" t="s">
        <v>24</v>
      </c>
      <c r="K41" s="17" t="s">
        <v>18</v>
      </c>
    </row>
    <row r="42" spans="1:12" x14ac:dyDescent="0.5">
      <c r="A42" s="51"/>
      <c r="B42" s="52"/>
      <c r="C42" s="53"/>
      <c r="D42" s="53"/>
      <c r="E42" s="54"/>
      <c r="F42" s="8"/>
      <c r="G42" s="8"/>
      <c r="H42" s="8"/>
      <c r="I42" s="55"/>
      <c r="J42" s="56"/>
      <c r="K42" s="56"/>
    </row>
    <row r="43" spans="1:12" x14ac:dyDescent="0.5">
      <c r="A43" s="2">
        <v>5</v>
      </c>
      <c r="B43" s="110" t="s">
        <v>43</v>
      </c>
      <c r="C43" s="111"/>
      <c r="D43" s="112"/>
      <c r="E43" s="34"/>
      <c r="F43" s="57"/>
      <c r="G43" s="31"/>
      <c r="H43" s="31"/>
      <c r="I43" s="58"/>
      <c r="J43" s="59"/>
      <c r="K43" s="59"/>
    </row>
    <row r="44" spans="1:12" x14ac:dyDescent="0.5">
      <c r="A44" s="27"/>
      <c r="B44" s="13">
        <v>5.0999999999999996</v>
      </c>
      <c r="C44" s="85" t="s">
        <v>71</v>
      </c>
      <c r="D44" s="86"/>
      <c r="E44" s="34" t="s">
        <v>66</v>
      </c>
      <c r="F44" s="30">
        <v>13</v>
      </c>
      <c r="G44" s="30">
        <v>7714.07</v>
      </c>
      <c r="H44" s="30">
        <f>ROUNDDOWN(G44*F44,2)</f>
        <v>100282.91</v>
      </c>
      <c r="I44" s="35">
        <v>1.3642000000000001</v>
      </c>
      <c r="J44" s="33">
        <f>ROUNDDOWN(H44*I44,2)</f>
        <v>136805.94</v>
      </c>
      <c r="K44" s="33">
        <f>J44</f>
        <v>136805.94</v>
      </c>
    </row>
    <row r="45" spans="1:12" x14ac:dyDescent="0.5">
      <c r="A45" s="27"/>
      <c r="B45" s="13">
        <v>5.2</v>
      </c>
      <c r="C45" s="85" t="s">
        <v>68</v>
      </c>
      <c r="D45" s="86"/>
      <c r="E45" s="34" t="s">
        <v>13</v>
      </c>
      <c r="F45" s="30"/>
      <c r="G45" s="30"/>
      <c r="H45" s="30"/>
      <c r="I45" s="35"/>
      <c r="J45" s="33"/>
      <c r="K45" s="33"/>
    </row>
    <row r="46" spans="1:12" x14ac:dyDescent="0.5">
      <c r="A46" s="27"/>
      <c r="B46" s="13">
        <v>5.3</v>
      </c>
      <c r="C46" s="85" t="s">
        <v>44</v>
      </c>
      <c r="D46" s="86"/>
      <c r="E46" s="34" t="s">
        <v>13</v>
      </c>
      <c r="F46" s="30">
        <v>111</v>
      </c>
      <c r="G46" s="30">
        <v>1310.04</v>
      </c>
      <c r="H46" s="30">
        <f>ROUNDDOWN(G46*F46,2)</f>
        <v>145414.44</v>
      </c>
      <c r="I46" s="35">
        <v>1.3642000000000001</v>
      </c>
      <c r="J46" s="33">
        <f>ROUNDDOWN(H46*I46,2)</f>
        <v>198374.37</v>
      </c>
      <c r="K46" s="33">
        <f>J46</f>
        <v>198374.37</v>
      </c>
    </row>
    <row r="47" spans="1:12" x14ac:dyDescent="0.5">
      <c r="A47" s="27"/>
      <c r="B47" s="13">
        <v>5.4</v>
      </c>
      <c r="C47" s="85" t="s">
        <v>69</v>
      </c>
      <c r="D47" s="86"/>
      <c r="E47" s="34" t="s">
        <v>13</v>
      </c>
      <c r="F47" s="30"/>
      <c r="G47" s="30"/>
      <c r="H47" s="30"/>
      <c r="I47" s="35"/>
      <c r="J47" s="33"/>
      <c r="K47" s="33"/>
      <c r="L47" s="60"/>
    </row>
    <row r="48" spans="1:12" x14ac:dyDescent="0.5">
      <c r="A48" s="27">
        <v>6</v>
      </c>
      <c r="B48" s="90" t="s">
        <v>45</v>
      </c>
      <c r="C48" s="91"/>
      <c r="D48" s="92"/>
      <c r="E48" s="34"/>
      <c r="F48" s="29"/>
      <c r="G48" s="30"/>
      <c r="H48" s="30"/>
      <c r="I48" s="35"/>
      <c r="J48" s="33"/>
      <c r="K48" s="33"/>
    </row>
    <row r="49" spans="1:14" x14ac:dyDescent="0.5">
      <c r="A49" s="27"/>
      <c r="B49" s="13">
        <v>6.1</v>
      </c>
      <c r="C49" s="85" t="s">
        <v>67</v>
      </c>
      <c r="D49" s="86"/>
      <c r="E49" s="34" t="s">
        <v>20</v>
      </c>
      <c r="F49" s="29"/>
      <c r="G49" s="30"/>
      <c r="H49" s="30"/>
      <c r="I49" s="35"/>
      <c r="J49" s="33"/>
      <c r="K49" s="33"/>
    </row>
    <row r="50" spans="1:14" x14ac:dyDescent="0.5">
      <c r="A50" s="27"/>
      <c r="B50" s="13">
        <v>6.2</v>
      </c>
      <c r="C50" s="85" t="s">
        <v>77</v>
      </c>
      <c r="D50" s="86"/>
      <c r="E50" s="34" t="s">
        <v>12</v>
      </c>
      <c r="F50" s="29"/>
      <c r="G50" s="30"/>
      <c r="H50" s="30"/>
      <c r="I50" s="35"/>
      <c r="J50" s="33"/>
      <c r="K50" s="33"/>
    </row>
    <row r="51" spans="1:14" x14ac:dyDescent="0.5">
      <c r="A51" s="27"/>
      <c r="B51" s="13">
        <v>6.2</v>
      </c>
      <c r="C51" s="85" t="s">
        <v>46</v>
      </c>
      <c r="D51" s="86"/>
      <c r="E51" s="34" t="s">
        <v>2</v>
      </c>
      <c r="F51" s="29"/>
      <c r="G51" s="30"/>
      <c r="H51" s="30"/>
      <c r="I51" s="35"/>
      <c r="J51" s="61"/>
      <c r="K51" s="61"/>
    </row>
    <row r="52" spans="1:14" x14ac:dyDescent="0.5">
      <c r="A52" s="27"/>
      <c r="B52" s="13"/>
      <c r="C52" s="37" t="s">
        <v>47</v>
      </c>
      <c r="D52" s="38"/>
      <c r="E52" s="34"/>
      <c r="F52" s="29"/>
      <c r="G52" s="30"/>
      <c r="H52" s="30"/>
      <c r="I52" s="32"/>
      <c r="J52" s="33"/>
      <c r="K52" s="33"/>
    </row>
    <row r="53" spans="1:14" x14ac:dyDescent="0.5">
      <c r="A53" s="27">
        <v>7</v>
      </c>
      <c r="B53" s="90" t="s">
        <v>48</v>
      </c>
      <c r="C53" s="91"/>
      <c r="D53" s="92"/>
      <c r="E53" s="34" t="s">
        <v>49</v>
      </c>
      <c r="F53" s="29"/>
      <c r="G53" s="30"/>
      <c r="H53" s="30"/>
      <c r="I53" s="35"/>
      <c r="J53" s="33"/>
      <c r="K53" s="33"/>
    </row>
    <row r="54" spans="1:14" x14ac:dyDescent="0.5">
      <c r="A54" s="4"/>
      <c r="B54" s="62"/>
      <c r="C54" s="53"/>
      <c r="D54" s="63"/>
      <c r="E54" s="41"/>
      <c r="F54" s="42"/>
      <c r="G54" s="7"/>
      <c r="H54" s="7"/>
      <c r="I54" s="43"/>
      <c r="J54" s="44"/>
      <c r="K54" s="44"/>
    </row>
    <row r="55" spans="1:14" x14ac:dyDescent="0.5">
      <c r="A55" s="51"/>
      <c r="B55" s="51"/>
      <c r="C55" s="64"/>
      <c r="D55" s="21"/>
      <c r="E55" s="51"/>
      <c r="F55" s="8"/>
      <c r="G55" s="8"/>
      <c r="H55" s="7">
        <f>SUM(H14:H54)</f>
        <v>395372.11</v>
      </c>
      <c r="I55" s="9"/>
      <c r="J55" s="6" t="s">
        <v>8</v>
      </c>
      <c r="K55" s="7">
        <f>SUM(K14:K54)</f>
        <v>539366.57999999996</v>
      </c>
    </row>
    <row r="56" spans="1:14" x14ac:dyDescent="0.5">
      <c r="A56" s="51"/>
      <c r="B56" s="51"/>
      <c r="C56" s="64"/>
      <c r="D56" s="21"/>
      <c r="E56" s="51"/>
      <c r="F56" s="8"/>
      <c r="G56" s="8"/>
      <c r="H56" s="8" t="s">
        <v>70</v>
      </c>
      <c r="I56" s="9"/>
      <c r="J56" s="6"/>
      <c r="K56" s="83">
        <v>539000</v>
      </c>
    </row>
    <row r="57" spans="1:14" x14ac:dyDescent="0.5">
      <c r="A57" s="51"/>
      <c r="B57" s="51"/>
      <c r="C57" s="64"/>
      <c r="D57" s="21"/>
      <c r="E57" s="51"/>
      <c r="F57" s="8"/>
      <c r="G57" s="8"/>
      <c r="H57" s="8" t="s">
        <v>92</v>
      </c>
      <c r="I57" s="9"/>
      <c r="J57" s="6"/>
      <c r="K57" s="10">
        <v>606000</v>
      </c>
    </row>
    <row r="58" spans="1:14" x14ac:dyDescent="0.5">
      <c r="A58" s="51"/>
      <c r="B58" s="51"/>
      <c r="C58" s="64"/>
      <c r="D58" s="21"/>
      <c r="E58" s="51"/>
      <c r="F58" s="8"/>
      <c r="G58" s="8"/>
      <c r="H58" s="65"/>
      <c r="I58" s="9"/>
      <c r="J58" s="6"/>
      <c r="K58" s="8"/>
    </row>
    <row r="59" spans="1:14" x14ac:dyDescent="0.5">
      <c r="A59" s="13"/>
      <c r="B59" s="15" t="s">
        <v>28</v>
      </c>
      <c r="D59" s="13"/>
      <c r="G59" s="15" t="s">
        <v>9</v>
      </c>
      <c r="H59" s="113">
        <f>K55</f>
        <v>539366.57999999996</v>
      </c>
      <c r="I59" s="114"/>
      <c r="N59" s="67"/>
    </row>
    <row r="60" spans="1:14" x14ac:dyDescent="0.5">
      <c r="A60" s="13"/>
      <c r="B60" s="15" t="s">
        <v>29</v>
      </c>
      <c r="D60" s="13"/>
      <c r="G60" s="15" t="s">
        <v>9</v>
      </c>
      <c r="H60" s="115"/>
      <c r="I60" s="114"/>
    </row>
    <row r="61" spans="1:14" x14ac:dyDescent="0.5">
      <c r="A61" s="13"/>
      <c r="B61" s="15" t="s">
        <v>30</v>
      </c>
      <c r="D61" s="13"/>
      <c r="G61" s="15" t="s">
        <v>9</v>
      </c>
      <c r="H61" s="115"/>
      <c r="I61" s="114"/>
    </row>
    <row r="62" spans="1:14" ht="12" customHeight="1" x14ac:dyDescent="0.5">
      <c r="A62" s="13"/>
      <c r="D62" s="13"/>
      <c r="H62" s="68"/>
    </row>
    <row r="63" spans="1:14" x14ac:dyDescent="0.5">
      <c r="A63" s="13"/>
      <c r="B63" s="15" t="s">
        <v>31</v>
      </c>
      <c r="D63" s="13"/>
      <c r="G63" s="15" t="s">
        <v>9</v>
      </c>
      <c r="H63" s="116">
        <v>1.3642000000000001</v>
      </c>
      <c r="I63" s="117"/>
      <c r="J63" s="69"/>
      <c r="K63" s="70"/>
    </row>
    <row r="64" spans="1:14" x14ac:dyDescent="0.5">
      <c r="A64" s="13"/>
      <c r="B64" s="15" t="s">
        <v>32</v>
      </c>
      <c r="D64" s="13"/>
      <c r="G64" s="15" t="s">
        <v>9</v>
      </c>
      <c r="H64" s="115"/>
      <c r="I64" s="114"/>
      <c r="J64" s="69"/>
      <c r="K64" s="70"/>
    </row>
    <row r="65" spans="1:14" ht="10.5" customHeight="1" x14ac:dyDescent="0.5">
      <c r="A65" s="13"/>
      <c r="D65" s="13"/>
      <c r="H65" s="68"/>
      <c r="J65" s="69"/>
      <c r="K65" s="21"/>
    </row>
    <row r="66" spans="1:14" ht="16.5" customHeight="1" x14ac:dyDescent="0.5">
      <c r="A66" s="13"/>
      <c r="D66" s="13"/>
      <c r="H66" s="8"/>
      <c r="I66" s="9"/>
      <c r="J66" s="69"/>
      <c r="K66" s="70"/>
    </row>
    <row r="67" spans="1:14" ht="24" customHeight="1" x14ac:dyDescent="0.5">
      <c r="B67" s="89" t="s">
        <v>25</v>
      </c>
      <c r="C67" s="89"/>
      <c r="D67" s="71">
        <f>(113*5)</f>
        <v>565</v>
      </c>
      <c r="E67" s="37" t="s">
        <v>2</v>
      </c>
      <c r="F67" s="72"/>
      <c r="G67" s="73"/>
      <c r="H67" s="74"/>
      <c r="I67" s="74"/>
      <c r="J67" s="75"/>
      <c r="N67" s="67"/>
    </row>
    <row r="68" spans="1:14" x14ac:dyDescent="0.5">
      <c r="B68" s="84" t="s">
        <v>26</v>
      </c>
      <c r="C68" s="84"/>
      <c r="D68" s="71">
        <f>ROUNDDOWN(K55/D67,2)</f>
        <v>954.63</v>
      </c>
      <c r="E68" s="15" t="s">
        <v>11</v>
      </c>
      <c r="J68" s="76"/>
    </row>
    <row r="69" spans="1:14" ht="20.25" customHeight="1" x14ac:dyDescent="0.5">
      <c r="C69" s="77"/>
      <c r="D69" s="84"/>
      <c r="E69" s="84"/>
      <c r="F69" s="84"/>
      <c r="G69" s="84"/>
      <c r="I69" s="78"/>
      <c r="J69" s="15"/>
    </row>
    <row r="70" spans="1:14" x14ac:dyDescent="0.5">
      <c r="A70" s="79"/>
      <c r="B70" s="13"/>
      <c r="C70" s="84" t="s">
        <v>78</v>
      </c>
      <c r="D70" s="84"/>
      <c r="E70" s="13"/>
      <c r="F70" s="77"/>
      <c r="G70" s="84" t="s">
        <v>79</v>
      </c>
      <c r="H70" s="84"/>
      <c r="I70" s="84"/>
      <c r="J70" s="84"/>
    </row>
    <row r="71" spans="1:14" x14ac:dyDescent="0.5">
      <c r="A71" s="79"/>
      <c r="C71" s="108" t="s">
        <v>80</v>
      </c>
      <c r="D71" s="108"/>
      <c r="E71" s="77"/>
      <c r="F71" s="79"/>
      <c r="G71" s="84" t="s">
        <v>80</v>
      </c>
      <c r="H71" s="84"/>
      <c r="I71" s="84"/>
      <c r="J71" s="84"/>
    </row>
    <row r="72" spans="1:14" x14ac:dyDescent="0.5">
      <c r="A72" s="79"/>
      <c r="C72" s="109" t="s">
        <v>81</v>
      </c>
      <c r="D72" s="109"/>
      <c r="E72" s="77"/>
      <c r="F72" s="79"/>
      <c r="G72" s="109" t="s">
        <v>82</v>
      </c>
      <c r="H72" s="109"/>
      <c r="I72" s="109"/>
      <c r="J72" s="109"/>
    </row>
    <row r="73" spans="1:14" ht="20.25" customHeight="1" x14ac:dyDescent="0.5">
      <c r="C73" s="109" t="s">
        <v>83</v>
      </c>
      <c r="D73" s="109"/>
      <c r="E73" s="79"/>
      <c r="F73" s="79"/>
      <c r="G73" s="109" t="s">
        <v>84</v>
      </c>
      <c r="H73" s="109"/>
      <c r="I73" s="109"/>
      <c r="J73" s="109"/>
    </row>
    <row r="74" spans="1:14" x14ac:dyDescent="0.5">
      <c r="A74" s="80"/>
      <c r="B74" s="80"/>
      <c r="C74" s="79"/>
      <c r="D74" s="84"/>
      <c r="E74" s="84"/>
      <c r="F74" s="84"/>
      <c r="G74" s="84"/>
      <c r="I74" s="81"/>
      <c r="J74" s="15"/>
    </row>
    <row r="75" spans="1:14" x14ac:dyDescent="0.5">
      <c r="D75" s="79" t="s">
        <v>85</v>
      </c>
      <c r="E75" s="79"/>
      <c r="F75" s="79"/>
      <c r="G75" s="79"/>
      <c r="H75" s="15" t="s">
        <v>90</v>
      </c>
      <c r="J75" s="15"/>
    </row>
    <row r="76" spans="1:14" x14ac:dyDescent="0.5">
      <c r="C76" s="15" t="s">
        <v>80</v>
      </c>
      <c r="E76" s="13"/>
      <c r="F76" s="13"/>
      <c r="G76" s="15" t="s">
        <v>86</v>
      </c>
      <c r="J76" s="15"/>
    </row>
    <row r="77" spans="1:14" x14ac:dyDescent="0.5">
      <c r="C77" s="37" t="s">
        <v>95</v>
      </c>
      <c r="E77" s="77"/>
      <c r="F77" s="77"/>
      <c r="G77" s="79" t="s">
        <v>87</v>
      </c>
      <c r="I77" s="79"/>
      <c r="J77" s="79"/>
      <c r="K77" s="79"/>
    </row>
    <row r="78" spans="1:14" x14ac:dyDescent="0.5">
      <c r="C78" s="79" t="s">
        <v>96</v>
      </c>
      <c r="E78" s="79"/>
      <c r="F78" s="79"/>
      <c r="G78" s="79" t="s">
        <v>88</v>
      </c>
      <c r="I78" s="79"/>
      <c r="J78" s="79"/>
      <c r="K78" s="79"/>
    </row>
    <row r="79" spans="1:14" x14ac:dyDescent="0.5">
      <c r="A79" s="13"/>
      <c r="B79" s="13"/>
      <c r="C79" s="79" t="s">
        <v>89</v>
      </c>
      <c r="E79" s="79"/>
      <c r="F79" s="79"/>
    </row>
    <row r="80" spans="1:14" x14ac:dyDescent="0.5">
      <c r="F80" s="15"/>
    </row>
    <row r="81" spans="3:10" ht="26.1" customHeight="1" x14ac:dyDescent="0.5">
      <c r="D81" s="84"/>
      <c r="E81" s="84"/>
      <c r="F81" s="84"/>
      <c r="G81" s="84"/>
      <c r="H81" s="84"/>
      <c r="I81" s="78"/>
      <c r="J81" s="15"/>
    </row>
    <row r="82" spans="3:10" x14ac:dyDescent="0.5">
      <c r="D82" s="84"/>
      <c r="E82" s="84"/>
      <c r="F82" s="84"/>
      <c r="G82" s="84"/>
      <c r="I82" s="81"/>
      <c r="J82" s="15"/>
    </row>
    <row r="83" spans="3:10" x14ac:dyDescent="0.5">
      <c r="C83" s="13"/>
      <c r="D83" s="109"/>
      <c r="E83" s="109"/>
      <c r="F83" s="109"/>
      <c r="G83" s="109"/>
      <c r="I83" s="66"/>
      <c r="J83" s="15"/>
    </row>
    <row r="84" spans="3:10" x14ac:dyDescent="0.5">
      <c r="F84" s="15"/>
      <c r="J84" s="15"/>
    </row>
    <row r="85" spans="3:10" x14ac:dyDescent="0.5">
      <c r="E85" s="79"/>
      <c r="F85" s="79"/>
      <c r="G85" s="79"/>
      <c r="H85" s="79"/>
      <c r="I85" s="79"/>
      <c r="J85" s="82"/>
    </row>
    <row r="86" spans="3:10" x14ac:dyDescent="0.5">
      <c r="E86" s="84"/>
      <c r="F86" s="84"/>
      <c r="G86" s="84"/>
      <c r="H86" s="84"/>
      <c r="I86" s="84"/>
    </row>
    <row r="87" spans="3:10" x14ac:dyDescent="0.5">
      <c r="E87" s="84"/>
      <c r="F87" s="84"/>
      <c r="G87" s="84"/>
      <c r="H87" s="84"/>
      <c r="I87" s="84"/>
    </row>
  </sheetData>
  <mergeCells count="67">
    <mergeCell ref="C39:D39"/>
    <mergeCell ref="B43:D43"/>
    <mergeCell ref="C50:D50"/>
    <mergeCell ref="D69:G69"/>
    <mergeCell ref="H59:I59"/>
    <mergeCell ref="H60:I60"/>
    <mergeCell ref="H61:I61"/>
    <mergeCell ref="H63:I63"/>
    <mergeCell ref="H64:I64"/>
    <mergeCell ref="C46:D46"/>
    <mergeCell ref="C44:D44"/>
    <mergeCell ref="E87:I87"/>
    <mergeCell ref="E86:I86"/>
    <mergeCell ref="C51:D51"/>
    <mergeCell ref="B53:D53"/>
    <mergeCell ref="C70:D70"/>
    <mergeCell ref="G70:J70"/>
    <mergeCell ref="C71:D71"/>
    <mergeCell ref="G71:J71"/>
    <mergeCell ref="C72:D72"/>
    <mergeCell ref="G72:J72"/>
    <mergeCell ref="D82:G82"/>
    <mergeCell ref="D83:G83"/>
    <mergeCell ref="D81:H81"/>
    <mergeCell ref="C73:D73"/>
    <mergeCell ref="G73:J73"/>
    <mergeCell ref="D74:G74"/>
    <mergeCell ref="A12:A13"/>
    <mergeCell ref="B12:D13"/>
    <mergeCell ref="E12:E13"/>
    <mergeCell ref="C16:D16"/>
    <mergeCell ref="B14:D14"/>
    <mergeCell ref="C15:D15"/>
    <mergeCell ref="A2:K2"/>
    <mergeCell ref="D3:K3"/>
    <mergeCell ref="D9:K9"/>
    <mergeCell ref="E10:G10"/>
    <mergeCell ref="A10:C10"/>
    <mergeCell ref="D4:K4"/>
    <mergeCell ref="D8:K8"/>
    <mergeCell ref="C29:D29"/>
    <mergeCell ref="B17:D17"/>
    <mergeCell ref="C18:D18"/>
    <mergeCell ref="C19:D19"/>
    <mergeCell ref="C20:D20"/>
    <mergeCell ref="C21:D21"/>
    <mergeCell ref="C23:D23"/>
    <mergeCell ref="C25:D25"/>
    <mergeCell ref="B22:D22"/>
    <mergeCell ref="C27:D27"/>
    <mergeCell ref="C28:D28"/>
    <mergeCell ref="C30:D30"/>
    <mergeCell ref="C31:D31"/>
    <mergeCell ref="C35:D35"/>
    <mergeCell ref="C40:D40"/>
    <mergeCell ref="B68:C68"/>
    <mergeCell ref="B67:C67"/>
    <mergeCell ref="C32:D32"/>
    <mergeCell ref="C36:D36"/>
    <mergeCell ref="C38:D38"/>
    <mergeCell ref="C37:D37"/>
    <mergeCell ref="C33:D33"/>
    <mergeCell ref="B34:D34"/>
    <mergeCell ref="B48:D48"/>
    <mergeCell ref="C49:D49"/>
    <mergeCell ref="C47:D47"/>
    <mergeCell ref="C45:D45"/>
  </mergeCells>
  <phoneticPr fontId="0" type="noConversion"/>
  <printOptions horizontalCentered="1"/>
  <pageMargins left="0" right="0" top="0" bottom="0" header="0" footer="0"/>
  <pageSetup paperSize="9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สรุปราคากลาง</vt:lpstr>
      <vt:lpstr>สรุปราคากลาง!Print_Area</vt:lpstr>
    </vt:vector>
  </TitlesOfParts>
  <Company>Boonseanrang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Kiattiwat@Porntida</dc:creator>
  <cp:lastModifiedBy>USER</cp:lastModifiedBy>
  <cp:lastPrinted>2025-06-10T01:44:55Z</cp:lastPrinted>
  <dcterms:created xsi:type="dcterms:W3CDTF">2005-03-05T09:54:06Z</dcterms:created>
  <dcterms:modified xsi:type="dcterms:W3CDTF">2025-06-20T07:07:47Z</dcterms:modified>
</cp:coreProperties>
</file>