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งบลงทุน 2567\12-ปรับปรุงห้อง co-working ศึกษาศาสตร์\ราคากลาง\"/>
    </mc:Choice>
  </mc:AlternateContent>
  <xr:revisionPtr revIDLastSave="0" documentId="13_ncr:1_{CBB919DB-61EE-4E4D-A5F9-18E034B0974A}" xr6:coauthVersionLast="47" xr6:coauthVersionMax="47" xr10:uidLastSave="{00000000-0000-0000-0000-000000000000}"/>
  <bookViews>
    <workbookView xWindow="0" yWindow="45" windowWidth="24255" windowHeight="15435" activeTab="1" xr2:uid="{00000000-000D-0000-FFFF-FFFF00000000}"/>
  </bookViews>
  <sheets>
    <sheet name="ปร.4ก" sheetId="5" r:id="rId1"/>
    <sheet name="ปร.4ข" sheetId="1" r:id="rId2"/>
    <sheet name="ปร.5 (ก)" sheetId="2" r:id="rId3"/>
    <sheet name="ปร.5 (ข)" sheetId="4" r:id="rId4"/>
    <sheet name="ปร.6" sheetId="3" r:id="rId5"/>
  </sheets>
  <definedNames>
    <definedName name="_xlnm.Print_Area" localSheetId="0">ปร.4ก!$A$1:$J$52</definedName>
    <definedName name="_xlnm.Print_Area" localSheetId="1">ปร.4ข!$A$1:$K$26</definedName>
    <definedName name="_xlnm.Print_Area" localSheetId="2">'ปร.5 (ก)'!$A$1:$F$36</definedName>
    <definedName name="_xlnm.Print_Area" localSheetId="3">'ปร.5 (ข)'!$A$1:$F$36</definedName>
    <definedName name="_xlnm.Print_Area" localSheetId="4">ปร.6!$A$1:$F$34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5" l="1"/>
  <c r="F16" i="5"/>
  <c r="I16" i="5" s="1"/>
  <c r="H22" i="5"/>
  <c r="F22" i="5"/>
  <c r="H21" i="5"/>
  <c r="F21" i="5"/>
  <c r="H20" i="5"/>
  <c r="F20" i="5"/>
  <c r="H19" i="5"/>
  <c r="F19" i="5"/>
  <c r="I19" i="5" s="1"/>
  <c r="H18" i="5"/>
  <c r="F18" i="5"/>
  <c r="I18" i="5" s="1"/>
  <c r="H17" i="5"/>
  <c r="F17" i="5"/>
  <c r="I17" i="5" s="1"/>
  <c r="H14" i="5"/>
  <c r="F14" i="5"/>
  <c r="H13" i="5"/>
  <c r="F13" i="5"/>
  <c r="H12" i="5"/>
  <c r="F12" i="5"/>
  <c r="H12" i="1"/>
  <c r="F12" i="1"/>
  <c r="I12" i="5" l="1"/>
  <c r="I13" i="5"/>
  <c r="I14" i="5"/>
  <c r="I20" i="5"/>
  <c r="I21" i="5"/>
  <c r="I22" i="5"/>
  <c r="I12" i="1"/>
  <c r="H40" i="5"/>
  <c r="F40" i="5"/>
  <c r="I40" i="5" s="1"/>
  <c r="H39" i="5"/>
  <c r="F39" i="5"/>
  <c r="H38" i="5"/>
  <c r="F38" i="5"/>
  <c r="H37" i="5"/>
  <c r="F37" i="5"/>
  <c r="I37" i="5" l="1"/>
  <c r="I39" i="5"/>
  <c r="I38" i="5"/>
  <c r="I52" i="5" s="1"/>
  <c r="C13" i="2" l="1"/>
  <c r="E13" i="2" s="1"/>
  <c r="F11" i="1" l="1"/>
  <c r="H11" i="5"/>
  <c r="F11" i="5"/>
  <c r="H11" i="1"/>
  <c r="I11" i="5" l="1"/>
  <c r="I11" i="1"/>
  <c r="I26" i="5" l="1"/>
  <c r="C12" i="2" s="1"/>
  <c r="I26" i="1"/>
  <c r="C12" i="4" l="1"/>
  <c r="E23" i="4" s="1"/>
  <c r="C13" i="3" s="1"/>
  <c r="E12" i="2"/>
  <c r="E23" i="2" l="1"/>
  <c r="C12" i="3" s="1"/>
  <c r="C18" i="3" s="1"/>
  <c r="C19" i="3" s="1"/>
  <c r="B20" i="3" s="1"/>
  <c r="I18" i="3" l="1"/>
  <c r="I20" i="3"/>
</calcChain>
</file>

<file path=xl/sharedStrings.xml><?xml version="1.0" encoding="utf-8"?>
<sst xmlns="http://schemas.openxmlformats.org/spreadsheetml/2006/main" count="256" uniqueCount="114">
  <si>
    <t>แบบแสดงรายการ ปริมาณงาน และราคา</t>
  </si>
  <si>
    <t>หน่วย : บาท</t>
  </si>
  <si>
    <t>ลำดับที่</t>
  </si>
  <si>
    <t>รายการ</t>
  </si>
  <si>
    <t>จำนวน</t>
  </si>
  <si>
    <t>หน่วย</t>
  </si>
  <si>
    <t>ค่าวัสดุ</t>
  </si>
  <si>
    <t>ราคาต่อหน่วย</t>
  </si>
  <si>
    <t>จำนวนเงิน</t>
  </si>
  <si>
    <t>ค่าแรงงาน</t>
  </si>
  <si>
    <t>รวม</t>
  </si>
  <si>
    <t>ค่าวัสดุและแรงงาน</t>
  </si>
  <si>
    <t>หมายเหตุ</t>
  </si>
  <si>
    <t>แบบเลขที่</t>
  </si>
  <si>
    <t>เมื่อวันที่</t>
  </si>
  <si>
    <t>เดือน</t>
  </si>
  <si>
    <t>พ.ศ.</t>
  </si>
  <si>
    <t>แบบ ปร.5 (ก)</t>
  </si>
  <si>
    <t>แบบสรุปค่าก่อสร้าง</t>
  </si>
  <si>
    <t>ค่างานต้นทุน</t>
  </si>
  <si>
    <t xml:space="preserve"> Factor F</t>
  </si>
  <si>
    <t>ค่าก่อสร้าง</t>
  </si>
  <si>
    <t>เงื่อนไขการใช้ตาราง Factor F</t>
  </si>
  <si>
    <t>รวมค่าก่อสร้าง</t>
  </si>
  <si>
    <t>เงินล่วงหน้าจ่าย…….................%</t>
  </si>
  <si>
    <t>ค่างาน</t>
  </si>
  <si>
    <t>ภาษี  มูลค่าเพิ่ม</t>
  </si>
  <si>
    <t>แบบสรุปค่าครุภัณฑ์จัดซื้อ</t>
  </si>
  <si>
    <t>แบบ ปร.5 (ข)</t>
  </si>
  <si>
    <t>สรุป</t>
  </si>
  <si>
    <t>รวมค่าก่อสร้างทั้งโครงการ/งานก่อสร้าง</t>
  </si>
  <si>
    <t>หน้า</t>
  </si>
  <si>
    <t>ตร.ม.</t>
  </si>
  <si>
    <t>1.2</t>
  </si>
  <si>
    <t>1.3</t>
  </si>
  <si>
    <t>แบบ ปร.6 แผ่นที่ 1 / 1</t>
  </si>
  <si>
    <t>แบบเลขที่ -</t>
  </si>
  <si>
    <t>1.1</t>
  </si>
  <si>
    <t>ภาษีมูลค่าเพิ่ม...........7.............%</t>
  </si>
  <si>
    <t>1</t>
  </si>
  <si>
    <t>1.4</t>
  </si>
  <si>
    <t>1.5</t>
  </si>
  <si>
    <t>1.6</t>
  </si>
  <si>
    <t>ชุด</t>
  </si>
  <si>
    <t>ม.</t>
  </si>
  <si>
    <t>ค่างานก่อสร้าง</t>
  </si>
  <si>
    <t>หน่วยงานเจ้าของโครงการ/งานก่อสร้าง มหาวิทยาลัยกาฬสินธุ์</t>
  </si>
  <si>
    <t>เครื่อง</t>
  </si>
  <si>
    <t>รวมค่าติดตั้ง</t>
  </si>
  <si>
    <t>สถานที่ก่อสร้าง มหาวิทยาลัยกาฬสินธุ์ ต.สงเปลือย อ.นามน จ.กาฬสินธุ์</t>
  </si>
  <si>
    <t>1.7</t>
  </si>
  <si>
    <t>งาน</t>
  </si>
  <si>
    <t>รวมค่าแรง</t>
  </si>
  <si>
    <t>งานซ่อมแซมฝ้าเพดานที่ชำรุดเสียหาย</t>
  </si>
  <si>
    <t>งานทาสีฝ้าเพดาน</t>
  </si>
  <si>
    <t>ดอกเบี้ยเงินกู้.............7............%</t>
  </si>
  <si>
    <t>เงินประกันผลงานหัก...............%</t>
  </si>
  <si>
    <t>พ.ศ. 2567</t>
  </si>
  <si>
    <t>หมวดงานปรับปรุงพื้นที่ co-working space (A)</t>
  </si>
  <si>
    <t>งานรื้อผนังเดิม ฉาบแต่ง ทาสี</t>
  </si>
  <si>
    <t>รวมหมวดงานปรับปรุงพื้นที่ co-working space (A)</t>
  </si>
  <si>
    <t>หมวดงานปรับปรุงพื้นที่ co-working space (B)</t>
  </si>
  <si>
    <t>รวมหมวดงานปรับปรุงพื้นที่ co-working space (B)</t>
  </si>
  <si>
    <t>งานติดตั้งประตู ป1</t>
  </si>
  <si>
    <t>งานติดตั้งประตู ป2</t>
  </si>
  <si>
    <t>งานติดตั้งหน้าต่าง น1</t>
  </si>
  <si>
    <t>งานเจาะผนังพร้อมติดตั้งหน้าต่าง น1</t>
  </si>
  <si>
    <t>งานติดตั้งหลังคาคลุมกันสาดเดิม</t>
  </si>
  <si>
    <t xml:space="preserve">  - เหล็ก  C75x45x15x2.3 มม.@1.25 ม.</t>
  </si>
  <si>
    <t xml:space="preserve">  - เหล็ก  C100x50x20x2.3 มม.</t>
  </si>
  <si>
    <t xml:space="preserve">  - แผ่นเพลท+พุกเหล็ก</t>
  </si>
  <si>
    <t xml:space="preserve">  - งานติดตั้ง Flashing หลังคาเมทัลชีท หนาไม่น้อยกว่า 0.35 มม.</t>
  </si>
  <si>
    <t>ท่อน</t>
  </si>
  <si>
    <t xml:space="preserve">  - สีกันสนิม 1 เที่ยวและสีน้ำมัน 2 เที่ยว</t>
  </si>
  <si>
    <t>หมวดงานครุภัณฑ์เครื่องปรับอากาศ</t>
  </si>
  <si>
    <t>รวมหมวดงานครุภัณฑ์เครื่องปรับอากาศ</t>
  </si>
  <si>
    <t>แบบ ปร.4 ข แผ่นที่ 1 / 1</t>
  </si>
  <si>
    <t>ค่าครุภัณฑ์</t>
  </si>
  <si>
    <t xml:space="preserve">แบบ ปร.4ข  ที่แนบ  มีจำนวน         1                      </t>
  </si>
  <si>
    <t xml:space="preserve">แบบ ปร.4ก  ที่แนบ  มีจำนวน         2                      </t>
  </si>
  <si>
    <t xml:space="preserve">แบบ ปร.4  ที่แนบ  มีจำนวน         3                      </t>
  </si>
  <si>
    <t>งานย้าย Condensing Unit เครื่องปรับอากาศ</t>
  </si>
  <si>
    <t xml:space="preserve">  - หลังคาและผนังเมทัลชีทเคลือบสี หนาไม่น้อยกว่า 0.35 มม.</t>
  </si>
  <si>
    <t xml:space="preserve">ชื่อโครงการ/งานก่อสร้าง ปรับปรุงพื้นที่ Co-Working Space พร้อมครุภัณฑ์ คณะศึกษาศาสตร์และนวัตกรรมการศึกษา มหาวิทยาลัยกาฬสินธุ์ ตำบลสงเปลือย อำเภอนามน จังหวัดกาฬสินธุ์ จำนวน 1 งาน </t>
  </si>
  <si>
    <t>ชื่อโครงการ/งาน ปรับปรุงพื้นที่ Co-Working Space พร้อมครุภัณฑ์ คณะศึกษาศาสตร์และนวัตกรรมการศึกษา  มหาวิทยาลัยกาฬสินธุ์</t>
  </si>
  <si>
    <t xml:space="preserve"> ตำบลสงเปลือย อำเภอนามน จังหวัดกาฬสินธุ์ จำนวน 1 งาน</t>
  </si>
  <si>
    <t>เครื่องปรับอากาศแบบแยกส่วน แบบแขวน ขนาดไม่น้อยกว่า 18,000 btu</t>
  </si>
  <si>
    <t>เครื่องปรับอากาศแบบแยกส่วน แบบแขวน ขนาดไม่น้อยกว่า 24,000 btu</t>
  </si>
  <si>
    <t>……………….........………………</t>
  </si>
  <si>
    <t>(นางสาวนคินทร  พัฒนชัย)</t>
  </si>
  <si>
    <t>ประธานกรรมการ</t>
  </si>
  <si>
    <t xml:space="preserve">                    ...........................................</t>
  </si>
  <si>
    <t xml:space="preserve">  ...............................................</t>
  </si>
  <si>
    <t xml:space="preserve">            (ผู้ช่วยศาสตราจารย์สุวรรณวัฒน์ เทียนยุทธกุล)</t>
  </si>
  <si>
    <t xml:space="preserve">  (นายปัญญา  เถาว์ชาลี)</t>
  </si>
  <si>
    <t xml:space="preserve">                            กรรมการ</t>
  </si>
  <si>
    <t xml:space="preserve">  กรรมการ</t>
  </si>
  <si>
    <t xml:space="preserve">                   .........................................</t>
  </si>
  <si>
    <t xml:space="preserve">  .........................................</t>
  </si>
  <si>
    <t xml:space="preserve">                    (นายชาติ  ภูดินทราย)</t>
  </si>
  <si>
    <t xml:space="preserve">  (นายภาณุวัฒน์  ถวิลการ)</t>
  </si>
  <si>
    <t xml:space="preserve">                          กรรมการ</t>
  </si>
  <si>
    <t>แบบ ปร.4 ก  แผ่นที่ 1 / 2</t>
  </si>
  <si>
    <t>มีนาคม</t>
  </si>
  <si>
    <t>คำนวณราคากลาง โดย คณะกรรมการกำหนดราคากลาง</t>
  </si>
  <si>
    <t>เดือน มีนาคม</t>
  </si>
  <si>
    <t>แบบสรุปราคากลางงานก่อสร้างอาคาร</t>
  </si>
  <si>
    <t>ผนังไม้อัดซีเมนต์ หนา 10mm 2 ด้าน ฉาบเรียบ,ทาสี พร้อมโครงคร่าวเหล็ก</t>
  </si>
  <si>
    <t>ราคากลาง</t>
  </si>
  <si>
    <t xml:space="preserve">  กรรมการและเลขานุการ</t>
  </si>
  <si>
    <t xml:space="preserve"> กรรมการและเลขานุการ</t>
  </si>
  <si>
    <t xml:space="preserve">คำนวณราคากลาง เมื่อวันที่                        </t>
  </si>
  <si>
    <t xml:space="preserve">คำนวณราคากลาง เมื่อวันที่                           </t>
  </si>
  <si>
    <t xml:space="preserve">คำนวณราคากลาง เมื่อวันที่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</si>
</sst>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-* #,##0_-;\-* #,##0_-;_-* &quot;-&quot;??_-;_-@_-"/>
    <numFmt numFmtId="188" formatCode="_-* #,##0.0000_-;\-* #,##0.0000_-;_-* &quot;-&quot;??_-;_-@_-"/>
  </numFmts>
  <fonts count="10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rgb="FFFF0000"/>
      <name val="TH SarabunPSK"/>
      <family val="2"/>
    </font>
    <font>
      <b/>
      <sz val="15"/>
      <name val="TH SarabunPSK"/>
      <family val="2"/>
    </font>
    <font>
      <b/>
      <sz val="15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6">
    <xf numFmtId="0" fontId="0" fillId="0" borderId="0" xfId="0"/>
    <xf numFmtId="0" fontId="3" fillId="0" borderId="0" xfId="0" applyFont="1"/>
    <xf numFmtId="0" fontId="5" fillId="0" borderId="19" xfId="0" applyFont="1" applyBorder="1"/>
    <xf numFmtId="0" fontId="2" fillId="0" borderId="19" xfId="0" applyFont="1" applyBorder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87" fontId="3" fillId="0" borderId="21" xfId="1" applyNumberFormat="1" applyFont="1" applyBorder="1"/>
    <xf numFmtId="43" fontId="3" fillId="0" borderId="22" xfId="1" applyFont="1" applyBorder="1"/>
    <xf numFmtId="0" fontId="3" fillId="0" borderId="31" xfId="0" applyFont="1" applyBorder="1"/>
    <xf numFmtId="187" fontId="3" fillId="0" borderId="26" xfId="1" applyNumberFormat="1" applyFont="1" applyBorder="1"/>
    <xf numFmtId="187" fontId="3" fillId="0" borderId="27" xfId="1" applyNumberFormat="1" applyFont="1" applyBorder="1"/>
    <xf numFmtId="43" fontId="3" fillId="0" borderId="27" xfId="1" applyFont="1" applyBorder="1"/>
    <xf numFmtId="0" fontId="3" fillId="0" borderId="32" xfId="0" applyFont="1" applyBorder="1"/>
    <xf numFmtId="187" fontId="2" fillId="0" borderId="37" xfId="1" applyNumberFormat="1" applyFont="1" applyBorder="1"/>
    <xf numFmtId="187" fontId="3" fillId="0" borderId="13" xfId="1" applyNumberFormat="1" applyFont="1" applyBorder="1"/>
    <xf numFmtId="187" fontId="3" fillId="0" borderId="3" xfId="1" applyNumberFormat="1" applyFont="1" applyBorder="1"/>
    <xf numFmtId="43" fontId="3" fillId="0" borderId="3" xfId="1" applyFont="1" applyBorder="1"/>
    <xf numFmtId="0" fontId="3" fillId="0" borderId="38" xfId="0" applyFont="1" applyBorder="1"/>
    <xf numFmtId="43" fontId="3" fillId="0" borderId="1" xfId="1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2" xfId="0" applyFont="1" applyBorder="1"/>
    <xf numFmtId="0" fontId="3" fillId="0" borderId="26" xfId="0" applyFont="1" applyBorder="1"/>
    <xf numFmtId="0" fontId="3" fillId="0" borderId="27" xfId="0" applyFont="1" applyBorder="1"/>
    <xf numFmtId="0" fontId="2" fillId="0" borderId="27" xfId="0" applyFont="1" applyBorder="1"/>
    <xf numFmtId="0" fontId="3" fillId="0" borderId="3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26" xfId="1" applyNumberFormat="1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13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17" xfId="0" applyFont="1" applyBorder="1"/>
    <xf numFmtId="0" fontId="3" fillId="0" borderId="18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9" fontId="6" fillId="0" borderId="41" xfId="0" applyNumberFormat="1" applyFont="1" applyBorder="1"/>
    <xf numFmtId="43" fontId="3" fillId="0" borderId="41" xfId="1" applyFont="1" applyBorder="1"/>
    <xf numFmtId="43" fontId="6" fillId="0" borderId="27" xfId="1" applyFont="1" applyBorder="1"/>
    <xf numFmtId="49" fontId="3" fillId="0" borderId="22" xfId="1" applyNumberFormat="1" applyFont="1" applyBorder="1"/>
    <xf numFmtId="49" fontId="3" fillId="0" borderId="27" xfId="1" applyNumberFormat="1" applyFont="1" applyBorder="1"/>
    <xf numFmtId="0" fontId="3" fillId="0" borderId="22" xfId="1" applyNumberFormat="1" applyFont="1" applyBorder="1"/>
    <xf numFmtId="0" fontId="3" fillId="0" borderId="21" xfId="1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3" fontId="3" fillId="0" borderId="0" xfId="0" applyNumberFormat="1" applyFont="1"/>
    <xf numFmtId="0" fontId="3" fillId="0" borderId="21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43" fontId="3" fillId="0" borderId="27" xfId="0" applyNumberFormat="1" applyFont="1" applyBorder="1"/>
    <xf numFmtId="0" fontId="6" fillId="0" borderId="0" xfId="0" applyFont="1"/>
    <xf numFmtId="43" fontId="6" fillId="0" borderId="19" xfId="0" applyNumberFormat="1" applyFont="1" applyBorder="1"/>
    <xf numFmtId="0" fontId="6" fillId="0" borderId="19" xfId="0" applyFont="1" applyBorder="1"/>
    <xf numFmtId="0" fontId="6" fillId="0" borderId="19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49" fontId="5" fillId="0" borderId="41" xfId="0" applyNumberFormat="1" applyFont="1" applyBorder="1" applyAlignment="1">
      <alignment horizontal="left"/>
    </xf>
    <xf numFmtId="49" fontId="5" fillId="0" borderId="41" xfId="0" applyNumberFormat="1" applyFont="1" applyBorder="1"/>
    <xf numFmtId="43" fontId="5" fillId="0" borderId="41" xfId="1" applyFont="1" applyBorder="1" applyAlignment="1"/>
    <xf numFmtId="187" fontId="5" fillId="0" borderId="41" xfId="1" applyNumberFormat="1" applyFont="1" applyBorder="1" applyAlignment="1">
      <alignment horizontal="center"/>
    </xf>
    <xf numFmtId="187" fontId="5" fillId="0" borderId="41" xfId="1" applyNumberFormat="1" applyFont="1" applyBorder="1"/>
    <xf numFmtId="0" fontId="5" fillId="0" borderId="41" xfId="0" applyFont="1" applyBorder="1" applyAlignment="1">
      <alignment horizontal="center"/>
    </xf>
    <xf numFmtId="0" fontId="5" fillId="0" borderId="0" xfId="0" applyFont="1"/>
    <xf numFmtId="49" fontId="6" fillId="0" borderId="41" xfId="0" applyNumberFormat="1" applyFont="1" applyBorder="1" applyAlignment="1">
      <alignment horizontal="center"/>
    </xf>
    <xf numFmtId="43" fontId="6" fillId="0" borderId="41" xfId="1" applyFont="1" applyBorder="1" applyAlignment="1"/>
    <xf numFmtId="187" fontId="6" fillId="0" borderId="27" xfId="1" applyNumberFormat="1" applyFont="1" applyBorder="1" applyAlignment="1">
      <alignment horizontal="center"/>
    </xf>
    <xf numFmtId="187" fontId="6" fillId="0" borderId="41" xfId="1" applyNumberFormat="1" applyFont="1" applyBorder="1"/>
    <xf numFmtId="43" fontId="6" fillId="0" borderId="27" xfId="1" applyFont="1" applyBorder="1" applyAlignment="1">
      <alignment horizontal="center"/>
    </xf>
    <xf numFmtId="49" fontId="6" fillId="0" borderId="27" xfId="0" applyNumberFormat="1" applyFont="1" applyBorder="1"/>
    <xf numFmtId="43" fontId="6" fillId="0" borderId="27" xfId="1" applyFont="1" applyBorder="1" applyAlignment="1"/>
    <xf numFmtId="49" fontId="6" fillId="0" borderId="12" xfId="0" applyNumberFormat="1" applyFont="1" applyBorder="1" applyAlignment="1">
      <alignment horizontal="center"/>
    </xf>
    <xf numFmtId="49" fontId="6" fillId="0" borderId="36" xfId="0" applyNumberFormat="1" applyFont="1" applyBorder="1"/>
    <xf numFmtId="43" fontId="6" fillId="0" borderId="36" xfId="1" applyFont="1" applyBorder="1" applyAlignment="1"/>
    <xf numFmtId="43" fontId="6" fillId="0" borderId="36" xfId="1" applyFont="1" applyBorder="1" applyAlignment="1">
      <alignment horizontal="center"/>
    </xf>
    <xf numFmtId="43" fontId="6" fillId="0" borderId="36" xfId="1" applyFont="1" applyBorder="1"/>
    <xf numFmtId="49" fontId="6" fillId="0" borderId="42" xfId="0" applyNumberFormat="1" applyFont="1" applyBorder="1" applyAlignment="1">
      <alignment horizontal="center"/>
    </xf>
    <xf numFmtId="43" fontId="6" fillId="2" borderId="27" xfId="1" applyFont="1" applyFill="1" applyBorder="1" applyAlignment="1">
      <alignment horizontal="center"/>
    </xf>
    <xf numFmtId="43" fontId="6" fillId="0" borderId="44" xfId="1" applyFont="1" applyBorder="1" applyAlignment="1">
      <alignment horizontal="center"/>
    </xf>
    <xf numFmtId="43" fontId="6" fillId="0" borderId="42" xfId="1" applyFont="1" applyBorder="1" applyAlignment="1">
      <alignment horizontal="center"/>
    </xf>
    <xf numFmtId="49" fontId="5" fillId="0" borderId="42" xfId="0" applyNumberFormat="1" applyFont="1" applyBorder="1" applyAlignment="1">
      <alignment horizontal="center"/>
    </xf>
    <xf numFmtId="43" fontId="6" fillId="0" borderId="42" xfId="1" applyFont="1" applyBorder="1" applyAlignment="1"/>
    <xf numFmtId="43" fontId="6" fillId="0" borderId="42" xfId="1" applyFont="1" applyBorder="1"/>
    <xf numFmtId="43" fontId="5" fillId="0" borderId="42" xfId="1" applyFont="1" applyBorder="1"/>
    <xf numFmtId="49" fontId="6" fillId="0" borderId="44" xfId="0" applyNumberFormat="1" applyFont="1" applyBorder="1"/>
    <xf numFmtId="43" fontId="6" fillId="0" borderId="44" xfId="1" applyFont="1" applyBorder="1" applyAlignment="1"/>
    <xf numFmtId="43" fontId="6" fillId="0" borderId="44" xfId="1" applyFont="1" applyBorder="1"/>
    <xf numFmtId="43" fontId="6" fillId="0" borderId="0" xfId="0" applyNumberFormat="1" applyFont="1"/>
    <xf numFmtId="0" fontId="6" fillId="0" borderId="0" xfId="0" applyFont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19" xfId="0" applyFont="1" applyBorder="1" applyAlignment="1">
      <alignment horizontal="left"/>
    </xf>
    <xf numFmtId="0" fontId="5" fillId="0" borderId="41" xfId="0" applyFont="1" applyBorder="1"/>
    <xf numFmtId="0" fontId="6" fillId="0" borderId="41" xfId="0" applyFont="1" applyBorder="1" applyAlignment="1">
      <alignment horizontal="center"/>
    </xf>
    <xf numFmtId="187" fontId="6" fillId="0" borderId="12" xfId="1" applyNumberFormat="1" applyFont="1" applyBorder="1"/>
    <xf numFmtId="43" fontId="2" fillId="0" borderId="1" xfId="0" applyNumberFormat="1" applyFont="1" applyBorder="1"/>
    <xf numFmtId="49" fontId="6" fillId="0" borderId="41" xfId="0" applyNumberFormat="1" applyFont="1" applyBorder="1" applyAlignment="1">
      <alignment horizontal="left"/>
    </xf>
    <xf numFmtId="43" fontId="6" fillId="0" borderId="41" xfId="1" applyFont="1" applyBorder="1" applyAlignment="1">
      <alignment horizontal="left"/>
    </xf>
    <xf numFmtId="187" fontId="6" fillId="0" borderId="27" xfId="1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43" fontId="6" fillId="0" borderId="41" xfId="1" applyFont="1" applyBorder="1"/>
    <xf numFmtId="43" fontId="3" fillId="0" borderId="27" xfId="1" applyFont="1" applyBorder="1" applyAlignment="1"/>
    <xf numFmtId="188" fontId="6" fillId="0" borderId="22" xfId="1" applyNumberFormat="1" applyFont="1" applyBorder="1"/>
    <xf numFmtId="188" fontId="6" fillId="0" borderId="27" xfId="1" applyNumberFormat="1" applyFont="1" applyBorder="1" applyAlignment="1">
      <alignment horizontal="right"/>
    </xf>
    <xf numFmtId="43" fontId="7" fillId="0" borderId="27" xfId="1" applyFont="1" applyBorder="1" applyAlignment="1"/>
    <xf numFmtId="43" fontId="6" fillId="2" borderId="36" xfId="1" applyFont="1" applyFill="1" applyBorder="1" applyAlignment="1">
      <alignment horizontal="center"/>
    </xf>
    <xf numFmtId="187" fontId="6" fillId="0" borderId="44" xfId="1" applyNumberFormat="1" applyFont="1" applyBorder="1" applyAlignment="1">
      <alignment horizontal="center"/>
    </xf>
    <xf numFmtId="43" fontId="6" fillId="0" borderId="12" xfId="1" applyFont="1" applyBorder="1"/>
    <xf numFmtId="0" fontId="8" fillId="0" borderId="19" xfId="0" applyFont="1" applyBorder="1"/>
    <xf numFmtId="0" fontId="9" fillId="0" borderId="19" xfId="0" applyFont="1" applyBorder="1"/>
    <xf numFmtId="0" fontId="2" fillId="0" borderId="17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left"/>
    </xf>
    <xf numFmtId="0" fontId="5" fillId="0" borderId="40" xfId="0" applyFont="1" applyBorder="1" applyAlignment="1">
      <alignment horizontal="right"/>
    </xf>
    <xf numFmtId="0" fontId="5" fillId="0" borderId="12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43" fontId="5" fillId="0" borderId="12" xfId="0" applyNumberFormat="1" applyFont="1" applyBorder="1" applyAlignment="1">
      <alignment horizontal="center" vertical="center"/>
    </xf>
    <xf numFmtId="43" fontId="5" fillId="0" borderId="39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/>
    </xf>
    <xf numFmtId="0" fontId="5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87" fontId="2" fillId="0" borderId="6" xfId="1" applyNumberFormat="1" applyFont="1" applyBorder="1" applyAlignment="1">
      <alignment horizontal="right"/>
    </xf>
    <xf numFmtId="0" fontId="2" fillId="0" borderId="43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19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43" fontId="3" fillId="0" borderId="46" xfId="0" applyNumberFormat="1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3" fontId="3" fillId="0" borderId="28" xfId="0" applyNumberFormat="1" applyFont="1" applyBorder="1" applyAlignment="1">
      <alignment horizontal="center"/>
    </xf>
    <xf numFmtId="43" fontId="3" fillId="0" borderId="2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3" fontId="3" fillId="0" borderId="23" xfId="0" applyNumberFormat="1" applyFont="1" applyBorder="1" applyAlignment="1">
      <alignment horizontal="center"/>
    </xf>
    <xf numFmtId="43" fontId="3" fillId="0" borderId="24" xfId="0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"/>
  <sheetViews>
    <sheetView view="pageBreakPreview" topLeftCell="A40" zoomScale="110" zoomScaleNormal="110" zoomScaleSheetLayoutView="110" workbookViewId="0">
      <selection activeCell="J6" sqref="J6"/>
    </sheetView>
  </sheetViews>
  <sheetFormatPr defaultRowHeight="24" x14ac:dyDescent="0.55000000000000004"/>
  <cols>
    <col min="1" max="1" width="7" style="55" customWidth="1"/>
    <col min="2" max="2" width="56.5" style="55" bestFit="1" customWidth="1"/>
    <col min="3" max="3" width="8.875" style="93" bestFit="1" customWidth="1"/>
    <col min="4" max="4" width="6.5" style="93" bestFit="1" customWidth="1"/>
    <col min="5" max="8" width="10.875" style="93" bestFit="1" customWidth="1"/>
    <col min="9" max="9" width="14.375" style="93" bestFit="1" customWidth="1"/>
    <col min="10" max="10" width="9.75" style="94" bestFit="1" customWidth="1"/>
    <col min="11" max="16384" width="9" style="55"/>
  </cols>
  <sheetData>
    <row r="1" spans="1:10" x14ac:dyDescent="0.55000000000000004">
      <c r="A1" s="116" t="s">
        <v>102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x14ac:dyDescent="0.55000000000000004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0" x14ac:dyDescent="0.55000000000000004">
      <c r="A3" s="2" t="s">
        <v>83</v>
      </c>
      <c r="B3" s="2"/>
      <c r="C3" s="56"/>
      <c r="D3" s="57"/>
      <c r="E3" s="57"/>
      <c r="F3" s="57"/>
      <c r="G3" s="57"/>
      <c r="H3" s="57"/>
      <c r="I3" s="57"/>
      <c r="J3" s="58"/>
    </row>
    <row r="4" spans="1:10" x14ac:dyDescent="0.55000000000000004">
      <c r="A4" s="118" t="s">
        <v>49</v>
      </c>
      <c r="B4" s="118"/>
      <c r="C4" s="118"/>
      <c r="D4" s="118"/>
      <c r="E4" s="2" t="s">
        <v>13</v>
      </c>
      <c r="F4" s="2"/>
      <c r="G4" s="2"/>
      <c r="H4" s="2"/>
      <c r="I4" s="2"/>
      <c r="J4" s="58"/>
    </row>
    <row r="5" spans="1:10" x14ac:dyDescent="0.55000000000000004">
      <c r="A5" s="118" t="s">
        <v>46</v>
      </c>
      <c r="B5" s="118"/>
      <c r="C5" s="56"/>
      <c r="D5" s="57"/>
      <c r="E5" s="2"/>
      <c r="F5" s="2"/>
      <c r="G5" s="2"/>
      <c r="H5" s="2"/>
      <c r="I5" s="2"/>
      <c r="J5" s="58"/>
    </row>
    <row r="6" spans="1:10" x14ac:dyDescent="0.55000000000000004">
      <c r="A6" s="118" t="s">
        <v>104</v>
      </c>
      <c r="B6" s="118"/>
      <c r="C6" s="56"/>
      <c r="D6" s="57"/>
      <c r="E6" s="96" t="s">
        <v>14</v>
      </c>
      <c r="F6" s="59"/>
      <c r="G6" s="59" t="s">
        <v>15</v>
      </c>
      <c r="H6" s="59" t="s">
        <v>103</v>
      </c>
      <c r="I6" s="59" t="s">
        <v>16</v>
      </c>
      <c r="J6" s="59">
        <v>2567</v>
      </c>
    </row>
    <row r="7" spans="1:10" x14ac:dyDescent="0.55000000000000004">
      <c r="A7" s="119" t="s">
        <v>1</v>
      </c>
      <c r="B7" s="119"/>
      <c r="C7" s="119"/>
      <c r="D7" s="119"/>
      <c r="E7" s="119"/>
      <c r="F7" s="119"/>
      <c r="G7" s="119"/>
      <c r="H7" s="119"/>
      <c r="I7" s="119"/>
      <c r="J7" s="119"/>
    </row>
    <row r="8" spans="1:10" x14ac:dyDescent="0.55000000000000004">
      <c r="A8" s="120" t="s">
        <v>2</v>
      </c>
      <c r="B8" s="120" t="s">
        <v>3</v>
      </c>
      <c r="C8" s="122" t="s">
        <v>4</v>
      </c>
      <c r="D8" s="120" t="s">
        <v>5</v>
      </c>
      <c r="E8" s="124" t="s">
        <v>6</v>
      </c>
      <c r="F8" s="124"/>
      <c r="G8" s="124" t="s">
        <v>9</v>
      </c>
      <c r="H8" s="124"/>
      <c r="I8" s="60" t="s">
        <v>10</v>
      </c>
      <c r="J8" s="125" t="s">
        <v>12</v>
      </c>
    </row>
    <row r="9" spans="1:10" x14ac:dyDescent="0.55000000000000004">
      <c r="A9" s="121"/>
      <c r="B9" s="121"/>
      <c r="C9" s="123"/>
      <c r="D9" s="121"/>
      <c r="E9" s="62" t="s">
        <v>7</v>
      </c>
      <c r="F9" s="62" t="s">
        <v>8</v>
      </c>
      <c r="G9" s="62" t="s">
        <v>7</v>
      </c>
      <c r="H9" s="62" t="s">
        <v>8</v>
      </c>
      <c r="I9" s="95" t="s">
        <v>11</v>
      </c>
      <c r="J9" s="121"/>
    </row>
    <row r="10" spans="1:10" s="69" customFormat="1" x14ac:dyDescent="0.55000000000000004">
      <c r="A10" s="63" t="s">
        <v>39</v>
      </c>
      <c r="B10" s="64" t="s">
        <v>58</v>
      </c>
      <c r="C10" s="65"/>
      <c r="D10" s="66"/>
      <c r="E10" s="67"/>
      <c r="F10" s="67"/>
      <c r="G10" s="67"/>
      <c r="H10" s="67"/>
      <c r="I10" s="67"/>
      <c r="J10" s="68"/>
    </row>
    <row r="11" spans="1:10" s="69" customFormat="1" x14ac:dyDescent="0.55000000000000004">
      <c r="A11" s="70" t="s">
        <v>37</v>
      </c>
      <c r="B11" s="43" t="s">
        <v>59</v>
      </c>
      <c r="C11" s="71">
        <v>1</v>
      </c>
      <c r="D11" s="72" t="s">
        <v>51</v>
      </c>
      <c r="E11" s="105">
        <v>2000</v>
      </c>
      <c r="F11" s="45">
        <f>SUM(C11*E11)</f>
        <v>2000</v>
      </c>
      <c r="G11" s="105">
        <v>0</v>
      </c>
      <c r="H11" s="45">
        <f t="shared" ref="H11" si="0">SUM(C11*G11)</f>
        <v>0</v>
      </c>
      <c r="I11" s="45">
        <f t="shared" ref="I11" si="1">SUM(F11+H11)</f>
        <v>2000</v>
      </c>
      <c r="J11" s="74" t="s">
        <v>52</v>
      </c>
    </row>
    <row r="12" spans="1:10" x14ac:dyDescent="0.55000000000000004">
      <c r="A12" s="70" t="s">
        <v>33</v>
      </c>
      <c r="B12" s="43" t="s">
        <v>53</v>
      </c>
      <c r="C12" s="76">
        <v>1</v>
      </c>
      <c r="D12" s="72" t="s">
        <v>51</v>
      </c>
      <c r="E12" s="45">
        <v>2000</v>
      </c>
      <c r="F12" s="45">
        <f>SUM(C12*E12)</f>
        <v>2000</v>
      </c>
      <c r="G12" s="45">
        <v>0</v>
      </c>
      <c r="H12" s="45">
        <f t="shared" ref="H12:H14" si="2">SUM(C12*G12)</f>
        <v>0</v>
      </c>
      <c r="I12" s="45">
        <f t="shared" ref="I12:I14" si="3">SUM(F12+H12)</f>
        <v>2000</v>
      </c>
      <c r="J12" s="74" t="s">
        <v>52</v>
      </c>
    </row>
    <row r="13" spans="1:10" s="69" customFormat="1" x14ac:dyDescent="0.55000000000000004">
      <c r="A13" s="70" t="s">
        <v>34</v>
      </c>
      <c r="B13" s="43" t="s">
        <v>54</v>
      </c>
      <c r="C13" s="71">
        <v>156</v>
      </c>
      <c r="D13" s="72" t="s">
        <v>32</v>
      </c>
      <c r="E13" s="105">
        <v>40</v>
      </c>
      <c r="F13" s="45">
        <f>SUM(C13*E13)</f>
        <v>6240</v>
      </c>
      <c r="G13" s="105">
        <v>30</v>
      </c>
      <c r="H13" s="45">
        <f t="shared" si="2"/>
        <v>4680</v>
      </c>
      <c r="I13" s="45">
        <f t="shared" si="3"/>
        <v>10920</v>
      </c>
      <c r="J13" s="74"/>
    </row>
    <row r="14" spans="1:10" x14ac:dyDescent="0.55000000000000004">
      <c r="A14" s="70" t="s">
        <v>40</v>
      </c>
      <c r="B14" s="43" t="s">
        <v>66</v>
      </c>
      <c r="C14" s="76">
        <v>2</v>
      </c>
      <c r="D14" s="72" t="s">
        <v>43</v>
      </c>
      <c r="E14" s="45">
        <v>20000</v>
      </c>
      <c r="F14" s="45">
        <f>SUM(C14*E14)</f>
        <v>40000</v>
      </c>
      <c r="G14" s="45">
        <v>0</v>
      </c>
      <c r="H14" s="45">
        <f t="shared" si="2"/>
        <v>0</v>
      </c>
      <c r="I14" s="45">
        <f t="shared" si="3"/>
        <v>40000</v>
      </c>
      <c r="J14" s="74" t="s">
        <v>52</v>
      </c>
    </row>
    <row r="15" spans="1:10" x14ac:dyDescent="0.55000000000000004">
      <c r="A15" s="70" t="s">
        <v>41</v>
      </c>
      <c r="B15" s="43" t="s">
        <v>67</v>
      </c>
      <c r="C15" s="76"/>
      <c r="D15" s="72"/>
      <c r="E15" s="45"/>
      <c r="F15" s="45"/>
      <c r="G15" s="45"/>
      <c r="H15" s="45"/>
      <c r="I15" s="45"/>
      <c r="J15" s="74"/>
    </row>
    <row r="16" spans="1:10" x14ac:dyDescent="0.55000000000000004">
      <c r="A16" s="70" t="s">
        <v>42</v>
      </c>
      <c r="B16" s="43" t="s">
        <v>82</v>
      </c>
      <c r="C16" s="76">
        <v>82.38</v>
      </c>
      <c r="D16" s="72" t="s">
        <v>32</v>
      </c>
      <c r="E16" s="45">
        <v>250</v>
      </c>
      <c r="F16" s="45">
        <f>C16*E16</f>
        <v>20595</v>
      </c>
      <c r="G16" s="45">
        <v>70</v>
      </c>
      <c r="H16" s="45">
        <f>C16*G16</f>
        <v>5766.5999999999995</v>
      </c>
      <c r="I16" s="45">
        <f t="shared" ref="I16:I22" si="4">SUM(F16+H16)</f>
        <v>26361.599999999999</v>
      </c>
      <c r="J16" s="74"/>
    </row>
    <row r="17" spans="1:10" s="69" customFormat="1" x14ac:dyDescent="0.55000000000000004">
      <c r="A17" s="70"/>
      <c r="B17" s="43" t="s">
        <v>68</v>
      </c>
      <c r="C17" s="71">
        <v>23.23</v>
      </c>
      <c r="D17" s="72" t="s">
        <v>72</v>
      </c>
      <c r="E17" s="105">
        <v>679</v>
      </c>
      <c r="F17" s="45">
        <f t="shared" ref="F17:F18" si="5">SUM(C17*E17)</f>
        <v>15773.17</v>
      </c>
      <c r="G17" s="105">
        <v>243</v>
      </c>
      <c r="H17" s="45">
        <f t="shared" ref="H17:H22" si="6">SUM(C17*G17)</f>
        <v>5644.89</v>
      </c>
      <c r="I17" s="45">
        <f t="shared" si="4"/>
        <v>21418.06</v>
      </c>
      <c r="J17" s="68"/>
    </row>
    <row r="18" spans="1:10" s="69" customFormat="1" x14ac:dyDescent="0.55000000000000004">
      <c r="A18" s="70"/>
      <c r="B18" s="43" t="s">
        <v>69</v>
      </c>
      <c r="C18" s="71">
        <v>5.85</v>
      </c>
      <c r="D18" s="72" t="s">
        <v>72</v>
      </c>
      <c r="E18" s="105">
        <v>544</v>
      </c>
      <c r="F18" s="45">
        <f t="shared" si="5"/>
        <v>3182.3999999999996</v>
      </c>
      <c r="G18" s="105">
        <v>195</v>
      </c>
      <c r="H18" s="45">
        <f t="shared" si="6"/>
        <v>1140.75</v>
      </c>
      <c r="I18" s="45">
        <f t="shared" si="4"/>
        <v>4323.1499999999996</v>
      </c>
      <c r="J18" s="68"/>
    </row>
    <row r="19" spans="1:10" x14ac:dyDescent="0.55000000000000004">
      <c r="A19" s="70"/>
      <c r="B19" s="43" t="s">
        <v>70</v>
      </c>
      <c r="C19" s="76">
        <v>25</v>
      </c>
      <c r="D19" s="72" t="s">
        <v>43</v>
      </c>
      <c r="E19" s="45">
        <v>120</v>
      </c>
      <c r="F19" s="45">
        <f>SUM(C19*E19)</f>
        <v>3000</v>
      </c>
      <c r="G19" s="45">
        <v>20</v>
      </c>
      <c r="H19" s="45">
        <f t="shared" si="6"/>
        <v>500</v>
      </c>
      <c r="I19" s="45">
        <f t="shared" si="4"/>
        <v>3500</v>
      </c>
      <c r="J19" s="74"/>
    </row>
    <row r="20" spans="1:10" x14ac:dyDescent="0.55000000000000004">
      <c r="A20" s="70"/>
      <c r="B20" s="43" t="s">
        <v>71</v>
      </c>
      <c r="C20" s="76">
        <v>50.3</v>
      </c>
      <c r="D20" s="72" t="s">
        <v>44</v>
      </c>
      <c r="E20" s="45">
        <v>220</v>
      </c>
      <c r="F20" s="45">
        <f>SUM(C20*E20)</f>
        <v>11066</v>
      </c>
      <c r="G20" s="45">
        <v>50</v>
      </c>
      <c r="H20" s="45">
        <f t="shared" si="6"/>
        <v>2515</v>
      </c>
      <c r="I20" s="45">
        <f t="shared" si="4"/>
        <v>13581</v>
      </c>
      <c r="J20" s="74"/>
    </row>
    <row r="21" spans="1:10" x14ac:dyDescent="0.55000000000000004">
      <c r="A21" s="70"/>
      <c r="B21" s="43" t="s">
        <v>73</v>
      </c>
      <c r="C21" s="76">
        <v>67.89</v>
      </c>
      <c r="D21" s="72" t="s">
        <v>32</v>
      </c>
      <c r="E21" s="45">
        <v>58</v>
      </c>
      <c r="F21" s="45">
        <f>SUM(C21*E21)</f>
        <v>3937.62</v>
      </c>
      <c r="G21" s="45">
        <v>37</v>
      </c>
      <c r="H21" s="45">
        <f t="shared" si="6"/>
        <v>2511.9299999999998</v>
      </c>
      <c r="I21" s="45">
        <f t="shared" si="4"/>
        <v>6449.5499999999993</v>
      </c>
      <c r="J21" s="74"/>
    </row>
    <row r="22" spans="1:10" x14ac:dyDescent="0.55000000000000004">
      <c r="A22" s="70" t="s">
        <v>50</v>
      </c>
      <c r="B22" s="75" t="s">
        <v>81</v>
      </c>
      <c r="C22" s="76">
        <v>8</v>
      </c>
      <c r="D22" s="72" t="s">
        <v>47</v>
      </c>
      <c r="E22" s="45">
        <v>2100</v>
      </c>
      <c r="F22" s="45">
        <f>SUM(C22*E22)</f>
        <v>16800</v>
      </c>
      <c r="G22" s="45">
        <v>0</v>
      </c>
      <c r="H22" s="45">
        <f t="shared" si="6"/>
        <v>0</v>
      </c>
      <c r="I22" s="45">
        <f t="shared" si="4"/>
        <v>16800</v>
      </c>
      <c r="J22" s="74" t="s">
        <v>52</v>
      </c>
    </row>
    <row r="23" spans="1:10" x14ac:dyDescent="0.55000000000000004">
      <c r="A23" s="70"/>
      <c r="B23" s="75"/>
      <c r="C23" s="76"/>
      <c r="D23" s="72"/>
      <c r="E23" s="45"/>
      <c r="F23" s="45"/>
      <c r="G23" s="45"/>
      <c r="H23" s="45"/>
      <c r="I23" s="45"/>
      <c r="J23" s="74"/>
    </row>
    <row r="24" spans="1:10" x14ac:dyDescent="0.55000000000000004">
      <c r="A24" s="70"/>
      <c r="B24" s="75"/>
      <c r="C24" s="109"/>
      <c r="D24" s="83"/>
      <c r="E24" s="45"/>
      <c r="F24" s="45"/>
      <c r="G24" s="45"/>
      <c r="H24" s="45"/>
      <c r="I24" s="45"/>
      <c r="J24" s="74"/>
    </row>
    <row r="25" spans="1:10" x14ac:dyDescent="0.55000000000000004">
      <c r="A25" s="70"/>
      <c r="B25" s="78"/>
      <c r="C25" s="79"/>
      <c r="D25" s="110"/>
      <c r="E25" s="81"/>
      <c r="F25" s="81"/>
      <c r="G25" s="81"/>
      <c r="H25" s="81"/>
      <c r="I25" s="81"/>
      <c r="J25" s="80"/>
    </row>
    <row r="26" spans="1:10" x14ac:dyDescent="0.55000000000000004">
      <c r="A26" s="82"/>
      <c r="B26" s="86" t="s">
        <v>60</v>
      </c>
      <c r="C26" s="87"/>
      <c r="D26" s="85"/>
      <c r="E26" s="88"/>
      <c r="F26" s="88"/>
      <c r="G26" s="88"/>
      <c r="H26" s="88"/>
      <c r="I26" s="89">
        <f>SUM(I11:I25)</f>
        <v>147353.35999999999</v>
      </c>
      <c r="J26" s="85"/>
    </row>
    <row r="27" spans="1:10" x14ac:dyDescent="0.55000000000000004">
      <c r="A27" s="116" t="s">
        <v>102</v>
      </c>
      <c r="B27" s="116"/>
      <c r="C27" s="116"/>
      <c r="D27" s="116"/>
      <c r="E27" s="116"/>
      <c r="F27" s="116"/>
      <c r="G27" s="116"/>
      <c r="H27" s="116"/>
      <c r="I27" s="116"/>
      <c r="J27" s="116"/>
    </row>
    <row r="28" spans="1:10" x14ac:dyDescent="0.55000000000000004">
      <c r="A28" s="117" t="s">
        <v>0</v>
      </c>
      <c r="B28" s="117"/>
      <c r="C28" s="117"/>
      <c r="D28" s="117"/>
      <c r="E28" s="117"/>
      <c r="F28" s="117"/>
      <c r="G28" s="117"/>
      <c r="H28" s="117"/>
      <c r="I28" s="117"/>
      <c r="J28" s="117"/>
    </row>
    <row r="29" spans="1:10" x14ac:dyDescent="0.55000000000000004">
      <c r="A29" s="2" t="s">
        <v>83</v>
      </c>
      <c r="B29" s="2"/>
      <c r="C29" s="56"/>
      <c r="D29" s="57"/>
      <c r="E29" s="57"/>
      <c r="F29" s="57"/>
      <c r="G29" s="57"/>
      <c r="H29" s="57"/>
      <c r="I29" s="57"/>
      <c r="J29" s="58"/>
    </row>
    <row r="30" spans="1:10" x14ac:dyDescent="0.55000000000000004">
      <c r="A30" s="118" t="s">
        <v>49</v>
      </c>
      <c r="B30" s="118"/>
      <c r="C30" s="118"/>
      <c r="D30" s="118"/>
      <c r="E30" s="2" t="s">
        <v>13</v>
      </c>
      <c r="F30" s="2"/>
      <c r="G30" s="2"/>
      <c r="H30" s="2"/>
      <c r="I30" s="2"/>
      <c r="J30" s="58"/>
    </row>
    <row r="31" spans="1:10" x14ac:dyDescent="0.55000000000000004">
      <c r="A31" s="118" t="s">
        <v>46</v>
      </c>
      <c r="B31" s="118"/>
      <c r="C31" s="56"/>
      <c r="D31" s="57"/>
      <c r="E31" s="2"/>
      <c r="F31" s="2"/>
      <c r="G31" s="2"/>
      <c r="H31" s="2"/>
      <c r="I31" s="2"/>
      <c r="J31" s="58"/>
    </row>
    <row r="32" spans="1:10" x14ac:dyDescent="0.55000000000000004">
      <c r="A32" s="118" t="s">
        <v>104</v>
      </c>
      <c r="B32" s="118"/>
      <c r="C32" s="56"/>
      <c r="D32" s="57"/>
      <c r="E32" s="96" t="s">
        <v>14</v>
      </c>
      <c r="F32" s="59"/>
      <c r="G32" s="59" t="s">
        <v>15</v>
      </c>
      <c r="H32" s="59" t="s">
        <v>103</v>
      </c>
      <c r="I32" s="59" t="s">
        <v>16</v>
      </c>
      <c r="J32" s="59">
        <v>2567</v>
      </c>
    </row>
    <row r="33" spans="1:10" x14ac:dyDescent="0.55000000000000004">
      <c r="A33" s="119" t="s">
        <v>1</v>
      </c>
      <c r="B33" s="119"/>
      <c r="C33" s="119"/>
      <c r="D33" s="119"/>
      <c r="E33" s="119"/>
      <c r="F33" s="119"/>
      <c r="G33" s="119"/>
      <c r="H33" s="119"/>
      <c r="I33" s="119"/>
      <c r="J33" s="119"/>
    </row>
    <row r="34" spans="1:10" x14ac:dyDescent="0.55000000000000004">
      <c r="A34" s="120" t="s">
        <v>2</v>
      </c>
      <c r="B34" s="120" t="s">
        <v>3</v>
      </c>
      <c r="C34" s="122" t="s">
        <v>4</v>
      </c>
      <c r="D34" s="120" t="s">
        <v>5</v>
      </c>
      <c r="E34" s="124" t="s">
        <v>6</v>
      </c>
      <c r="F34" s="124"/>
      <c r="G34" s="124" t="s">
        <v>9</v>
      </c>
      <c r="H34" s="124"/>
      <c r="I34" s="60" t="s">
        <v>10</v>
      </c>
      <c r="J34" s="125" t="s">
        <v>12</v>
      </c>
    </row>
    <row r="35" spans="1:10" x14ac:dyDescent="0.55000000000000004">
      <c r="A35" s="121"/>
      <c r="B35" s="121"/>
      <c r="C35" s="123"/>
      <c r="D35" s="121"/>
      <c r="E35" s="62" t="s">
        <v>7</v>
      </c>
      <c r="F35" s="62" t="s">
        <v>8</v>
      </c>
      <c r="G35" s="62" t="s">
        <v>7</v>
      </c>
      <c r="H35" s="62" t="s">
        <v>8</v>
      </c>
      <c r="I35" s="95" t="s">
        <v>11</v>
      </c>
      <c r="J35" s="121"/>
    </row>
    <row r="36" spans="1:10" s="69" customFormat="1" x14ac:dyDescent="0.55000000000000004">
      <c r="A36" s="63" t="s">
        <v>39</v>
      </c>
      <c r="B36" s="64" t="s">
        <v>61</v>
      </c>
      <c r="C36" s="65"/>
      <c r="D36" s="66"/>
      <c r="E36" s="67"/>
      <c r="F36" s="67"/>
      <c r="G36" s="67"/>
      <c r="H36" s="67"/>
      <c r="I36" s="67"/>
      <c r="J36" s="68"/>
    </row>
    <row r="37" spans="1:10" s="69" customFormat="1" x14ac:dyDescent="0.55000000000000004">
      <c r="A37" s="70" t="s">
        <v>37</v>
      </c>
      <c r="B37" s="43" t="s">
        <v>107</v>
      </c>
      <c r="C37" s="71">
        <v>37.5</v>
      </c>
      <c r="D37" s="72" t="s">
        <v>32</v>
      </c>
      <c r="E37" s="105">
        <v>595</v>
      </c>
      <c r="F37" s="45">
        <f>SUM(C37*E37)</f>
        <v>22312.5</v>
      </c>
      <c r="G37" s="105">
        <v>130</v>
      </c>
      <c r="H37" s="45">
        <f t="shared" ref="H37:H40" si="7">SUM(C37*G37)</f>
        <v>4875</v>
      </c>
      <c r="I37" s="45">
        <f t="shared" ref="I37:I40" si="8">SUM(F37+H37)</f>
        <v>27187.5</v>
      </c>
      <c r="J37" s="74"/>
    </row>
    <row r="38" spans="1:10" s="69" customFormat="1" x14ac:dyDescent="0.55000000000000004">
      <c r="A38" s="70" t="s">
        <v>33</v>
      </c>
      <c r="B38" s="43" t="s">
        <v>63</v>
      </c>
      <c r="C38" s="71">
        <v>1</v>
      </c>
      <c r="D38" s="83" t="s">
        <v>43</v>
      </c>
      <c r="E38" s="105">
        <v>22500</v>
      </c>
      <c r="F38" s="45">
        <f t="shared" ref="F38" si="9">SUM(C38*E38)</f>
        <v>22500</v>
      </c>
      <c r="G38" s="105">
        <v>0</v>
      </c>
      <c r="H38" s="45">
        <f t="shared" si="7"/>
        <v>0</v>
      </c>
      <c r="I38" s="45">
        <f t="shared" si="8"/>
        <v>22500</v>
      </c>
      <c r="J38" s="74" t="s">
        <v>52</v>
      </c>
    </row>
    <row r="39" spans="1:10" x14ac:dyDescent="0.55000000000000004">
      <c r="A39" s="70" t="s">
        <v>34</v>
      </c>
      <c r="B39" s="43" t="s">
        <v>64</v>
      </c>
      <c r="C39" s="76">
        <v>2</v>
      </c>
      <c r="D39" s="83" t="s">
        <v>43</v>
      </c>
      <c r="E39" s="45">
        <v>6500</v>
      </c>
      <c r="F39" s="45">
        <f>SUM(C39*E39)</f>
        <v>13000</v>
      </c>
      <c r="G39" s="45">
        <v>0</v>
      </c>
      <c r="H39" s="45">
        <f t="shared" si="7"/>
        <v>0</v>
      </c>
      <c r="I39" s="45">
        <f t="shared" si="8"/>
        <v>13000</v>
      </c>
      <c r="J39" s="74" t="s">
        <v>52</v>
      </c>
    </row>
    <row r="40" spans="1:10" s="69" customFormat="1" x14ac:dyDescent="0.55000000000000004">
      <c r="A40" s="70" t="s">
        <v>40</v>
      </c>
      <c r="B40" s="43" t="s">
        <v>65</v>
      </c>
      <c r="C40" s="71">
        <v>7</v>
      </c>
      <c r="D40" s="83" t="s">
        <v>43</v>
      </c>
      <c r="E40" s="105">
        <v>19000</v>
      </c>
      <c r="F40" s="45">
        <f>SUM(C40*E40)</f>
        <v>133000</v>
      </c>
      <c r="G40" s="105">
        <v>0</v>
      </c>
      <c r="H40" s="45">
        <f t="shared" si="7"/>
        <v>0</v>
      </c>
      <c r="I40" s="45">
        <f t="shared" si="8"/>
        <v>133000</v>
      </c>
      <c r="J40" s="74" t="s">
        <v>52</v>
      </c>
    </row>
    <row r="41" spans="1:10" x14ac:dyDescent="0.55000000000000004">
      <c r="A41" s="70"/>
      <c r="B41" s="43"/>
      <c r="C41" s="76"/>
      <c r="D41" s="72"/>
      <c r="E41" s="45"/>
      <c r="F41" s="45"/>
      <c r="G41" s="45"/>
      <c r="H41" s="45"/>
      <c r="I41" s="45"/>
      <c r="J41" s="74"/>
    </row>
    <row r="42" spans="1:10" x14ac:dyDescent="0.55000000000000004">
      <c r="A42" s="70"/>
      <c r="B42" s="43"/>
      <c r="C42" s="76"/>
      <c r="D42" s="72"/>
      <c r="E42" s="45"/>
      <c r="F42" s="45"/>
      <c r="G42" s="45"/>
      <c r="H42" s="45"/>
      <c r="I42" s="45"/>
      <c r="J42" s="74"/>
    </row>
    <row r="43" spans="1:10" s="69" customFormat="1" x14ac:dyDescent="0.55000000000000004">
      <c r="A43" s="70"/>
      <c r="B43" s="43"/>
      <c r="C43" s="71"/>
      <c r="D43" s="72"/>
      <c r="E43" s="105"/>
      <c r="F43" s="45"/>
      <c r="G43" s="105"/>
      <c r="H43" s="45"/>
      <c r="I43" s="45"/>
      <c r="J43" s="74"/>
    </row>
    <row r="44" spans="1:10" s="69" customFormat="1" x14ac:dyDescent="0.55000000000000004">
      <c r="A44" s="70"/>
      <c r="B44" s="43"/>
      <c r="C44" s="71"/>
      <c r="D44" s="72"/>
      <c r="E44" s="105"/>
      <c r="F44" s="45"/>
      <c r="G44" s="105"/>
      <c r="H44" s="45"/>
      <c r="I44" s="45"/>
      <c r="J44" s="68"/>
    </row>
    <row r="45" spans="1:10" s="69" customFormat="1" x14ac:dyDescent="0.55000000000000004">
      <c r="A45" s="70"/>
      <c r="B45" s="43"/>
      <c r="C45" s="71"/>
      <c r="D45" s="72"/>
      <c r="E45" s="105"/>
      <c r="F45" s="45"/>
      <c r="G45" s="105"/>
      <c r="H45" s="45"/>
      <c r="I45" s="45"/>
      <c r="J45" s="68"/>
    </row>
    <row r="46" spans="1:10" x14ac:dyDescent="0.55000000000000004">
      <c r="A46" s="70"/>
      <c r="B46" s="43"/>
      <c r="C46" s="76"/>
      <c r="D46" s="72"/>
      <c r="E46" s="45"/>
      <c r="F46" s="45"/>
      <c r="G46" s="45"/>
      <c r="H46" s="45"/>
      <c r="I46" s="45"/>
      <c r="J46" s="74"/>
    </row>
    <row r="47" spans="1:10" x14ac:dyDescent="0.55000000000000004">
      <c r="A47" s="70"/>
      <c r="B47" s="75"/>
      <c r="C47" s="76"/>
      <c r="D47" s="72"/>
      <c r="E47" s="45"/>
      <c r="F47" s="45"/>
      <c r="G47" s="45"/>
      <c r="H47" s="45"/>
      <c r="I47" s="45"/>
      <c r="J47" s="74"/>
    </row>
    <row r="48" spans="1:10" x14ac:dyDescent="0.55000000000000004">
      <c r="A48" s="70"/>
      <c r="B48" s="75"/>
      <c r="C48" s="76"/>
      <c r="D48" s="72"/>
      <c r="E48" s="45"/>
      <c r="F48" s="45"/>
      <c r="G48" s="45"/>
      <c r="H48" s="45"/>
      <c r="I48" s="45"/>
      <c r="J48" s="74"/>
    </row>
    <row r="49" spans="1:10" x14ac:dyDescent="0.55000000000000004">
      <c r="A49" s="70"/>
      <c r="B49" s="75"/>
      <c r="C49" s="76"/>
      <c r="D49" s="72"/>
      <c r="E49" s="45"/>
      <c r="F49" s="45"/>
      <c r="G49" s="45"/>
      <c r="H49" s="45"/>
      <c r="I49" s="45"/>
      <c r="J49" s="74"/>
    </row>
    <row r="50" spans="1:10" x14ac:dyDescent="0.55000000000000004">
      <c r="A50" s="70"/>
      <c r="B50" s="75"/>
      <c r="C50" s="109"/>
      <c r="D50" s="83"/>
      <c r="E50" s="45"/>
      <c r="F50" s="45"/>
      <c r="G50" s="45"/>
      <c r="H50" s="45"/>
      <c r="I50" s="45"/>
      <c r="J50" s="74"/>
    </row>
    <row r="51" spans="1:10" x14ac:dyDescent="0.55000000000000004">
      <c r="A51" s="70"/>
      <c r="B51" s="78"/>
      <c r="C51" s="79"/>
      <c r="D51" s="110"/>
      <c r="E51" s="81"/>
      <c r="F51" s="81"/>
      <c r="G51" s="81"/>
      <c r="H51" s="81"/>
      <c r="I51" s="81"/>
      <c r="J51" s="80"/>
    </row>
    <row r="52" spans="1:10" x14ac:dyDescent="0.55000000000000004">
      <c r="A52" s="82"/>
      <c r="B52" s="86" t="s">
        <v>62</v>
      </c>
      <c r="C52" s="87"/>
      <c r="D52" s="85"/>
      <c r="E52" s="88"/>
      <c r="F52" s="88"/>
      <c r="G52" s="88"/>
      <c r="H52" s="88"/>
      <c r="I52" s="89">
        <f>SUM(I37:I51)</f>
        <v>195687.5</v>
      </c>
      <c r="J52" s="85"/>
    </row>
  </sheetData>
  <mergeCells count="26">
    <mergeCell ref="A1:J1"/>
    <mergeCell ref="A2:J2"/>
    <mergeCell ref="A7:J7"/>
    <mergeCell ref="A8:A9"/>
    <mergeCell ref="B8:B9"/>
    <mergeCell ref="C8:C9"/>
    <mergeCell ref="D8:D9"/>
    <mergeCell ref="E8:F8"/>
    <mergeCell ref="G8:H8"/>
    <mergeCell ref="J8:J9"/>
    <mergeCell ref="A4:D4"/>
    <mergeCell ref="A5:B5"/>
    <mergeCell ref="A6:B6"/>
    <mergeCell ref="A33:J33"/>
    <mergeCell ref="A34:A35"/>
    <mergeCell ref="B34:B35"/>
    <mergeCell ref="C34:C35"/>
    <mergeCell ref="D34:D35"/>
    <mergeCell ref="E34:F34"/>
    <mergeCell ref="G34:H34"/>
    <mergeCell ref="J34:J35"/>
    <mergeCell ref="A27:J27"/>
    <mergeCell ref="A28:J28"/>
    <mergeCell ref="A30:D30"/>
    <mergeCell ref="A31:B31"/>
    <mergeCell ref="A32:B32"/>
  </mergeCells>
  <printOptions horizontalCentered="1" verticalCentered="1"/>
  <pageMargins left="0" right="0" top="0.11811023622047245" bottom="3.937007874015748E-2" header="0.31496062992125984" footer="0.31496062992125984"/>
  <pageSetup paperSize="9" scale="82" orientation="landscape" r:id="rId1"/>
  <rowBreaks count="1" manualBreakCount="1">
    <brk id="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tabSelected="1" view="pageBreakPreview" zoomScale="96" zoomScaleNormal="100" zoomScaleSheetLayoutView="96" workbookViewId="0">
      <selection activeCell="M7" sqref="M7"/>
    </sheetView>
  </sheetViews>
  <sheetFormatPr defaultRowHeight="24" x14ac:dyDescent="0.55000000000000004"/>
  <cols>
    <col min="1" max="1" width="7" style="55" customWidth="1"/>
    <col min="2" max="2" width="57.25" style="55" customWidth="1"/>
    <col min="3" max="3" width="7.25" style="93" bestFit="1" customWidth="1"/>
    <col min="4" max="4" width="6.25" style="93" bestFit="1" customWidth="1"/>
    <col min="5" max="6" width="10.875" style="93" bestFit="1" customWidth="1"/>
    <col min="7" max="7" width="10.75" style="93" bestFit="1" customWidth="1"/>
    <col min="8" max="8" width="8.5" style="93" bestFit="1" customWidth="1"/>
    <col min="9" max="9" width="14.375" style="93" bestFit="1" customWidth="1"/>
    <col min="10" max="10" width="10.875" style="55" customWidth="1"/>
    <col min="11" max="11" width="4.25" style="55" customWidth="1"/>
    <col min="12" max="16384" width="9" style="55"/>
  </cols>
  <sheetData>
    <row r="1" spans="1:12" x14ac:dyDescent="0.55000000000000004">
      <c r="A1" s="116" t="s">
        <v>76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2" x14ac:dyDescent="0.55000000000000004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2" x14ac:dyDescent="0.55000000000000004">
      <c r="A3" s="2" t="s">
        <v>83</v>
      </c>
      <c r="B3" s="2"/>
      <c r="C3" s="56"/>
      <c r="D3" s="57"/>
      <c r="E3" s="57"/>
      <c r="F3" s="57"/>
      <c r="G3" s="57"/>
      <c r="H3" s="57"/>
      <c r="I3" s="57"/>
      <c r="J3" s="58"/>
    </row>
    <row r="4" spans="1:12" x14ac:dyDescent="0.55000000000000004">
      <c r="A4" s="118" t="s">
        <v>49</v>
      </c>
      <c r="B4" s="118"/>
      <c r="C4" s="118"/>
      <c r="D4" s="118"/>
      <c r="E4" s="2" t="s">
        <v>13</v>
      </c>
      <c r="F4" s="2"/>
      <c r="G4" s="2"/>
      <c r="H4" s="2"/>
      <c r="I4" s="2"/>
      <c r="J4" s="58"/>
    </row>
    <row r="5" spans="1:12" x14ac:dyDescent="0.55000000000000004">
      <c r="A5" s="118" t="s">
        <v>46</v>
      </c>
      <c r="B5" s="118"/>
      <c r="C5" s="56"/>
      <c r="D5" s="57"/>
      <c r="E5" s="2"/>
      <c r="F5" s="2"/>
      <c r="G5" s="2"/>
      <c r="H5" s="2"/>
      <c r="I5" s="2"/>
      <c r="J5" s="58"/>
    </row>
    <row r="6" spans="1:12" x14ac:dyDescent="0.55000000000000004">
      <c r="A6" s="118" t="s">
        <v>104</v>
      </c>
      <c r="B6" s="118"/>
      <c r="C6" s="56"/>
      <c r="D6" s="57"/>
      <c r="E6" s="96" t="s">
        <v>14</v>
      </c>
      <c r="F6" s="59"/>
      <c r="G6" s="59" t="s">
        <v>15</v>
      </c>
      <c r="H6" s="59" t="s">
        <v>103</v>
      </c>
      <c r="I6" s="59" t="s">
        <v>16</v>
      </c>
      <c r="J6" s="59">
        <v>2567</v>
      </c>
    </row>
    <row r="7" spans="1:12" x14ac:dyDescent="0.55000000000000004">
      <c r="A7" s="119" t="s">
        <v>1</v>
      </c>
      <c r="B7" s="119"/>
      <c r="C7" s="119"/>
      <c r="D7" s="119"/>
      <c r="E7" s="119"/>
      <c r="F7" s="119"/>
      <c r="G7" s="119"/>
      <c r="H7" s="119"/>
      <c r="I7" s="119"/>
      <c r="J7" s="119"/>
    </row>
    <row r="8" spans="1:12" x14ac:dyDescent="0.55000000000000004">
      <c r="A8" s="120" t="s">
        <v>2</v>
      </c>
      <c r="B8" s="120" t="s">
        <v>3</v>
      </c>
      <c r="C8" s="122" t="s">
        <v>4</v>
      </c>
      <c r="D8" s="120" t="s">
        <v>5</v>
      </c>
      <c r="E8" s="124" t="s">
        <v>6</v>
      </c>
      <c r="F8" s="124"/>
      <c r="G8" s="124" t="s">
        <v>9</v>
      </c>
      <c r="H8" s="124"/>
      <c r="I8" s="60" t="s">
        <v>10</v>
      </c>
      <c r="J8" s="61" t="s">
        <v>12</v>
      </c>
    </row>
    <row r="9" spans="1:12" x14ac:dyDescent="0.55000000000000004">
      <c r="A9" s="121"/>
      <c r="B9" s="121"/>
      <c r="C9" s="123"/>
      <c r="D9" s="121"/>
      <c r="E9" s="62" t="s">
        <v>7</v>
      </c>
      <c r="F9" s="62" t="s">
        <v>8</v>
      </c>
      <c r="G9" s="62" t="s">
        <v>7</v>
      </c>
      <c r="H9" s="62" t="s">
        <v>8</v>
      </c>
      <c r="I9" s="95" t="s">
        <v>11</v>
      </c>
      <c r="J9" s="95"/>
    </row>
    <row r="10" spans="1:12" s="69" customFormat="1" x14ac:dyDescent="0.55000000000000004">
      <c r="A10" s="63" t="s">
        <v>39</v>
      </c>
      <c r="B10" s="64" t="s">
        <v>74</v>
      </c>
      <c r="C10" s="65"/>
      <c r="D10" s="66"/>
      <c r="E10" s="67"/>
      <c r="F10" s="67"/>
      <c r="G10" s="67"/>
      <c r="H10" s="67"/>
      <c r="I10" s="67"/>
      <c r="J10" s="97"/>
    </row>
    <row r="11" spans="1:12" s="69" customFormat="1" x14ac:dyDescent="0.55000000000000004">
      <c r="A11" s="70" t="s">
        <v>37</v>
      </c>
      <c r="B11" s="43" t="s">
        <v>86</v>
      </c>
      <c r="C11" s="71">
        <v>2</v>
      </c>
      <c r="D11" s="72" t="s">
        <v>47</v>
      </c>
      <c r="E11" s="105">
        <v>25420.560000000001</v>
      </c>
      <c r="F11" s="45">
        <f>SUM(C11*E11)</f>
        <v>50841.120000000003</v>
      </c>
      <c r="G11" s="73">
        <v>0</v>
      </c>
      <c r="H11" s="45">
        <f t="shared" ref="H11" si="0">SUM(C11*G11)</f>
        <v>0</v>
      </c>
      <c r="I11" s="45">
        <f t="shared" ref="I11" si="1">SUM(F11+H11)</f>
        <v>50841.120000000003</v>
      </c>
      <c r="J11" s="98" t="s">
        <v>48</v>
      </c>
      <c r="L11" s="69">
        <v>331700</v>
      </c>
    </row>
    <row r="12" spans="1:12" s="69" customFormat="1" x14ac:dyDescent="0.55000000000000004">
      <c r="A12" s="70" t="s">
        <v>33</v>
      </c>
      <c r="B12" s="43" t="s">
        <v>87</v>
      </c>
      <c r="C12" s="71">
        <v>3</v>
      </c>
      <c r="D12" s="72" t="s">
        <v>47</v>
      </c>
      <c r="E12" s="105">
        <v>30093.46</v>
      </c>
      <c r="F12" s="45">
        <f>SUM(C12*E12)</f>
        <v>90280.38</v>
      </c>
      <c r="G12" s="73">
        <v>0</v>
      </c>
      <c r="H12" s="45">
        <f t="shared" ref="H12" si="2">SUM(C12*G12)</f>
        <v>0</v>
      </c>
      <c r="I12" s="45">
        <f t="shared" ref="I12" si="3">SUM(F12+H12)</f>
        <v>90280.38</v>
      </c>
      <c r="J12" s="98" t="s">
        <v>48</v>
      </c>
      <c r="L12" s="69">
        <v>331700</v>
      </c>
    </row>
    <row r="13" spans="1:12" x14ac:dyDescent="0.55000000000000004">
      <c r="A13" s="70"/>
      <c r="B13" s="43"/>
      <c r="C13" s="76"/>
      <c r="D13" s="72"/>
      <c r="E13" s="105"/>
      <c r="F13" s="45"/>
      <c r="G13" s="73"/>
      <c r="H13" s="45"/>
      <c r="I13" s="45"/>
      <c r="J13" s="98"/>
    </row>
    <row r="14" spans="1:12" s="104" customFormat="1" x14ac:dyDescent="0.55000000000000004">
      <c r="A14" s="101"/>
      <c r="B14" s="101"/>
      <c r="C14" s="102"/>
      <c r="D14" s="103"/>
      <c r="E14" s="102"/>
      <c r="F14" s="45"/>
      <c r="G14" s="73"/>
      <c r="H14" s="45"/>
      <c r="I14" s="45"/>
      <c r="J14" s="98"/>
    </row>
    <row r="15" spans="1:12" x14ac:dyDescent="0.55000000000000004">
      <c r="A15" s="70"/>
      <c r="B15" s="75"/>
      <c r="C15" s="76"/>
      <c r="D15" s="72"/>
      <c r="E15" s="105"/>
      <c r="F15" s="45"/>
      <c r="G15" s="73"/>
      <c r="H15" s="45"/>
      <c r="I15" s="45"/>
      <c r="J15" s="98"/>
    </row>
    <row r="16" spans="1:12" x14ac:dyDescent="0.55000000000000004">
      <c r="A16" s="70"/>
      <c r="B16" s="75"/>
      <c r="C16" s="76"/>
      <c r="D16" s="74"/>
      <c r="E16" s="105"/>
      <c r="F16" s="45"/>
      <c r="G16" s="73"/>
      <c r="H16" s="45"/>
      <c r="I16" s="45"/>
      <c r="J16" s="98"/>
    </row>
    <row r="17" spans="1:10" x14ac:dyDescent="0.55000000000000004">
      <c r="A17" s="70"/>
      <c r="B17" s="75"/>
      <c r="C17" s="76"/>
      <c r="D17" s="74"/>
      <c r="E17" s="105"/>
      <c r="F17" s="45"/>
      <c r="G17" s="73"/>
      <c r="H17" s="45"/>
      <c r="I17" s="45"/>
      <c r="J17" s="98"/>
    </row>
    <row r="18" spans="1:10" x14ac:dyDescent="0.55000000000000004">
      <c r="A18" s="70"/>
      <c r="B18" s="75"/>
      <c r="C18" s="76"/>
      <c r="D18" s="74"/>
      <c r="E18" s="105"/>
      <c r="F18" s="45"/>
      <c r="G18" s="73"/>
      <c r="H18" s="45"/>
      <c r="I18" s="45"/>
      <c r="J18" s="98"/>
    </row>
    <row r="19" spans="1:10" x14ac:dyDescent="0.55000000000000004">
      <c r="A19" s="70"/>
      <c r="B19" s="75"/>
      <c r="C19" s="76"/>
      <c r="D19" s="74"/>
      <c r="E19" s="105"/>
      <c r="F19" s="45"/>
      <c r="G19" s="73"/>
      <c r="H19" s="45"/>
      <c r="I19" s="45"/>
      <c r="J19" s="98"/>
    </row>
    <row r="20" spans="1:10" x14ac:dyDescent="0.55000000000000004">
      <c r="A20" s="70"/>
      <c r="B20" s="43"/>
      <c r="C20" s="106"/>
      <c r="D20" s="74"/>
      <c r="E20" s="105"/>
      <c r="F20" s="45"/>
      <c r="G20" s="73"/>
      <c r="H20" s="45"/>
      <c r="I20" s="45"/>
      <c r="J20" s="98"/>
    </row>
    <row r="21" spans="1:10" x14ac:dyDescent="0.55000000000000004">
      <c r="A21" s="70"/>
      <c r="B21" s="43"/>
      <c r="C21" s="76"/>
      <c r="D21" s="74"/>
      <c r="E21" s="105"/>
      <c r="F21" s="45"/>
      <c r="G21" s="73"/>
      <c r="H21" s="45"/>
      <c r="I21" s="45"/>
      <c r="J21" s="98"/>
    </row>
    <row r="22" spans="1:10" x14ac:dyDescent="0.55000000000000004">
      <c r="A22" s="70"/>
      <c r="B22" s="43"/>
      <c r="C22" s="76"/>
      <c r="D22" s="74"/>
      <c r="E22" s="105"/>
      <c r="F22" s="45"/>
      <c r="G22" s="73"/>
      <c r="H22" s="45"/>
      <c r="I22" s="45"/>
      <c r="J22" s="98"/>
    </row>
    <row r="23" spans="1:10" x14ac:dyDescent="0.55000000000000004">
      <c r="A23" s="70"/>
      <c r="B23" s="43"/>
      <c r="C23" s="76"/>
      <c r="D23" s="74"/>
      <c r="E23" s="105"/>
      <c r="F23" s="45"/>
      <c r="G23" s="73"/>
      <c r="H23" s="45"/>
      <c r="I23" s="45"/>
      <c r="J23" s="45"/>
    </row>
    <row r="24" spans="1:10" x14ac:dyDescent="0.55000000000000004">
      <c r="A24" s="70"/>
      <c r="B24" s="75"/>
      <c r="C24" s="76"/>
      <c r="D24" s="72"/>
      <c r="E24" s="105"/>
      <c r="F24" s="45"/>
      <c r="G24" s="73"/>
      <c r="H24" s="45"/>
      <c r="I24" s="45"/>
      <c r="J24" s="74"/>
    </row>
    <row r="25" spans="1:10" x14ac:dyDescent="0.55000000000000004">
      <c r="A25" s="77"/>
      <c r="B25" s="90"/>
      <c r="C25" s="91"/>
      <c r="D25" s="111"/>
      <c r="E25" s="112"/>
      <c r="F25" s="92"/>
      <c r="G25" s="99"/>
      <c r="H25" s="92"/>
      <c r="I25" s="92"/>
      <c r="J25" s="84"/>
    </row>
    <row r="26" spans="1:10" x14ac:dyDescent="0.55000000000000004">
      <c r="A26" s="82"/>
      <c r="B26" s="86" t="s">
        <v>75</v>
      </c>
      <c r="C26" s="87"/>
      <c r="D26" s="85"/>
      <c r="E26" s="88"/>
      <c r="F26" s="88"/>
      <c r="G26" s="88"/>
      <c r="H26" s="88"/>
      <c r="I26" s="89">
        <f>SUM(I11:I25)</f>
        <v>141121.5</v>
      </c>
      <c r="J26" s="88"/>
    </row>
  </sheetData>
  <mergeCells count="12">
    <mergeCell ref="G8:H8"/>
    <mergeCell ref="A1:J1"/>
    <mergeCell ref="A2:J2"/>
    <mergeCell ref="A7:J7"/>
    <mergeCell ref="A8:A9"/>
    <mergeCell ref="B8:B9"/>
    <mergeCell ref="C8:C9"/>
    <mergeCell ref="D8:D9"/>
    <mergeCell ref="E8:F8"/>
    <mergeCell ref="A4:D4"/>
    <mergeCell ref="A5:B5"/>
    <mergeCell ref="A6:B6"/>
  </mergeCells>
  <printOptions horizontalCentered="1" verticalCentered="1"/>
  <pageMargins left="0" right="0" top="0.11811023622047245" bottom="3.937007874015748E-2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6"/>
  <sheetViews>
    <sheetView view="pageBreakPreview" zoomScale="110" zoomScaleNormal="100" zoomScaleSheetLayoutView="110" workbookViewId="0">
      <selection activeCell="C16" sqref="C16"/>
    </sheetView>
  </sheetViews>
  <sheetFormatPr defaultRowHeight="24" x14ac:dyDescent="0.55000000000000004"/>
  <cols>
    <col min="1" max="1" width="7.5" style="1" customWidth="1"/>
    <col min="2" max="2" width="34.625" style="1" bestFit="1" customWidth="1"/>
    <col min="3" max="3" width="18.875" style="1" bestFit="1" customWidth="1"/>
    <col min="4" max="4" width="8.375" style="1" bestFit="1" customWidth="1"/>
    <col min="5" max="5" width="20.375" style="1" bestFit="1" customWidth="1"/>
    <col min="6" max="6" width="11.375" style="1" customWidth="1"/>
    <col min="7" max="7" width="9" style="1"/>
    <col min="8" max="8" width="18.875" style="1" bestFit="1" customWidth="1"/>
    <col min="9" max="16384" width="9" style="1"/>
  </cols>
  <sheetData>
    <row r="1" spans="1:8" x14ac:dyDescent="0.55000000000000004">
      <c r="A1" s="129" t="s">
        <v>17</v>
      </c>
      <c r="B1" s="129"/>
      <c r="C1" s="129"/>
      <c r="D1" s="129"/>
      <c r="E1" s="129"/>
      <c r="F1" s="129"/>
    </row>
    <row r="2" spans="1:8" ht="27.75" x14ac:dyDescent="0.65">
      <c r="A2" s="130" t="s">
        <v>18</v>
      </c>
      <c r="B2" s="130"/>
      <c r="C2" s="130"/>
      <c r="D2" s="130"/>
      <c r="E2" s="130"/>
      <c r="F2" s="130"/>
    </row>
    <row r="3" spans="1:8" x14ac:dyDescent="0.55000000000000004">
      <c r="A3" s="2" t="s">
        <v>84</v>
      </c>
      <c r="B3" s="3"/>
      <c r="C3" s="3"/>
      <c r="D3" s="3"/>
      <c r="E3" s="3"/>
      <c r="F3" s="3"/>
    </row>
    <row r="4" spans="1:8" x14ac:dyDescent="0.55000000000000004">
      <c r="A4" s="3" t="s">
        <v>85</v>
      </c>
      <c r="B4" s="3"/>
      <c r="C4" s="3"/>
      <c r="D4" s="3"/>
      <c r="E4" s="3"/>
      <c r="F4" s="3"/>
    </row>
    <row r="5" spans="1:8" x14ac:dyDescent="0.55000000000000004">
      <c r="A5" s="3" t="s">
        <v>49</v>
      </c>
      <c r="B5" s="3"/>
      <c r="C5" s="3"/>
      <c r="D5" s="3"/>
      <c r="E5" s="3"/>
      <c r="F5" s="3"/>
    </row>
    <row r="6" spans="1:8" x14ac:dyDescent="0.55000000000000004">
      <c r="A6" s="3" t="s">
        <v>36</v>
      </c>
      <c r="B6" s="3"/>
      <c r="C6" s="3"/>
      <c r="D6" s="3"/>
      <c r="E6" s="3"/>
      <c r="F6" s="3"/>
    </row>
    <row r="7" spans="1:8" x14ac:dyDescent="0.55000000000000004">
      <c r="A7" s="3" t="s">
        <v>46</v>
      </c>
      <c r="B7" s="3"/>
      <c r="C7" s="3"/>
      <c r="D7" s="3"/>
      <c r="E7" s="3"/>
      <c r="F7" s="3"/>
    </row>
    <row r="8" spans="1:8" s="55" customFormat="1" x14ac:dyDescent="0.55000000000000004">
      <c r="A8" s="2" t="s">
        <v>79</v>
      </c>
      <c r="B8" s="2"/>
      <c r="C8" s="2" t="s">
        <v>31</v>
      </c>
      <c r="D8" s="2"/>
      <c r="E8" s="2"/>
      <c r="F8" s="2"/>
    </row>
    <row r="9" spans="1:8" x14ac:dyDescent="0.55000000000000004">
      <c r="A9" s="3" t="s">
        <v>112</v>
      </c>
      <c r="B9" s="3"/>
      <c r="C9" s="3" t="s">
        <v>105</v>
      </c>
      <c r="D9" s="3"/>
      <c r="E9" s="3" t="s">
        <v>57</v>
      </c>
      <c r="F9" s="3"/>
    </row>
    <row r="10" spans="1:8" ht="24.75" thickBot="1" x14ac:dyDescent="0.6">
      <c r="A10" s="129" t="s">
        <v>1</v>
      </c>
      <c r="B10" s="129"/>
      <c r="C10" s="129"/>
      <c r="D10" s="129"/>
      <c r="E10" s="129"/>
      <c r="F10" s="129"/>
    </row>
    <row r="11" spans="1:8" s="7" customFormat="1" ht="45.75" customHeight="1" thickTop="1" thickBot="1" x14ac:dyDescent="0.25">
      <c r="A11" s="4" t="s">
        <v>2</v>
      </c>
      <c r="B11" s="5" t="s">
        <v>3</v>
      </c>
      <c r="C11" s="5" t="s">
        <v>19</v>
      </c>
      <c r="D11" s="5" t="s">
        <v>20</v>
      </c>
      <c r="E11" s="5" t="s">
        <v>21</v>
      </c>
      <c r="F11" s="6" t="s">
        <v>12</v>
      </c>
    </row>
    <row r="12" spans="1:8" ht="24.75" thickTop="1" x14ac:dyDescent="0.55000000000000004">
      <c r="A12" s="49">
        <v>1</v>
      </c>
      <c r="B12" s="46" t="s">
        <v>58</v>
      </c>
      <c r="C12" s="9">
        <f>ปร.4ก!I26</f>
        <v>147353.35999999999</v>
      </c>
      <c r="D12" s="107">
        <v>1.3090999999999999</v>
      </c>
      <c r="E12" s="9">
        <f>SUM(C12*D12)</f>
        <v>192900.28357599996</v>
      </c>
      <c r="F12" s="10"/>
    </row>
    <row r="13" spans="1:8" x14ac:dyDescent="0.55000000000000004">
      <c r="A13" s="32">
        <v>2</v>
      </c>
      <c r="B13" s="43" t="s">
        <v>61</v>
      </c>
      <c r="C13" s="13">
        <f>ปร.4ก!I52</f>
        <v>195687.5</v>
      </c>
      <c r="D13" s="108">
        <v>1.3090999999999999</v>
      </c>
      <c r="E13" s="13">
        <f>C13*D13</f>
        <v>256174.50624999998</v>
      </c>
      <c r="F13" s="14"/>
    </row>
    <row r="14" spans="1:8" x14ac:dyDescent="0.55000000000000004">
      <c r="A14" s="32"/>
      <c r="B14" s="47"/>
      <c r="C14" s="45"/>
      <c r="D14" s="108"/>
      <c r="E14" s="45"/>
      <c r="F14" s="14"/>
    </row>
    <row r="15" spans="1:8" x14ac:dyDescent="0.55000000000000004">
      <c r="A15" s="32"/>
      <c r="B15" s="47"/>
      <c r="C15" s="44"/>
      <c r="D15" s="108"/>
      <c r="E15" s="13"/>
      <c r="F15" s="14"/>
    </row>
    <row r="16" spans="1:8" x14ac:dyDescent="0.55000000000000004">
      <c r="A16" s="32"/>
      <c r="B16" s="47"/>
      <c r="C16" s="13"/>
      <c r="D16" s="108"/>
      <c r="E16" s="13"/>
      <c r="F16" s="14"/>
      <c r="H16" s="51"/>
    </row>
    <row r="17" spans="1:6" x14ac:dyDescent="0.55000000000000004">
      <c r="A17" s="11"/>
      <c r="B17" s="12"/>
      <c r="C17" s="13"/>
      <c r="D17" s="12"/>
      <c r="E17" s="13"/>
      <c r="F17" s="14"/>
    </row>
    <row r="18" spans="1:6" x14ac:dyDescent="0.55000000000000004">
      <c r="A18" s="11"/>
      <c r="B18" s="15" t="s">
        <v>22</v>
      </c>
      <c r="C18" s="13"/>
      <c r="D18" s="12"/>
      <c r="E18" s="13"/>
      <c r="F18" s="14"/>
    </row>
    <row r="19" spans="1:6" x14ac:dyDescent="0.55000000000000004">
      <c r="A19" s="11"/>
      <c r="B19" s="12" t="s">
        <v>24</v>
      </c>
      <c r="C19" s="13"/>
      <c r="D19" s="12"/>
      <c r="E19" s="13"/>
      <c r="F19" s="14"/>
    </row>
    <row r="20" spans="1:6" x14ac:dyDescent="0.55000000000000004">
      <c r="A20" s="11"/>
      <c r="B20" s="12" t="s">
        <v>56</v>
      </c>
      <c r="C20" s="13"/>
      <c r="D20" s="12"/>
      <c r="E20" s="13"/>
      <c r="F20" s="14"/>
    </row>
    <row r="21" spans="1:6" x14ac:dyDescent="0.55000000000000004">
      <c r="A21" s="11"/>
      <c r="B21" s="12" t="s">
        <v>55</v>
      </c>
      <c r="C21" s="13"/>
      <c r="D21" s="12"/>
      <c r="E21" s="13"/>
      <c r="F21" s="14"/>
    </row>
    <row r="22" spans="1:6" ht="24.75" thickBot="1" x14ac:dyDescent="0.6">
      <c r="A22" s="16"/>
      <c r="B22" s="17" t="s">
        <v>38</v>
      </c>
      <c r="C22" s="18"/>
      <c r="D22" s="17"/>
      <c r="E22" s="18"/>
      <c r="F22" s="19"/>
    </row>
    <row r="23" spans="1:6" ht="25.5" thickTop="1" thickBot="1" x14ac:dyDescent="0.6">
      <c r="A23" s="131" t="s">
        <v>23</v>
      </c>
      <c r="B23" s="131"/>
      <c r="C23" s="131"/>
      <c r="D23" s="131"/>
      <c r="E23" s="20">
        <f>SUM(E12:E22)</f>
        <v>449074.78982599993</v>
      </c>
    </row>
    <row r="24" spans="1:6" ht="24.75" thickTop="1" x14ac:dyDescent="0.55000000000000004"/>
    <row r="25" spans="1:6" x14ac:dyDescent="0.55000000000000004">
      <c r="A25" s="128" t="s">
        <v>88</v>
      </c>
      <c r="B25" s="128"/>
      <c r="C25" s="128"/>
      <c r="D25" s="128"/>
      <c r="E25" s="128"/>
      <c r="F25" s="128"/>
    </row>
    <row r="26" spans="1:6" x14ac:dyDescent="0.55000000000000004">
      <c r="A26" s="128" t="s">
        <v>89</v>
      </c>
      <c r="B26" s="128"/>
      <c r="C26" s="128"/>
      <c r="D26" s="128"/>
      <c r="E26" s="128"/>
      <c r="F26" s="128"/>
    </row>
    <row r="27" spans="1:6" x14ac:dyDescent="0.55000000000000004">
      <c r="A27" s="128" t="s">
        <v>90</v>
      </c>
      <c r="B27" s="128"/>
      <c r="C27" s="128"/>
      <c r="D27" s="128"/>
      <c r="E27" s="128"/>
      <c r="F27" s="128"/>
    </row>
    <row r="29" spans="1:6" x14ac:dyDescent="0.55000000000000004">
      <c r="A29" s="127" t="s">
        <v>91</v>
      </c>
      <c r="B29" s="127"/>
      <c r="D29" s="128" t="s">
        <v>92</v>
      </c>
      <c r="E29" s="128"/>
      <c r="F29" s="128"/>
    </row>
    <row r="30" spans="1:6" ht="25.5" customHeight="1" x14ac:dyDescent="0.55000000000000004">
      <c r="A30" s="1" t="s">
        <v>93</v>
      </c>
      <c r="D30" s="128" t="s">
        <v>94</v>
      </c>
      <c r="E30" s="128"/>
      <c r="F30" s="128"/>
    </row>
    <row r="31" spans="1:6" ht="19.5" customHeight="1" x14ac:dyDescent="0.55000000000000004">
      <c r="A31" s="127" t="s">
        <v>95</v>
      </c>
      <c r="B31" s="127"/>
      <c r="D31" s="128" t="s">
        <v>96</v>
      </c>
      <c r="E31" s="128"/>
      <c r="F31" s="128"/>
    </row>
    <row r="33" spans="1:6" x14ac:dyDescent="0.55000000000000004">
      <c r="A33" s="127" t="s">
        <v>97</v>
      </c>
      <c r="B33" s="127"/>
      <c r="D33" s="128" t="s">
        <v>98</v>
      </c>
      <c r="E33" s="128"/>
      <c r="F33" s="128"/>
    </row>
    <row r="34" spans="1:6" x14ac:dyDescent="0.55000000000000004">
      <c r="A34" s="127" t="s">
        <v>99</v>
      </c>
      <c r="B34" s="127"/>
      <c r="D34" s="128" t="s">
        <v>100</v>
      </c>
      <c r="E34" s="128"/>
      <c r="F34" s="128"/>
    </row>
    <row r="35" spans="1:6" x14ac:dyDescent="0.55000000000000004">
      <c r="A35" s="127" t="s">
        <v>101</v>
      </c>
      <c r="B35" s="127"/>
      <c r="D35" s="128" t="s">
        <v>109</v>
      </c>
      <c r="E35" s="128"/>
      <c r="F35" s="128"/>
    </row>
    <row r="36" spans="1:6" x14ac:dyDescent="0.55000000000000004">
      <c r="A36" s="126"/>
      <c r="B36" s="126"/>
      <c r="C36" s="126"/>
      <c r="D36" s="126"/>
      <c r="E36" s="126"/>
      <c r="F36" s="126"/>
    </row>
  </sheetData>
  <mergeCells count="19">
    <mergeCell ref="A1:F1"/>
    <mergeCell ref="A2:F2"/>
    <mergeCell ref="A10:F10"/>
    <mergeCell ref="A23:D23"/>
    <mergeCell ref="D30:F30"/>
    <mergeCell ref="A36:F36"/>
    <mergeCell ref="A33:B33"/>
    <mergeCell ref="D33:F33"/>
    <mergeCell ref="A25:F25"/>
    <mergeCell ref="A26:F26"/>
    <mergeCell ref="A27:F27"/>
    <mergeCell ref="A29:B29"/>
    <mergeCell ref="D29:F29"/>
    <mergeCell ref="A31:B31"/>
    <mergeCell ref="D31:F31"/>
    <mergeCell ref="A34:B34"/>
    <mergeCell ref="D34:F34"/>
    <mergeCell ref="A35:B35"/>
    <mergeCell ref="D35:F35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0"/>
  <sheetViews>
    <sheetView view="pageBreakPreview" zoomScale="120" zoomScaleSheetLayoutView="120" workbookViewId="0">
      <selection activeCell="C18" sqref="C18"/>
    </sheetView>
  </sheetViews>
  <sheetFormatPr defaultRowHeight="24" x14ac:dyDescent="0.55000000000000004"/>
  <cols>
    <col min="1" max="1" width="7.5" style="1" customWidth="1"/>
    <col min="2" max="2" width="27.5" style="1" customWidth="1"/>
    <col min="3" max="3" width="18.875" style="1" bestFit="1" customWidth="1"/>
    <col min="4" max="4" width="11.375" style="1" customWidth="1"/>
    <col min="5" max="5" width="18.875" style="1" bestFit="1" customWidth="1"/>
    <col min="6" max="6" width="11.375" style="1" customWidth="1"/>
    <col min="7" max="16384" width="9" style="1"/>
  </cols>
  <sheetData>
    <row r="1" spans="1:6" x14ac:dyDescent="0.55000000000000004">
      <c r="A1" s="129" t="s">
        <v>28</v>
      </c>
      <c r="B1" s="129"/>
      <c r="C1" s="129"/>
      <c r="D1" s="129"/>
      <c r="E1" s="129"/>
      <c r="F1" s="129"/>
    </row>
    <row r="2" spans="1:6" ht="27.75" x14ac:dyDescent="0.65">
      <c r="A2" s="130" t="s">
        <v>27</v>
      </c>
      <c r="B2" s="130"/>
      <c r="C2" s="130"/>
      <c r="D2" s="130"/>
      <c r="E2" s="130"/>
      <c r="F2" s="130"/>
    </row>
    <row r="3" spans="1:6" x14ac:dyDescent="0.55000000000000004">
      <c r="A3" s="113" t="s">
        <v>84</v>
      </c>
      <c r="B3" s="114"/>
      <c r="C3" s="114"/>
      <c r="D3" s="114"/>
      <c r="E3" s="114"/>
      <c r="F3" s="114"/>
    </row>
    <row r="4" spans="1:6" x14ac:dyDescent="0.55000000000000004">
      <c r="A4" s="3" t="s">
        <v>85</v>
      </c>
      <c r="B4" s="3"/>
      <c r="C4" s="3"/>
      <c r="D4" s="3"/>
      <c r="E4" s="3"/>
      <c r="F4" s="3"/>
    </row>
    <row r="5" spans="1:6" x14ac:dyDescent="0.55000000000000004">
      <c r="A5" s="3" t="s">
        <v>49</v>
      </c>
      <c r="B5" s="3"/>
      <c r="C5" s="3"/>
      <c r="D5" s="3"/>
      <c r="E5" s="3"/>
      <c r="F5" s="3"/>
    </row>
    <row r="6" spans="1:6" x14ac:dyDescent="0.55000000000000004">
      <c r="A6" s="3" t="s">
        <v>36</v>
      </c>
      <c r="B6" s="3"/>
      <c r="C6" s="3"/>
      <c r="D6" s="3"/>
      <c r="E6" s="3"/>
      <c r="F6" s="3"/>
    </row>
    <row r="7" spans="1:6" x14ac:dyDescent="0.55000000000000004">
      <c r="A7" s="3" t="s">
        <v>46</v>
      </c>
      <c r="B7" s="3"/>
      <c r="C7" s="3"/>
      <c r="D7" s="3"/>
      <c r="E7" s="3"/>
      <c r="F7" s="3"/>
    </row>
    <row r="8" spans="1:6" s="55" customFormat="1" x14ac:dyDescent="0.55000000000000004">
      <c r="A8" s="2" t="s">
        <v>78</v>
      </c>
      <c r="B8" s="2"/>
      <c r="C8" s="2" t="s">
        <v>31</v>
      </c>
      <c r="D8" s="2"/>
      <c r="E8" s="2"/>
      <c r="F8" s="2"/>
    </row>
    <row r="9" spans="1:6" x14ac:dyDescent="0.55000000000000004">
      <c r="A9" s="134" t="s">
        <v>113</v>
      </c>
      <c r="B9" s="134"/>
      <c r="C9" s="3" t="s">
        <v>105</v>
      </c>
      <c r="D9" s="3"/>
      <c r="E9" s="3" t="s">
        <v>57</v>
      </c>
      <c r="F9" s="3"/>
    </row>
    <row r="10" spans="1:6" ht="24.75" thickBot="1" x14ac:dyDescent="0.6">
      <c r="A10" s="132" t="s">
        <v>1</v>
      </c>
      <c r="B10" s="132"/>
      <c r="C10" s="132"/>
      <c r="D10" s="132"/>
      <c r="E10" s="132"/>
      <c r="F10" s="132"/>
    </row>
    <row r="11" spans="1:6" s="24" customFormat="1" ht="44.25" customHeight="1" thickTop="1" thickBot="1" x14ac:dyDescent="0.25">
      <c r="A11" s="21" t="s">
        <v>2</v>
      </c>
      <c r="B11" s="22" t="s">
        <v>3</v>
      </c>
      <c r="C11" s="22" t="s">
        <v>25</v>
      </c>
      <c r="D11" s="22" t="s">
        <v>26</v>
      </c>
      <c r="E11" s="22" t="s">
        <v>21</v>
      </c>
      <c r="F11" s="23" t="s">
        <v>12</v>
      </c>
    </row>
    <row r="12" spans="1:6" ht="24.75" thickTop="1" x14ac:dyDescent="0.55000000000000004">
      <c r="A12" s="52">
        <v>1</v>
      </c>
      <c r="B12" s="25" t="s">
        <v>74</v>
      </c>
      <c r="C12" s="9">
        <f>ปร.4ข!I26</f>
        <v>141121.5</v>
      </c>
      <c r="D12" s="48">
        <v>1.07</v>
      </c>
      <c r="E12" s="9">
        <v>151000</v>
      </c>
      <c r="F12" s="10"/>
    </row>
    <row r="13" spans="1:6" x14ac:dyDescent="0.55000000000000004">
      <c r="A13" s="53"/>
      <c r="B13" s="27"/>
      <c r="C13" s="54"/>
      <c r="D13" s="27"/>
      <c r="E13" s="54"/>
      <c r="F13" s="14"/>
    </row>
    <row r="14" spans="1:6" x14ac:dyDescent="0.55000000000000004">
      <c r="A14" s="26"/>
      <c r="B14" s="27"/>
      <c r="C14" s="27"/>
      <c r="D14" s="27"/>
      <c r="E14" s="27"/>
      <c r="F14" s="14"/>
    </row>
    <row r="15" spans="1:6" x14ac:dyDescent="0.55000000000000004">
      <c r="A15" s="26"/>
      <c r="B15" s="27"/>
      <c r="C15" s="27"/>
      <c r="D15" s="27"/>
      <c r="E15" s="27"/>
      <c r="F15" s="14"/>
    </row>
    <row r="16" spans="1:6" x14ac:dyDescent="0.55000000000000004">
      <c r="A16" s="26"/>
      <c r="B16" s="27"/>
      <c r="C16" s="27"/>
      <c r="D16" s="27"/>
      <c r="E16" s="27"/>
      <c r="F16" s="14"/>
    </row>
    <row r="17" spans="1:6" x14ac:dyDescent="0.55000000000000004">
      <c r="A17" s="26"/>
      <c r="B17" s="27"/>
      <c r="C17" s="27"/>
      <c r="D17" s="27"/>
      <c r="E17" s="27"/>
      <c r="F17" s="14"/>
    </row>
    <row r="18" spans="1:6" x14ac:dyDescent="0.55000000000000004">
      <c r="A18" s="26"/>
      <c r="B18" s="28"/>
      <c r="C18" s="27"/>
      <c r="D18" s="27"/>
      <c r="E18" s="27"/>
      <c r="F18" s="14"/>
    </row>
    <row r="19" spans="1:6" x14ac:dyDescent="0.55000000000000004">
      <c r="A19" s="26"/>
      <c r="B19" s="28"/>
      <c r="C19" s="27"/>
      <c r="D19" s="27"/>
      <c r="E19" s="27"/>
      <c r="F19" s="14"/>
    </row>
    <row r="20" spans="1:6" x14ac:dyDescent="0.55000000000000004">
      <c r="A20" s="26"/>
      <c r="B20" s="27"/>
      <c r="C20" s="27"/>
      <c r="D20" s="27"/>
      <c r="E20" s="27"/>
      <c r="F20" s="14"/>
    </row>
    <row r="21" spans="1:6" x14ac:dyDescent="0.55000000000000004">
      <c r="A21" s="26"/>
      <c r="B21" s="27"/>
      <c r="C21" s="27"/>
      <c r="D21" s="27"/>
      <c r="E21" s="27"/>
      <c r="F21" s="14"/>
    </row>
    <row r="22" spans="1:6" ht="24.75" thickBot="1" x14ac:dyDescent="0.6">
      <c r="A22" s="29"/>
      <c r="B22" s="30"/>
      <c r="C22" s="30"/>
      <c r="D22" s="30"/>
      <c r="E22" s="30"/>
      <c r="F22" s="31"/>
    </row>
    <row r="23" spans="1:6" ht="25.5" thickTop="1" thickBot="1" x14ac:dyDescent="0.6">
      <c r="A23" s="133" t="s">
        <v>23</v>
      </c>
      <c r="B23" s="133"/>
      <c r="C23" s="133"/>
      <c r="D23" s="133"/>
      <c r="E23" s="100">
        <f>SUM(E12:E22)</f>
        <v>151000</v>
      </c>
    </row>
    <row r="24" spans="1:6" ht="24.75" thickTop="1" x14ac:dyDescent="0.55000000000000004"/>
    <row r="25" spans="1:6" x14ac:dyDescent="0.55000000000000004">
      <c r="A25" s="128" t="s">
        <v>88</v>
      </c>
      <c r="B25" s="128"/>
      <c r="C25" s="128"/>
      <c r="D25" s="128"/>
      <c r="E25" s="128"/>
      <c r="F25" s="128"/>
    </row>
    <row r="26" spans="1:6" x14ac:dyDescent="0.55000000000000004">
      <c r="A26" s="128" t="s">
        <v>89</v>
      </c>
      <c r="B26" s="128"/>
      <c r="C26" s="128"/>
      <c r="D26" s="128"/>
      <c r="E26" s="128"/>
      <c r="F26" s="128"/>
    </row>
    <row r="27" spans="1:6" x14ac:dyDescent="0.55000000000000004">
      <c r="A27" s="128" t="s">
        <v>90</v>
      </c>
      <c r="B27" s="128"/>
      <c r="C27" s="128"/>
      <c r="D27" s="128"/>
      <c r="E27" s="128"/>
      <c r="F27" s="128"/>
    </row>
    <row r="29" spans="1:6" x14ac:dyDescent="0.55000000000000004">
      <c r="A29" s="127" t="s">
        <v>91</v>
      </c>
      <c r="B29" s="127"/>
      <c r="D29" s="128" t="s">
        <v>92</v>
      </c>
      <c r="E29" s="128"/>
      <c r="F29" s="128"/>
    </row>
    <row r="30" spans="1:6" ht="25.5" customHeight="1" x14ac:dyDescent="0.55000000000000004">
      <c r="A30" s="1" t="s">
        <v>93</v>
      </c>
      <c r="D30" s="128" t="s">
        <v>94</v>
      </c>
      <c r="E30" s="128"/>
      <c r="F30" s="128"/>
    </row>
    <row r="31" spans="1:6" ht="19.5" customHeight="1" x14ac:dyDescent="0.55000000000000004">
      <c r="A31" s="127" t="s">
        <v>95</v>
      </c>
      <c r="B31" s="127"/>
      <c r="D31" s="128" t="s">
        <v>96</v>
      </c>
      <c r="E31" s="128"/>
      <c r="F31" s="128"/>
    </row>
    <row r="33" spans="1:6" x14ac:dyDescent="0.55000000000000004">
      <c r="A33" s="127" t="s">
        <v>97</v>
      </c>
      <c r="B33" s="127"/>
      <c r="D33" s="128" t="s">
        <v>98</v>
      </c>
      <c r="E33" s="128"/>
      <c r="F33" s="128"/>
    </row>
    <row r="34" spans="1:6" x14ac:dyDescent="0.55000000000000004">
      <c r="A34" s="127" t="s">
        <v>99</v>
      </c>
      <c r="B34" s="127"/>
      <c r="D34" s="128" t="s">
        <v>100</v>
      </c>
      <c r="E34" s="128"/>
      <c r="F34" s="128"/>
    </row>
    <row r="35" spans="1:6" x14ac:dyDescent="0.55000000000000004">
      <c r="A35" s="127" t="s">
        <v>101</v>
      </c>
      <c r="B35" s="127"/>
      <c r="D35" s="128" t="s">
        <v>110</v>
      </c>
      <c r="E35" s="128"/>
      <c r="F35" s="128"/>
    </row>
    <row r="36" spans="1:6" x14ac:dyDescent="0.55000000000000004">
      <c r="A36" s="126"/>
      <c r="B36" s="126"/>
      <c r="C36" s="126"/>
      <c r="D36" s="126"/>
      <c r="E36" s="126"/>
      <c r="F36" s="126"/>
    </row>
    <row r="40" spans="1:6" x14ac:dyDescent="0.55000000000000004">
      <c r="A40" s="126"/>
      <c r="B40" s="126"/>
      <c r="C40" s="126"/>
      <c r="D40" s="126"/>
      <c r="E40" s="126"/>
      <c r="F40" s="126"/>
    </row>
  </sheetData>
  <mergeCells count="21">
    <mergeCell ref="A26:F26"/>
    <mergeCell ref="A27:F27"/>
    <mergeCell ref="A29:B29"/>
    <mergeCell ref="D29:F29"/>
    <mergeCell ref="A1:F1"/>
    <mergeCell ref="A2:F2"/>
    <mergeCell ref="A10:F10"/>
    <mergeCell ref="A23:D23"/>
    <mergeCell ref="A25:F25"/>
    <mergeCell ref="A9:B9"/>
    <mergeCell ref="D30:F30"/>
    <mergeCell ref="A31:B31"/>
    <mergeCell ref="D31:F31"/>
    <mergeCell ref="A34:B34"/>
    <mergeCell ref="D34:F34"/>
    <mergeCell ref="D35:F35"/>
    <mergeCell ref="A40:F40"/>
    <mergeCell ref="A33:B33"/>
    <mergeCell ref="D33:F33"/>
    <mergeCell ref="A36:F36"/>
    <mergeCell ref="A35:B35"/>
  </mergeCells>
  <printOptions horizontalCentered="1"/>
  <pageMargins left="0.31496062992125984" right="0.31496062992125984" top="0.35433070866141736" bottom="0.15748031496062992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5"/>
  <sheetViews>
    <sheetView view="pageBreakPreview" zoomScale="110" zoomScaleNormal="100" zoomScaleSheetLayoutView="110" workbookViewId="0">
      <selection activeCell="B15" sqref="B15"/>
    </sheetView>
  </sheetViews>
  <sheetFormatPr defaultRowHeight="24" x14ac:dyDescent="0.55000000000000004"/>
  <cols>
    <col min="1" max="1" width="7.5" style="1" customWidth="1"/>
    <col min="2" max="2" width="47.125" style="1" bestFit="1" customWidth="1"/>
    <col min="3" max="3" width="12.875" style="1" customWidth="1"/>
    <col min="4" max="4" width="10.25" style="1" customWidth="1"/>
    <col min="5" max="5" width="10.75" style="1" customWidth="1"/>
    <col min="6" max="6" width="10.625" style="1" customWidth="1"/>
    <col min="7" max="8" width="9" style="1"/>
    <col min="9" max="9" width="16.5" style="1" bestFit="1" customWidth="1"/>
    <col min="10" max="16384" width="9" style="1"/>
  </cols>
  <sheetData>
    <row r="1" spans="1:6" x14ac:dyDescent="0.55000000000000004">
      <c r="A1" s="129" t="s">
        <v>35</v>
      </c>
      <c r="B1" s="129"/>
      <c r="C1" s="129"/>
      <c r="D1" s="129"/>
      <c r="E1" s="129"/>
      <c r="F1" s="129"/>
    </row>
    <row r="2" spans="1:6" ht="27.75" x14ac:dyDescent="0.65">
      <c r="A2" s="130" t="s">
        <v>106</v>
      </c>
      <c r="B2" s="130"/>
      <c r="C2" s="130"/>
      <c r="D2" s="130"/>
      <c r="E2" s="130"/>
      <c r="F2" s="130"/>
    </row>
    <row r="3" spans="1:6" x14ac:dyDescent="0.55000000000000004">
      <c r="A3" s="2" t="s">
        <v>84</v>
      </c>
      <c r="B3" s="3"/>
      <c r="C3" s="3"/>
      <c r="D3" s="3"/>
      <c r="E3" s="3"/>
      <c r="F3" s="3"/>
    </row>
    <row r="4" spans="1:6" x14ac:dyDescent="0.55000000000000004">
      <c r="A4" s="3" t="s">
        <v>85</v>
      </c>
      <c r="B4" s="3"/>
      <c r="C4" s="3"/>
      <c r="D4" s="3"/>
      <c r="E4" s="3"/>
      <c r="F4" s="3"/>
    </row>
    <row r="5" spans="1:6" x14ac:dyDescent="0.55000000000000004">
      <c r="A5" s="3" t="s">
        <v>49</v>
      </c>
      <c r="B5" s="3"/>
      <c r="C5" s="3"/>
      <c r="D5" s="3"/>
      <c r="E5" s="3"/>
      <c r="F5" s="3"/>
    </row>
    <row r="6" spans="1:6" x14ac:dyDescent="0.55000000000000004">
      <c r="A6" s="3" t="s">
        <v>36</v>
      </c>
      <c r="B6" s="3"/>
      <c r="C6" s="3"/>
      <c r="D6" s="3"/>
      <c r="E6" s="3"/>
      <c r="F6" s="3"/>
    </row>
    <row r="7" spans="1:6" x14ac:dyDescent="0.55000000000000004">
      <c r="A7" s="3" t="s">
        <v>46</v>
      </c>
      <c r="B7" s="3"/>
      <c r="C7" s="3"/>
      <c r="D7" s="3"/>
      <c r="E7" s="3"/>
      <c r="F7" s="3"/>
    </row>
    <row r="8" spans="1:6" s="55" customFormat="1" x14ac:dyDescent="0.55000000000000004">
      <c r="A8" s="2" t="s">
        <v>80</v>
      </c>
      <c r="B8" s="2"/>
      <c r="C8" s="2" t="s">
        <v>31</v>
      </c>
      <c r="D8" s="2"/>
      <c r="E8" s="2"/>
      <c r="F8" s="2"/>
    </row>
    <row r="9" spans="1:6" x14ac:dyDescent="0.55000000000000004">
      <c r="A9" s="3" t="s">
        <v>111</v>
      </c>
      <c r="B9" s="3"/>
      <c r="C9" s="3" t="s">
        <v>105</v>
      </c>
      <c r="D9" s="3"/>
      <c r="E9" s="3" t="s">
        <v>57</v>
      </c>
      <c r="F9" s="3"/>
    </row>
    <row r="10" spans="1:6" ht="24.75" thickBot="1" x14ac:dyDescent="0.6">
      <c r="A10" s="129" t="s">
        <v>1</v>
      </c>
      <c r="B10" s="129"/>
      <c r="C10" s="129"/>
      <c r="D10" s="129"/>
      <c r="E10" s="129"/>
      <c r="F10" s="129"/>
    </row>
    <row r="11" spans="1:6" s="24" customFormat="1" ht="44.25" customHeight="1" thickTop="1" thickBot="1" x14ac:dyDescent="0.25">
      <c r="A11" s="21" t="s">
        <v>2</v>
      </c>
      <c r="B11" s="22" t="s">
        <v>3</v>
      </c>
      <c r="C11" s="151" t="s">
        <v>21</v>
      </c>
      <c r="D11" s="152"/>
      <c r="E11" s="151" t="s">
        <v>12</v>
      </c>
      <c r="F11" s="153"/>
    </row>
    <row r="12" spans="1:6" ht="24.75" thickTop="1" x14ac:dyDescent="0.55000000000000004">
      <c r="A12" s="8">
        <v>1</v>
      </c>
      <c r="B12" s="46" t="s">
        <v>45</v>
      </c>
      <c r="C12" s="154">
        <f>'ปร.5 (ก)'!E23</f>
        <v>449074.78982599993</v>
      </c>
      <c r="D12" s="155"/>
      <c r="E12" s="139"/>
      <c r="F12" s="140"/>
    </row>
    <row r="13" spans="1:6" x14ac:dyDescent="0.55000000000000004">
      <c r="A13" s="11">
        <v>2</v>
      </c>
      <c r="B13" s="43" t="s">
        <v>77</v>
      </c>
      <c r="C13" s="149">
        <f>'ปร.5 (ข)'!E23</f>
        <v>151000</v>
      </c>
      <c r="D13" s="150"/>
      <c r="E13" s="141"/>
      <c r="F13" s="142"/>
    </row>
    <row r="14" spans="1:6" x14ac:dyDescent="0.55000000000000004">
      <c r="A14" s="11"/>
      <c r="B14" s="47"/>
      <c r="C14" s="149"/>
      <c r="D14" s="150"/>
      <c r="E14" s="141"/>
      <c r="F14" s="142"/>
    </row>
    <row r="15" spans="1:6" x14ac:dyDescent="0.55000000000000004">
      <c r="A15" s="32"/>
      <c r="B15" s="12"/>
      <c r="C15" s="149"/>
      <c r="D15" s="150"/>
      <c r="E15" s="33"/>
      <c r="F15" s="34"/>
    </row>
    <row r="16" spans="1:6" x14ac:dyDescent="0.55000000000000004">
      <c r="A16" s="32"/>
      <c r="B16" s="12"/>
      <c r="C16" s="149"/>
      <c r="D16" s="150"/>
      <c r="E16" s="33"/>
      <c r="F16" s="34"/>
    </row>
    <row r="17" spans="1:9" ht="24.75" thickBot="1" x14ac:dyDescent="0.6">
      <c r="A17" s="35"/>
      <c r="B17" s="36"/>
      <c r="C17" s="137"/>
      <c r="D17" s="138"/>
      <c r="E17" s="137"/>
      <c r="F17" s="145"/>
    </row>
    <row r="18" spans="1:9" ht="25.5" thickTop="1" thickBot="1" x14ac:dyDescent="0.6">
      <c r="A18" s="146" t="s">
        <v>29</v>
      </c>
      <c r="B18" s="37" t="s">
        <v>30</v>
      </c>
      <c r="C18" s="143">
        <f>SUM(C12:D17)</f>
        <v>600074.78982599988</v>
      </c>
      <c r="D18" s="144"/>
      <c r="E18" s="135"/>
      <c r="F18" s="136"/>
      <c r="I18" s="51" t="e">
        <f>C18-#REF!</f>
        <v>#REF!</v>
      </c>
    </row>
    <row r="19" spans="1:9" ht="24.75" thickTop="1" x14ac:dyDescent="0.55000000000000004">
      <c r="A19" s="147"/>
      <c r="B19" s="115" t="s">
        <v>108</v>
      </c>
      <c r="C19" s="143">
        <f>C18</f>
        <v>600074.78982599988</v>
      </c>
      <c r="D19" s="144"/>
      <c r="E19" s="135"/>
      <c r="F19" s="136"/>
      <c r="I19" s="51"/>
    </row>
    <row r="20" spans="1:9" ht="24" customHeight="1" x14ac:dyDescent="0.55000000000000004">
      <c r="A20" s="147"/>
      <c r="B20" s="38" t="str">
        <f>BAHTTEXT(C19)</f>
        <v>หกแสนเจ็ดสิบสี่บาทเจ็ดสิบเก้าสตางค์</v>
      </c>
      <c r="F20" s="39"/>
      <c r="I20" s="51" t="e">
        <f>#REF!-C18</f>
        <v>#REF!</v>
      </c>
    </row>
    <row r="21" spans="1:9" ht="12.75" customHeight="1" thickBot="1" x14ac:dyDescent="0.6">
      <c r="A21" s="148"/>
      <c r="B21" s="40"/>
      <c r="C21" s="41"/>
      <c r="D21" s="41"/>
      <c r="E21" s="41"/>
      <c r="F21" s="42"/>
    </row>
    <row r="22" spans="1:9" ht="24.75" thickTop="1" x14ac:dyDescent="0.55000000000000004">
      <c r="A22" s="50"/>
    </row>
    <row r="23" spans="1:9" ht="39.75" customHeight="1" x14ac:dyDescent="0.55000000000000004">
      <c r="A23" s="128" t="s">
        <v>88</v>
      </c>
      <c r="B23" s="128"/>
      <c r="C23" s="128"/>
      <c r="D23" s="128"/>
      <c r="E23" s="128"/>
      <c r="F23" s="128"/>
    </row>
    <row r="24" spans="1:9" x14ac:dyDescent="0.55000000000000004">
      <c r="A24" s="128" t="s">
        <v>89</v>
      </c>
      <c r="B24" s="128"/>
      <c r="C24" s="128"/>
      <c r="D24" s="128"/>
      <c r="E24" s="128"/>
      <c r="F24" s="128"/>
    </row>
    <row r="25" spans="1:9" x14ac:dyDescent="0.55000000000000004">
      <c r="A25" s="128" t="s">
        <v>90</v>
      </c>
      <c r="B25" s="128"/>
      <c r="C25" s="128"/>
      <c r="D25" s="128"/>
      <c r="E25" s="128"/>
      <c r="F25" s="128"/>
    </row>
    <row r="27" spans="1:9" x14ac:dyDescent="0.55000000000000004">
      <c r="A27" s="127" t="s">
        <v>91</v>
      </c>
      <c r="B27" s="127"/>
      <c r="D27" s="128" t="s">
        <v>92</v>
      </c>
      <c r="E27" s="128"/>
      <c r="F27" s="128"/>
    </row>
    <row r="28" spans="1:9" x14ac:dyDescent="0.55000000000000004">
      <c r="A28" s="1" t="s">
        <v>93</v>
      </c>
      <c r="D28" s="128" t="s">
        <v>94</v>
      </c>
      <c r="E28" s="128"/>
      <c r="F28" s="128"/>
    </row>
    <row r="29" spans="1:9" x14ac:dyDescent="0.55000000000000004">
      <c r="A29" s="127" t="s">
        <v>95</v>
      </c>
      <c r="B29" s="127"/>
      <c r="D29" s="128" t="s">
        <v>96</v>
      </c>
      <c r="E29" s="128"/>
      <c r="F29" s="128"/>
    </row>
    <row r="30" spans="1:9" ht="25.5" customHeight="1" x14ac:dyDescent="0.55000000000000004"/>
    <row r="31" spans="1:9" ht="19.5" customHeight="1" x14ac:dyDescent="0.55000000000000004">
      <c r="A31" s="127" t="s">
        <v>97</v>
      </c>
      <c r="B31" s="127"/>
      <c r="D31" s="128" t="s">
        <v>98</v>
      </c>
      <c r="E31" s="128"/>
      <c r="F31" s="128"/>
    </row>
    <row r="32" spans="1:9" x14ac:dyDescent="0.55000000000000004">
      <c r="A32" s="127" t="s">
        <v>99</v>
      </c>
      <c r="B32" s="127"/>
      <c r="D32" s="128" t="s">
        <v>100</v>
      </c>
      <c r="E32" s="128"/>
      <c r="F32" s="128"/>
    </row>
    <row r="33" spans="1:6" x14ac:dyDescent="0.55000000000000004">
      <c r="A33" s="127" t="s">
        <v>101</v>
      </c>
      <c r="B33" s="127"/>
      <c r="D33" s="128" t="s">
        <v>109</v>
      </c>
      <c r="E33" s="128"/>
      <c r="F33" s="128"/>
    </row>
    <row r="34" spans="1:6" x14ac:dyDescent="0.55000000000000004">
      <c r="A34" s="126"/>
      <c r="B34" s="126"/>
      <c r="C34" s="126"/>
      <c r="D34" s="126"/>
      <c r="E34" s="126"/>
      <c r="F34" s="126"/>
    </row>
    <row r="35" spans="1:6" x14ac:dyDescent="0.55000000000000004">
      <c r="A35" s="126"/>
      <c r="B35" s="126"/>
      <c r="C35" s="126"/>
      <c r="D35" s="126"/>
      <c r="E35" s="126"/>
      <c r="F35" s="126"/>
    </row>
  </sheetData>
  <mergeCells count="36">
    <mergeCell ref="C12:D12"/>
    <mergeCell ref="C13:D13"/>
    <mergeCell ref="A34:F34"/>
    <mergeCell ref="D29:F29"/>
    <mergeCell ref="A32:B32"/>
    <mergeCell ref="D32:F32"/>
    <mergeCell ref="A33:B33"/>
    <mergeCell ref="D33:F33"/>
    <mergeCell ref="C19:D19"/>
    <mergeCell ref="E19:F19"/>
    <mergeCell ref="A1:F1"/>
    <mergeCell ref="A2:F2"/>
    <mergeCell ref="A10:F10"/>
    <mergeCell ref="A24:F24"/>
    <mergeCell ref="C17:D17"/>
    <mergeCell ref="E12:F12"/>
    <mergeCell ref="E13:F13"/>
    <mergeCell ref="E14:F14"/>
    <mergeCell ref="C18:D18"/>
    <mergeCell ref="E17:F17"/>
    <mergeCell ref="A18:A21"/>
    <mergeCell ref="C15:D15"/>
    <mergeCell ref="C16:D16"/>
    <mergeCell ref="C14:D14"/>
    <mergeCell ref="C11:D11"/>
    <mergeCell ref="E11:F11"/>
    <mergeCell ref="A35:F35"/>
    <mergeCell ref="E18:F18"/>
    <mergeCell ref="A23:F23"/>
    <mergeCell ref="A31:B31"/>
    <mergeCell ref="D31:F31"/>
    <mergeCell ref="A25:F25"/>
    <mergeCell ref="A27:B27"/>
    <mergeCell ref="D27:F27"/>
    <mergeCell ref="D28:F28"/>
    <mergeCell ref="A29:B29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ปร.4ก</vt:lpstr>
      <vt:lpstr>ปร.4ข</vt:lpstr>
      <vt:lpstr>ปร.5 (ก)</vt:lpstr>
      <vt:lpstr>ปร.5 (ข)</vt:lpstr>
      <vt:lpstr>ปร.6</vt:lpstr>
      <vt:lpstr>ปร.4ก!Print_Area</vt:lpstr>
      <vt:lpstr>ปร.4ข!Print_Area</vt:lpstr>
      <vt:lpstr>'ปร.5 (ก)'!Print_Area</vt:lpstr>
      <vt:lpstr>'ปร.5 (ข)'!Print_Area</vt:lpstr>
      <vt:lpstr>ปร.6!Print_Area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wanpen mongphet</cp:lastModifiedBy>
  <cp:lastPrinted>2024-03-25T03:31:03Z</cp:lastPrinted>
  <dcterms:created xsi:type="dcterms:W3CDTF">2012-07-11T01:02:50Z</dcterms:created>
  <dcterms:modified xsi:type="dcterms:W3CDTF">2024-03-25T03:32:41Z</dcterms:modified>
</cp:coreProperties>
</file>