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I\Desktop\"/>
    </mc:Choice>
  </mc:AlternateContent>
  <xr:revisionPtr revIDLastSave="0" documentId="8_{71B624F5-92C2-4518-8296-AA74E07E47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ปร.6" sheetId="9" r:id="rId1"/>
    <sheet name="ปร.5(ก)" sheetId="7" r:id="rId2"/>
    <sheet name="ปร.5(ข)" sheetId="8" r:id="rId3"/>
    <sheet name="แบบ ปร.4(ก)" sheetId="2" r:id="rId4"/>
    <sheet name="แบบ ปร.4(ข)" sheetId="6" r:id="rId5"/>
  </sheets>
  <externalReferences>
    <externalReference r:id="rId6"/>
  </externalReferences>
  <definedNames>
    <definedName name="_xlnm.Print_Area" localSheetId="3">'แบบ ปร.4(ก)'!$A$1:$J$858</definedName>
    <definedName name="_xlnm.Print_Area" localSheetId="4">'แบบ ปร.4(ข)'!$A$1:$J$31</definedName>
    <definedName name="_xlnm.Print_Area" localSheetId="1">'ปร.5(ก)'!$A$1:$F$42</definedName>
    <definedName name="_xlnm.Print_Area" localSheetId="2">'ปร.5(ข)'!$A$1:$F$42</definedName>
    <definedName name="_xlnm.Print_Area" localSheetId="0">ปร.6!$A$1:$F$43</definedName>
    <definedName name="_xlnm.Print_Titles" localSheetId="3">'แบบ ปร.4(ก)'!$1:$7</definedName>
    <definedName name="_xlnm.Print_Titles" localSheetId="4">'แบบ ปร.4(ข)'!$1:$7</definedName>
  </definedNames>
  <calcPr calcId="181029"/>
  <fileRecoveryPr autoRecover="0"/>
</workbook>
</file>

<file path=xl/calcChain.xml><?xml version="1.0" encoding="utf-8"?>
<calcChain xmlns="http://schemas.openxmlformats.org/spreadsheetml/2006/main">
  <c r="H403" i="2" l="1"/>
  <c r="F403" i="2"/>
  <c r="H399" i="2"/>
  <c r="I399" i="2" s="1"/>
  <c r="F399" i="2"/>
  <c r="F395" i="2"/>
  <c r="H395" i="2"/>
  <c r="I395" i="2" s="1"/>
  <c r="H645" i="2"/>
  <c r="F645" i="2"/>
  <c r="H644" i="2"/>
  <c r="F644" i="2"/>
  <c r="H630" i="2"/>
  <c r="F630" i="2"/>
  <c r="H629" i="2"/>
  <c r="F629" i="2"/>
  <c r="I646" i="2"/>
  <c r="I626" i="2"/>
  <c r="I612" i="2"/>
  <c r="F614" i="2"/>
  <c r="H614" i="2"/>
  <c r="I614" i="2" s="1"/>
  <c r="F615" i="2"/>
  <c r="H615" i="2"/>
  <c r="H647" i="2"/>
  <c r="F647" i="2"/>
  <c r="I647" i="2" s="1"/>
  <c r="H632" i="2"/>
  <c r="I632" i="2" s="1"/>
  <c r="F632" i="2"/>
  <c r="H617" i="2"/>
  <c r="F617" i="2"/>
  <c r="H602" i="2"/>
  <c r="I602" i="2" s="1"/>
  <c r="F602" i="2"/>
  <c r="H646" i="2"/>
  <c r="F646" i="2"/>
  <c r="H643" i="2"/>
  <c r="I643" i="2" s="1"/>
  <c r="F643" i="2"/>
  <c r="H642" i="2"/>
  <c r="F642" i="2"/>
  <c r="H641" i="2"/>
  <c r="I641" i="2" s="1"/>
  <c r="F641" i="2"/>
  <c r="H640" i="2"/>
  <c r="I640" i="2" s="1"/>
  <c r="F640" i="2"/>
  <c r="H639" i="2"/>
  <c r="I639" i="2" s="1"/>
  <c r="F639" i="2"/>
  <c r="H638" i="2"/>
  <c r="F638" i="2"/>
  <c r="H637" i="2"/>
  <c r="I637" i="2" s="1"/>
  <c r="F637" i="2"/>
  <c r="H636" i="2"/>
  <c r="F636" i="2"/>
  <c r="H631" i="2"/>
  <c r="I631" i="2" s="1"/>
  <c r="F631" i="2"/>
  <c r="H628" i="2"/>
  <c r="I628" i="2" s="1"/>
  <c r="F628" i="2"/>
  <c r="H627" i="2"/>
  <c r="I627" i="2" s="1"/>
  <c r="F627" i="2"/>
  <c r="H626" i="2"/>
  <c r="F626" i="2"/>
  <c r="H625" i="2"/>
  <c r="F625" i="2"/>
  <c r="H624" i="2"/>
  <c r="F624" i="2"/>
  <c r="H623" i="2"/>
  <c r="I623" i="2" s="1"/>
  <c r="F623" i="2"/>
  <c r="H622" i="2"/>
  <c r="F622" i="2"/>
  <c r="H621" i="2"/>
  <c r="F621" i="2"/>
  <c r="H616" i="2"/>
  <c r="F616" i="2"/>
  <c r="H613" i="2"/>
  <c r="I613" i="2" s="1"/>
  <c r="F613" i="2"/>
  <c r="H612" i="2"/>
  <c r="F612" i="2"/>
  <c r="H611" i="2"/>
  <c r="I611" i="2" s="1"/>
  <c r="F611" i="2"/>
  <c r="H610" i="2"/>
  <c r="F610" i="2"/>
  <c r="H609" i="2"/>
  <c r="I609" i="2" s="1"/>
  <c r="F609" i="2"/>
  <c r="H608" i="2"/>
  <c r="F608" i="2"/>
  <c r="I608" i="2" s="1"/>
  <c r="H607" i="2"/>
  <c r="I607" i="2" s="1"/>
  <c r="F607" i="2"/>
  <c r="H606" i="2"/>
  <c r="F606" i="2"/>
  <c r="H601" i="2"/>
  <c r="I601" i="2" s="1"/>
  <c r="F601" i="2"/>
  <c r="H600" i="2"/>
  <c r="F600" i="2"/>
  <c r="I600" i="2" s="1"/>
  <c r="H599" i="2"/>
  <c r="I599" i="2" s="1"/>
  <c r="F599" i="2"/>
  <c r="H598" i="2"/>
  <c r="F598" i="2"/>
  <c r="H402" i="2"/>
  <c r="F402" i="2"/>
  <c r="H401" i="2"/>
  <c r="F401" i="2"/>
  <c r="H398" i="2"/>
  <c r="F398" i="2"/>
  <c r="H397" i="2"/>
  <c r="F397" i="2"/>
  <c r="F394" i="2"/>
  <c r="H394" i="2"/>
  <c r="H393" i="2"/>
  <c r="F393" i="2"/>
  <c r="H391" i="2"/>
  <c r="F391" i="2"/>
  <c r="I625" i="2" l="1"/>
  <c r="I403" i="2"/>
  <c r="I615" i="2"/>
  <c r="I610" i="2"/>
  <c r="I616" i="2"/>
  <c r="I622" i="2"/>
  <c r="I624" i="2"/>
  <c r="I638" i="2"/>
  <c r="I642" i="2"/>
  <c r="I617" i="2"/>
  <c r="I645" i="2"/>
  <c r="I644" i="2"/>
  <c r="I636" i="2"/>
  <c r="I629" i="2"/>
  <c r="I630" i="2"/>
  <c r="I598" i="2"/>
  <c r="J603" i="2" s="1"/>
  <c r="I606" i="2"/>
  <c r="I621" i="2"/>
  <c r="I401" i="2"/>
  <c r="I393" i="2"/>
  <c r="I397" i="2"/>
  <c r="I398" i="2"/>
  <c r="I402" i="2"/>
  <c r="I394" i="2"/>
  <c r="I391" i="2"/>
  <c r="H783" i="2"/>
  <c r="F783" i="2"/>
  <c r="H680" i="2"/>
  <c r="F680" i="2"/>
  <c r="H552" i="2"/>
  <c r="F552" i="2"/>
  <c r="H499" i="2"/>
  <c r="F499" i="2"/>
  <c r="H419" i="2"/>
  <c r="F419" i="2"/>
  <c r="H310" i="2"/>
  <c r="F310" i="2"/>
  <c r="H233" i="2"/>
  <c r="F233" i="2"/>
  <c r="H154" i="2"/>
  <c r="F154" i="2"/>
  <c r="F53" i="2"/>
  <c r="H53" i="2"/>
  <c r="H788" i="2"/>
  <c r="F788" i="2"/>
  <c r="H685" i="2"/>
  <c r="F685" i="2"/>
  <c r="H424" i="2"/>
  <c r="F424" i="2"/>
  <c r="H238" i="2"/>
  <c r="F238" i="2"/>
  <c r="F58" i="2"/>
  <c r="H58" i="2"/>
  <c r="H787" i="2"/>
  <c r="F787" i="2"/>
  <c r="H786" i="2"/>
  <c r="F786" i="2"/>
  <c r="H684" i="2"/>
  <c r="F684" i="2"/>
  <c r="H683" i="2"/>
  <c r="F683" i="2"/>
  <c r="H423" i="2"/>
  <c r="F423" i="2"/>
  <c r="H422" i="2"/>
  <c r="F422" i="2"/>
  <c r="H237" i="2"/>
  <c r="F237" i="2"/>
  <c r="H236" i="2"/>
  <c r="F236" i="2"/>
  <c r="H57" i="2"/>
  <c r="F57" i="2"/>
  <c r="J618" i="2" l="1"/>
  <c r="I154" i="2"/>
  <c r="J633" i="2"/>
  <c r="J648" i="2"/>
  <c r="I680" i="2"/>
  <c r="I552" i="2"/>
  <c r="I419" i="2"/>
  <c r="I783" i="2"/>
  <c r="I499" i="2"/>
  <c r="I310" i="2"/>
  <c r="I233" i="2"/>
  <c r="I53" i="2"/>
  <c r="I788" i="2"/>
  <c r="I238" i="2"/>
  <c r="I424" i="2"/>
  <c r="I685" i="2"/>
  <c r="I422" i="2"/>
  <c r="I58" i="2"/>
  <c r="I423" i="2"/>
  <c r="I236" i="2"/>
  <c r="I787" i="2"/>
  <c r="I237" i="2"/>
  <c r="I683" i="2"/>
  <c r="I786" i="2"/>
  <c r="I684" i="2"/>
  <c r="I57" i="2"/>
  <c r="H831" i="2" l="1"/>
  <c r="F831" i="2"/>
  <c r="H726" i="2"/>
  <c r="F726" i="2"/>
  <c r="H467" i="2"/>
  <c r="F467" i="2"/>
  <c r="H279" i="2"/>
  <c r="F279" i="2"/>
  <c r="F101" i="2"/>
  <c r="H101" i="2"/>
  <c r="H854" i="2"/>
  <c r="F854" i="2"/>
  <c r="H745" i="2"/>
  <c r="F745" i="2"/>
  <c r="H487" i="2"/>
  <c r="F487" i="2"/>
  <c r="H298" i="2"/>
  <c r="F298" i="2"/>
  <c r="H121" i="2"/>
  <c r="F121" i="2"/>
  <c r="H776" i="2"/>
  <c r="F776" i="2"/>
  <c r="H674" i="2"/>
  <c r="F674" i="2"/>
  <c r="H413" i="2"/>
  <c r="F413" i="2"/>
  <c r="H227" i="2"/>
  <c r="F227" i="2"/>
  <c r="H47" i="2"/>
  <c r="F47" i="2"/>
  <c r="H28" i="6"/>
  <c r="F28" i="6"/>
  <c r="H27" i="6"/>
  <c r="F27" i="6"/>
  <c r="H24" i="6"/>
  <c r="I24" i="6" s="1"/>
  <c r="F24" i="6"/>
  <c r="H23" i="6"/>
  <c r="F23" i="6"/>
  <c r="I23" i="6" l="1"/>
  <c r="I25" i="6" s="1"/>
  <c r="I101" i="2"/>
  <c r="I487" i="2"/>
  <c r="I279" i="2"/>
  <c r="I467" i="2"/>
  <c r="I854" i="2"/>
  <c r="I726" i="2"/>
  <c r="I831" i="2"/>
  <c r="I745" i="2"/>
  <c r="I298" i="2"/>
  <c r="I121" i="2"/>
  <c r="I674" i="2"/>
  <c r="I227" i="2"/>
  <c r="I776" i="2"/>
  <c r="I413" i="2"/>
  <c r="I47" i="2"/>
  <c r="I27" i="6"/>
  <c r="I28" i="6"/>
  <c r="H18" i="6"/>
  <c r="F18" i="6"/>
  <c r="H17" i="6"/>
  <c r="F17" i="6"/>
  <c r="I29" i="6" l="1"/>
  <c r="J30" i="6" s="1"/>
  <c r="I17" i="6"/>
  <c r="I18" i="6"/>
  <c r="H853" i="2"/>
  <c r="H852" i="2"/>
  <c r="H851" i="2"/>
  <c r="H850" i="2"/>
  <c r="F850" i="2"/>
  <c r="H849" i="2"/>
  <c r="F849" i="2"/>
  <c r="H848" i="2"/>
  <c r="F848" i="2"/>
  <c r="H847" i="2"/>
  <c r="F847" i="2"/>
  <c r="H846" i="2"/>
  <c r="F846" i="2"/>
  <c r="H845" i="2"/>
  <c r="F845" i="2"/>
  <c r="H844" i="2"/>
  <c r="F844" i="2"/>
  <c r="H843" i="2"/>
  <c r="F843" i="2"/>
  <c r="H842" i="2"/>
  <c r="F842" i="2"/>
  <c r="H841" i="2"/>
  <c r="F841" i="2"/>
  <c r="H840" i="2"/>
  <c r="F840" i="2"/>
  <c r="H837" i="2"/>
  <c r="F837" i="2"/>
  <c r="H836" i="2"/>
  <c r="F836" i="2"/>
  <c r="H835" i="2"/>
  <c r="F835" i="2"/>
  <c r="H834" i="2"/>
  <c r="F834" i="2"/>
  <c r="H833" i="2"/>
  <c r="F833" i="2"/>
  <c r="H832" i="2"/>
  <c r="F832" i="2"/>
  <c r="H830" i="2"/>
  <c r="F830" i="2"/>
  <c r="H829" i="2"/>
  <c r="F829" i="2"/>
  <c r="H828" i="2"/>
  <c r="F828" i="2"/>
  <c r="H827" i="2"/>
  <c r="F827" i="2"/>
  <c r="H824" i="2"/>
  <c r="F824" i="2"/>
  <c r="H823" i="2"/>
  <c r="F823" i="2"/>
  <c r="H822" i="2"/>
  <c r="F822" i="2"/>
  <c r="H821" i="2"/>
  <c r="F821" i="2"/>
  <c r="H820" i="2"/>
  <c r="F820" i="2"/>
  <c r="H819" i="2"/>
  <c r="F819" i="2"/>
  <c r="H818" i="2"/>
  <c r="F818" i="2"/>
  <c r="H817" i="2"/>
  <c r="F817" i="2"/>
  <c r="H816" i="2"/>
  <c r="F816" i="2"/>
  <c r="H815" i="2"/>
  <c r="F815" i="2"/>
  <c r="H814" i="2"/>
  <c r="F814" i="2"/>
  <c r="H813" i="2"/>
  <c r="F813" i="2"/>
  <c r="H812" i="2"/>
  <c r="F812" i="2"/>
  <c r="H811" i="2"/>
  <c r="F811" i="2"/>
  <c r="H810" i="2"/>
  <c r="F810" i="2"/>
  <c r="H809" i="2"/>
  <c r="F809" i="2"/>
  <c r="H808" i="2"/>
  <c r="F808" i="2"/>
  <c r="H807" i="2"/>
  <c r="F807" i="2"/>
  <c r="H806" i="2"/>
  <c r="F806" i="2"/>
  <c r="H805" i="2"/>
  <c r="F805" i="2"/>
  <c r="H804" i="2"/>
  <c r="F804" i="2"/>
  <c r="H803" i="2"/>
  <c r="F803" i="2"/>
  <c r="H802" i="2"/>
  <c r="F802" i="2"/>
  <c r="H801" i="2"/>
  <c r="F801" i="2"/>
  <c r="H800" i="2"/>
  <c r="F800" i="2"/>
  <c r="H799" i="2"/>
  <c r="F799" i="2"/>
  <c r="H798" i="2"/>
  <c r="F798" i="2"/>
  <c r="H797" i="2"/>
  <c r="F797" i="2"/>
  <c r="H796" i="2"/>
  <c r="F796" i="2"/>
  <c r="H795" i="2"/>
  <c r="F795" i="2"/>
  <c r="H794" i="2"/>
  <c r="F794" i="2"/>
  <c r="H791" i="2"/>
  <c r="F791" i="2"/>
  <c r="H790" i="2"/>
  <c r="F790" i="2"/>
  <c r="H785" i="2"/>
  <c r="F785" i="2"/>
  <c r="H784" i="2"/>
  <c r="F784" i="2"/>
  <c r="H782" i="2"/>
  <c r="F782" i="2"/>
  <c r="H780" i="2"/>
  <c r="F780" i="2"/>
  <c r="H779" i="2"/>
  <c r="F779" i="2"/>
  <c r="H778" i="2"/>
  <c r="F778" i="2"/>
  <c r="H777" i="2"/>
  <c r="F777" i="2"/>
  <c r="H775" i="2"/>
  <c r="F775" i="2"/>
  <c r="H774" i="2"/>
  <c r="F774" i="2"/>
  <c r="H773" i="2"/>
  <c r="F773" i="2"/>
  <c r="H771" i="2"/>
  <c r="F771" i="2"/>
  <c r="H767" i="2"/>
  <c r="F767" i="2"/>
  <c r="H766" i="2"/>
  <c r="F766" i="2"/>
  <c r="H765" i="2"/>
  <c r="F765" i="2"/>
  <c r="H764" i="2"/>
  <c r="F764" i="2"/>
  <c r="H763" i="2"/>
  <c r="F763" i="2"/>
  <c r="H762" i="2"/>
  <c r="F762" i="2"/>
  <c r="H761" i="2"/>
  <c r="F761" i="2"/>
  <c r="H760" i="2"/>
  <c r="F760" i="2"/>
  <c r="H759" i="2"/>
  <c r="F759" i="2"/>
  <c r="H758" i="2"/>
  <c r="F758" i="2"/>
  <c r="H757" i="2"/>
  <c r="F757" i="2"/>
  <c r="H756" i="2"/>
  <c r="F756" i="2"/>
  <c r="H755" i="2"/>
  <c r="F755" i="2"/>
  <c r="H754" i="2"/>
  <c r="F754" i="2"/>
  <c r="H753" i="2"/>
  <c r="F753" i="2"/>
  <c r="H752" i="2"/>
  <c r="F752" i="2"/>
  <c r="I801" i="2" l="1"/>
  <c r="I812" i="2"/>
  <c r="I816" i="2"/>
  <c r="I820" i="2"/>
  <c r="I824" i="2"/>
  <c r="I849" i="2"/>
  <c r="I809" i="2"/>
  <c r="I840" i="2"/>
  <c r="I819" i="2"/>
  <c r="I823" i="2"/>
  <c r="I848" i="2"/>
  <c r="I773" i="2"/>
  <c r="I813" i="2"/>
  <c r="I850" i="2"/>
  <c r="I794" i="2"/>
  <c r="I806" i="2"/>
  <c r="I833" i="2"/>
  <c r="I759" i="2"/>
  <c r="I767" i="2"/>
  <c r="I780" i="2"/>
  <c r="I795" i="2"/>
  <c r="I799" i="2"/>
  <c r="E853" i="2"/>
  <c r="F853" i="2" s="1"/>
  <c r="I853" i="2" s="1"/>
  <c r="I791" i="2"/>
  <c r="I842" i="2"/>
  <c r="I798" i="2"/>
  <c r="I843" i="2"/>
  <c r="I778" i="2"/>
  <c r="I805" i="2"/>
  <c r="I817" i="2"/>
  <c r="I832" i="2"/>
  <c r="I846" i="2"/>
  <c r="I802" i="2"/>
  <c r="I847" i="2"/>
  <c r="I752" i="2"/>
  <c r="I760" i="2"/>
  <c r="I771" i="2"/>
  <c r="I777" i="2"/>
  <c r="I782" i="2"/>
  <c r="I790" i="2"/>
  <c r="I800" i="2"/>
  <c r="I808" i="2"/>
  <c r="I755" i="2"/>
  <c r="I762" i="2"/>
  <c r="I830" i="2"/>
  <c r="I784" i="2"/>
  <c r="I796" i="2"/>
  <c r="I807" i="2"/>
  <c r="I814" i="2"/>
  <c r="I763" i="2"/>
  <c r="I827" i="2"/>
  <c r="E852" i="2"/>
  <c r="F852" i="2" s="1"/>
  <c r="I852" i="2" s="1"/>
  <c r="I775" i="2"/>
  <c r="I797" i="2"/>
  <c r="I804" i="2"/>
  <c r="I811" i="2"/>
  <c r="I815" i="2"/>
  <c r="I818" i="2"/>
  <c r="I822" i="2"/>
  <c r="I841" i="2"/>
  <c r="I845" i="2"/>
  <c r="I753" i="2"/>
  <c r="I757" i="2"/>
  <c r="I764" i="2"/>
  <c r="I828" i="2"/>
  <c r="I836" i="2"/>
  <c r="I766" i="2"/>
  <c r="I834" i="2"/>
  <c r="I774" i="2"/>
  <c r="I810" i="2"/>
  <c r="I844" i="2"/>
  <c r="I756" i="2"/>
  <c r="I785" i="2"/>
  <c r="I803" i="2"/>
  <c r="I821" i="2"/>
  <c r="I835" i="2"/>
  <c r="I779" i="2"/>
  <c r="I754" i="2"/>
  <c r="I758" i="2"/>
  <c r="I761" i="2"/>
  <c r="I765" i="2"/>
  <c r="I829" i="2"/>
  <c r="I837" i="2"/>
  <c r="I19" i="6"/>
  <c r="J20" i="6" s="1"/>
  <c r="E851" i="2"/>
  <c r="F851" i="2" s="1"/>
  <c r="I851" i="2" s="1"/>
  <c r="I855" i="2" l="1"/>
  <c r="I825" i="2"/>
  <c r="I838" i="2"/>
  <c r="J768" i="2"/>
  <c r="H744" i="2"/>
  <c r="F744" i="2"/>
  <c r="H743" i="2"/>
  <c r="F743" i="2"/>
  <c r="H742" i="2"/>
  <c r="F742" i="2"/>
  <c r="H741" i="2"/>
  <c r="F741" i="2"/>
  <c r="H740" i="2"/>
  <c r="F740" i="2"/>
  <c r="H739" i="2"/>
  <c r="F739" i="2"/>
  <c r="H738" i="2"/>
  <c r="F738" i="2"/>
  <c r="H737" i="2"/>
  <c r="F737" i="2"/>
  <c r="H736" i="2"/>
  <c r="F736" i="2"/>
  <c r="H735" i="2"/>
  <c r="F735" i="2"/>
  <c r="H732" i="2"/>
  <c r="H731" i="2"/>
  <c r="F731" i="2"/>
  <c r="H730" i="2"/>
  <c r="F730" i="2"/>
  <c r="H729" i="2"/>
  <c r="F729" i="2"/>
  <c r="H728" i="2"/>
  <c r="F728" i="2"/>
  <c r="H727" i="2"/>
  <c r="F727" i="2"/>
  <c r="H725" i="2"/>
  <c r="F725" i="2"/>
  <c r="H724" i="2"/>
  <c r="F724" i="2"/>
  <c r="H723" i="2"/>
  <c r="F723" i="2"/>
  <c r="H722" i="2"/>
  <c r="F722" i="2"/>
  <c r="H719" i="2"/>
  <c r="F719" i="2"/>
  <c r="H718" i="2"/>
  <c r="F718" i="2"/>
  <c r="H717" i="2"/>
  <c r="F717" i="2"/>
  <c r="H716" i="2"/>
  <c r="F716" i="2"/>
  <c r="H715" i="2"/>
  <c r="F715" i="2"/>
  <c r="H714" i="2"/>
  <c r="F714" i="2"/>
  <c r="I714" i="2" s="1"/>
  <c r="H713" i="2"/>
  <c r="F713" i="2"/>
  <c r="H712" i="2"/>
  <c r="F712" i="2"/>
  <c r="H711" i="2"/>
  <c r="F711" i="2"/>
  <c r="H710" i="2"/>
  <c r="F710" i="2"/>
  <c r="H709" i="2"/>
  <c r="F709" i="2"/>
  <c r="H708" i="2"/>
  <c r="F708" i="2"/>
  <c r="H707" i="2"/>
  <c r="F707" i="2"/>
  <c r="H706" i="2"/>
  <c r="F706" i="2"/>
  <c r="H705" i="2"/>
  <c r="F705" i="2"/>
  <c r="H704" i="2"/>
  <c r="F704" i="2"/>
  <c r="H703" i="2"/>
  <c r="F703" i="2"/>
  <c r="H702" i="2"/>
  <c r="F702" i="2"/>
  <c r="H701" i="2"/>
  <c r="F701" i="2"/>
  <c r="H700" i="2"/>
  <c r="F700" i="2"/>
  <c r="H699" i="2"/>
  <c r="F699" i="2"/>
  <c r="H698" i="2"/>
  <c r="F698" i="2"/>
  <c r="H697" i="2"/>
  <c r="F697" i="2"/>
  <c r="H696" i="2"/>
  <c r="F696" i="2"/>
  <c r="H695" i="2"/>
  <c r="F695" i="2"/>
  <c r="H694" i="2"/>
  <c r="F694" i="2"/>
  <c r="H693" i="2"/>
  <c r="F693" i="2"/>
  <c r="H692" i="2"/>
  <c r="F692" i="2"/>
  <c r="H691" i="2"/>
  <c r="F691" i="2"/>
  <c r="H690" i="2"/>
  <c r="F690" i="2"/>
  <c r="H689" i="2"/>
  <c r="F689" i="2"/>
  <c r="H687" i="2"/>
  <c r="F687" i="2"/>
  <c r="H682" i="2"/>
  <c r="F682" i="2"/>
  <c r="H681" i="2"/>
  <c r="F681" i="2"/>
  <c r="H679" i="2"/>
  <c r="F679" i="2"/>
  <c r="H677" i="2"/>
  <c r="F677" i="2"/>
  <c r="H676" i="2"/>
  <c r="F676" i="2"/>
  <c r="H675" i="2"/>
  <c r="F675" i="2"/>
  <c r="H673" i="2"/>
  <c r="F673" i="2"/>
  <c r="H672" i="2"/>
  <c r="F672" i="2"/>
  <c r="H671" i="2"/>
  <c r="F671" i="2"/>
  <c r="H670" i="2"/>
  <c r="F670" i="2"/>
  <c r="H668" i="2"/>
  <c r="F668" i="2"/>
  <c r="H664" i="2"/>
  <c r="F664" i="2"/>
  <c r="H663" i="2"/>
  <c r="F663" i="2"/>
  <c r="H662" i="2"/>
  <c r="F662" i="2"/>
  <c r="H661" i="2"/>
  <c r="F661" i="2"/>
  <c r="H660" i="2"/>
  <c r="F660" i="2"/>
  <c r="H659" i="2"/>
  <c r="F659" i="2"/>
  <c r="H658" i="2"/>
  <c r="F658" i="2"/>
  <c r="H657" i="2"/>
  <c r="F657" i="2"/>
  <c r="H656" i="2"/>
  <c r="F656" i="2"/>
  <c r="H655" i="2"/>
  <c r="F655" i="2"/>
  <c r="H654" i="2"/>
  <c r="F654" i="2"/>
  <c r="H653" i="2"/>
  <c r="F653" i="2"/>
  <c r="I694" i="2" l="1"/>
  <c r="I699" i="2"/>
  <c r="I696" i="2"/>
  <c r="I697" i="2"/>
  <c r="I698" i="2"/>
  <c r="I695" i="2"/>
  <c r="I704" i="2"/>
  <c r="I675" i="2"/>
  <c r="I681" i="2"/>
  <c r="I655" i="2"/>
  <c r="I659" i="2"/>
  <c r="I663" i="2"/>
  <c r="I740" i="2"/>
  <c r="I689" i="2"/>
  <c r="I737" i="2"/>
  <c r="I708" i="2"/>
  <c r="I712" i="2"/>
  <c r="I742" i="2"/>
  <c r="I657" i="2"/>
  <c r="I736" i="2"/>
  <c r="I658" i="2"/>
  <c r="I662" i="2"/>
  <c r="I670" i="2"/>
  <c r="I692" i="2"/>
  <c r="I700" i="2"/>
  <c r="I715" i="2"/>
  <c r="I719" i="2"/>
  <c r="I725" i="2"/>
  <c r="I744" i="2"/>
  <c r="I728" i="2"/>
  <c r="I671" i="2"/>
  <c r="I693" i="2"/>
  <c r="I701" i="2"/>
  <c r="I716" i="2"/>
  <c r="I722" i="2"/>
  <c r="I727" i="2"/>
  <c r="J856" i="2"/>
  <c r="J857" i="2" s="1"/>
  <c r="I682" i="2"/>
  <c r="I705" i="2"/>
  <c r="I731" i="2"/>
  <c r="I672" i="2"/>
  <c r="I690" i="2"/>
  <c r="I723" i="2"/>
  <c r="I706" i="2"/>
  <c r="I673" i="2"/>
  <c r="I703" i="2"/>
  <c r="I718" i="2"/>
  <c r="I724" i="2"/>
  <c r="E732" i="2"/>
  <c r="F732" i="2" s="1"/>
  <c r="I732" i="2" s="1"/>
  <c r="I735" i="2"/>
  <c r="I739" i="2"/>
  <c r="I654" i="2"/>
  <c r="I679" i="2"/>
  <c r="I687" i="2"/>
  <c r="I707" i="2"/>
  <c r="I711" i="2"/>
  <c r="I729" i="2"/>
  <c r="I743" i="2"/>
  <c r="I656" i="2"/>
  <c r="I676" i="2"/>
  <c r="I664" i="2"/>
  <c r="I713" i="2"/>
  <c r="I738" i="2"/>
  <c r="I710" i="2"/>
  <c r="I661" i="2"/>
  <c r="I691" i="2"/>
  <c r="I730" i="2"/>
  <c r="I709" i="2"/>
  <c r="I741" i="2"/>
  <c r="I660" i="2"/>
  <c r="I702" i="2"/>
  <c r="I717" i="2"/>
  <c r="I653" i="2"/>
  <c r="I668" i="2"/>
  <c r="I677" i="2"/>
  <c r="H593" i="2"/>
  <c r="H592" i="2"/>
  <c r="F592" i="2"/>
  <c r="H591" i="2"/>
  <c r="F591" i="2"/>
  <c r="H590" i="2"/>
  <c r="F590" i="2"/>
  <c r="H589" i="2"/>
  <c r="F589" i="2"/>
  <c r="H586" i="2"/>
  <c r="F586" i="2"/>
  <c r="H585" i="2"/>
  <c r="F585" i="2"/>
  <c r="H584" i="2"/>
  <c r="F584" i="2"/>
  <c r="H581" i="2"/>
  <c r="F581" i="2"/>
  <c r="H580" i="2"/>
  <c r="F580" i="2"/>
  <c r="H579" i="2"/>
  <c r="F579" i="2"/>
  <c r="H578" i="2"/>
  <c r="F578" i="2"/>
  <c r="H577" i="2"/>
  <c r="F577" i="2"/>
  <c r="H576" i="2"/>
  <c r="F576" i="2"/>
  <c r="H575" i="2"/>
  <c r="F575" i="2"/>
  <c r="H574" i="2"/>
  <c r="F574" i="2"/>
  <c r="H573" i="2"/>
  <c r="F573" i="2"/>
  <c r="H572" i="2"/>
  <c r="F572" i="2"/>
  <c r="H571" i="2"/>
  <c r="I571" i="2" s="1"/>
  <c r="F571" i="2"/>
  <c r="H570" i="2"/>
  <c r="F570" i="2"/>
  <c r="H569" i="2"/>
  <c r="F569" i="2"/>
  <c r="H568" i="2"/>
  <c r="F568" i="2"/>
  <c r="H567" i="2"/>
  <c r="F567" i="2"/>
  <c r="H566" i="2"/>
  <c r="F566" i="2"/>
  <c r="H565" i="2"/>
  <c r="F565" i="2"/>
  <c r="H563" i="2"/>
  <c r="F563" i="2"/>
  <c r="H562" i="2"/>
  <c r="F562" i="2"/>
  <c r="H561" i="2"/>
  <c r="F561" i="2"/>
  <c r="H560" i="2"/>
  <c r="F560" i="2"/>
  <c r="H559" i="2"/>
  <c r="F559" i="2"/>
  <c r="H558" i="2"/>
  <c r="F558" i="2"/>
  <c r="H557" i="2"/>
  <c r="F557" i="2"/>
  <c r="H556" i="2"/>
  <c r="F556" i="2"/>
  <c r="H555" i="2"/>
  <c r="F555" i="2"/>
  <c r="H554" i="2"/>
  <c r="F554" i="2"/>
  <c r="H553" i="2"/>
  <c r="F553" i="2"/>
  <c r="H551" i="2"/>
  <c r="F551" i="2"/>
  <c r="H550" i="2"/>
  <c r="F550" i="2"/>
  <c r="H549" i="2"/>
  <c r="F549" i="2"/>
  <c r="H547" i="2"/>
  <c r="F547" i="2"/>
  <c r="H545" i="2"/>
  <c r="F545" i="2"/>
  <c r="H540" i="2"/>
  <c r="H539" i="2"/>
  <c r="F539" i="2"/>
  <c r="H538" i="2"/>
  <c r="F538" i="2"/>
  <c r="H537" i="2"/>
  <c r="F537" i="2"/>
  <c r="H536" i="2"/>
  <c r="F536" i="2"/>
  <c r="H533" i="2"/>
  <c r="F533" i="2"/>
  <c r="H532" i="2"/>
  <c r="F532" i="2"/>
  <c r="H531" i="2"/>
  <c r="F531" i="2"/>
  <c r="H528" i="2"/>
  <c r="F528" i="2"/>
  <c r="H527" i="2"/>
  <c r="F527" i="2"/>
  <c r="H526" i="2"/>
  <c r="F526" i="2"/>
  <c r="H525" i="2"/>
  <c r="F525" i="2"/>
  <c r="H524" i="2"/>
  <c r="F524" i="2"/>
  <c r="H523" i="2"/>
  <c r="F523" i="2"/>
  <c r="H522" i="2"/>
  <c r="F522" i="2"/>
  <c r="H521" i="2"/>
  <c r="F521" i="2"/>
  <c r="H520" i="2"/>
  <c r="F520" i="2"/>
  <c r="H519" i="2"/>
  <c r="F519" i="2"/>
  <c r="H518" i="2"/>
  <c r="F518" i="2"/>
  <c r="H517" i="2"/>
  <c r="F517" i="2"/>
  <c r="H516" i="2"/>
  <c r="F516" i="2"/>
  <c r="H515" i="2"/>
  <c r="F515" i="2"/>
  <c r="H514" i="2"/>
  <c r="F514" i="2"/>
  <c r="H513" i="2"/>
  <c r="F513" i="2"/>
  <c r="H512" i="2"/>
  <c r="F512" i="2"/>
  <c r="H510" i="2"/>
  <c r="F510" i="2"/>
  <c r="H509" i="2"/>
  <c r="F509" i="2"/>
  <c r="H508" i="2"/>
  <c r="F508" i="2"/>
  <c r="H507" i="2"/>
  <c r="F507" i="2"/>
  <c r="H506" i="2"/>
  <c r="F506" i="2"/>
  <c r="H505" i="2"/>
  <c r="F505" i="2"/>
  <c r="H504" i="2"/>
  <c r="F504" i="2"/>
  <c r="H503" i="2"/>
  <c r="F503" i="2"/>
  <c r="H502" i="2"/>
  <c r="F502" i="2"/>
  <c r="H501" i="2"/>
  <c r="F501" i="2"/>
  <c r="H500" i="2"/>
  <c r="F500" i="2"/>
  <c r="H498" i="2"/>
  <c r="F498" i="2"/>
  <c r="H497" i="2"/>
  <c r="F497" i="2"/>
  <c r="H496" i="2"/>
  <c r="F496" i="2"/>
  <c r="H494" i="2"/>
  <c r="F494" i="2"/>
  <c r="H492" i="2"/>
  <c r="F492" i="2"/>
  <c r="H486" i="2"/>
  <c r="F486" i="2"/>
  <c r="H485" i="2"/>
  <c r="F485" i="2"/>
  <c r="H484" i="2"/>
  <c r="F484" i="2"/>
  <c r="H483" i="2"/>
  <c r="F483" i="2"/>
  <c r="H482" i="2"/>
  <c r="F482" i="2"/>
  <c r="H481" i="2"/>
  <c r="F481" i="2"/>
  <c r="H480" i="2"/>
  <c r="F480" i="2"/>
  <c r="H479" i="2"/>
  <c r="F479" i="2"/>
  <c r="H478" i="2"/>
  <c r="F478" i="2"/>
  <c r="H477" i="2"/>
  <c r="F477" i="2"/>
  <c r="H474" i="2"/>
  <c r="F474" i="2"/>
  <c r="H473" i="2"/>
  <c r="F473" i="2"/>
  <c r="H472" i="2"/>
  <c r="F472" i="2"/>
  <c r="H471" i="2"/>
  <c r="F471" i="2"/>
  <c r="H470" i="2"/>
  <c r="F470" i="2"/>
  <c r="H469" i="2"/>
  <c r="F469" i="2"/>
  <c r="H468" i="2"/>
  <c r="F468" i="2"/>
  <c r="H466" i="2"/>
  <c r="F466" i="2"/>
  <c r="H465" i="2"/>
  <c r="F465" i="2"/>
  <c r="H464" i="2"/>
  <c r="F464" i="2"/>
  <c r="H463" i="2"/>
  <c r="F463" i="2"/>
  <c r="H460" i="2"/>
  <c r="F460" i="2"/>
  <c r="H459" i="2"/>
  <c r="F459" i="2"/>
  <c r="H458" i="2"/>
  <c r="F458" i="2"/>
  <c r="H457" i="2"/>
  <c r="F457" i="2"/>
  <c r="H456" i="2"/>
  <c r="F456" i="2"/>
  <c r="H455" i="2"/>
  <c r="F455" i="2"/>
  <c r="H454" i="2"/>
  <c r="F454" i="2"/>
  <c r="H453" i="2"/>
  <c r="F453" i="2"/>
  <c r="H452" i="2"/>
  <c r="F452" i="2"/>
  <c r="H451" i="2"/>
  <c r="F451" i="2"/>
  <c r="H450" i="2"/>
  <c r="F450" i="2"/>
  <c r="H449" i="2"/>
  <c r="F449" i="2"/>
  <c r="H448" i="2"/>
  <c r="F448" i="2"/>
  <c r="H447" i="2"/>
  <c r="F447" i="2"/>
  <c r="H446" i="2"/>
  <c r="F446" i="2"/>
  <c r="H445" i="2"/>
  <c r="F445" i="2"/>
  <c r="H444" i="2"/>
  <c r="F444" i="2"/>
  <c r="H443" i="2"/>
  <c r="F443" i="2"/>
  <c r="H442" i="2"/>
  <c r="F442" i="2"/>
  <c r="H441" i="2"/>
  <c r="F441" i="2"/>
  <c r="H440" i="2"/>
  <c r="F440" i="2"/>
  <c r="H439" i="2"/>
  <c r="F439" i="2"/>
  <c r="H438" i="2"/>
  <c r="F438" i="2"/>
  <c r="H437" i="2"/>
  <c r="F437" i="2"/>
  <c r="H436" i="2"/>
  <c r="F436" i="2"/>
  <c r="H435" i="2"/>
  <c r="F435" i="2"/>
  <c r="H434" i="2"/>
  <c r="F434" i="2"/>
  <c r="H433" i="2"/>
  <c r="F433" i="2"/>
  <c r="H432" i="2"/>
  <c r="F432" i="2"/>
  <c r="H431" i="2"/>
  <c r="F431" i="2"/>
  <c r="H430" i="2"/>
  <c r="F430" i="2"/>
  <c r="H427" i="2"/>
  <c r="F427" i="2"/>
  <c r="H426" i="2"/>
  <c r="F426" i="2"/>
  <c r="H421" i="2"/>
  <c r="F421" i="2"/>
  <c r="H420" i="2"/>
  <c r="F420" i="2"/>
  <c r="H418" i="2"/>
  <c r="F418" i="2"/>
  <c r="H416" i="2"/>
  <c r="F416" i="2"/>
  <c r="H415" i="2"/>
  <c r="F415" i="2"/>
  <c r="H414" i="2"/>
  <c r="F414" i="2"/>
  <c r="H412" i="2"/>
  <c r="F412" i="2"/>
  <c r="H411" i="2"/>
  <c r="F411" i="2"/>
  <c r="H410" i="2"/>
  <c r="F410" i="2"/>
  <c r="H409" i="2"/>
  <c r="F409" i="2"/>
  <c r="H407" i="2"/>
  <c r="F407" i="2"/>
  <c r="H389" i="2"/>
  <c r="F389" i="2"/>
  <c r="H388" i="2"/>
  <c r="F388" i="2"/>
  <c r="H387" i="2"/>
  <c r="F387" i="2"/>
  <c r="H386" i="2"/>
  <c r="F386" i="2"/>
  <c r="H385" i="2"/>
  <c r="F385" i="2"/>
  <c r="H383" i="2"/>
  <c r="F383" i="2"/>
  <c r="H382" i="2"/>
  <c r="F382" i="2"/>
  <c r="H381" i="2"/>
  <c r="F381" i="2"/>
  <c r="H380" i="2"/>
  <c r="F380" i="2"/>
  <c r="H378" i="2"/>
  <c r="F378" i="2"/>
  <c r="H377" i="2"/>
  <c r="F377" i="2"/>
  <c r="H376" i="2"/>
  <c r="F376" i="2"/>
  <c r="H375" i="2"/>
  <c r="F375" i="2"/>
  <c r="H374" i="2"/>
  <c r="F374" i="2"/>
  <c r="H373" i="2"/>
  <c r="F373" i="2"/>
  <c r="H372" i="2"/>
  <c r="F372" i="2"/>
  <c r="H371" i="2"/>
  <c r="F371" i="2"/>
  <c r="H370" i="2"/>
  <c r="F370" i="2"/>
  <c r="H369" i="2"/>
  <c r="F369" i="2"/>
  <c r="H368" i="2"/>
  <c r="F368" i="2"/>
  <c r="H367" i="2"/>
  <c r="F367" i="2"/>
  <c r="H366" i="2"/>
  <c r="F366" i="2"/>
  <c r="H365" i="2"/>
  <c r="F365" i="2"/>
  <c r="H364" i="2"/>
  <c r="F364" i="2"/>
  <c r="H363" i="2"/>
  <c r="F363" i="2"/>
  <c r="I518" i="2" l="1"/>
  <c r="I572" i="2"/>
  <c r="I519" i="2"/>
  <c r="I569" i="2"/>
  <c r="I573" i="2"/>
  <c r="I517" i="2"/>
  <c r="I746" i="2"/>
  <c r="I516" i="2"/>
  <c r="I570" i="2"/>
  <c r="I733" i="2"/>
  <c r="I720" i="2"/>
  <c r="I465" i="2"/>
  <c r="I474" i="2"/>
  <c r="I426" i="2"/>
  <c r="I452" i="2"/>
  <c r="I460" i="2"/>
  <c r="I501" i="2"/>
  <c r="I381" i="2"/>
  <c r="I448" i="2"/>
  <c r="I563" i="2"/>
  <c r="I586" i="2"/>
  <c r="I578" i="2"/>
  <c r="I412" i="2"/>
  <c r="I498" i="2"/>
  <c r="E540" i="2"/>
  <c r="F540" i="2" s="1"/>
  <c r="I540" i="2" s="1"/>
  <c r="I520" i="2"/>
  <c r="I389" i="2"/>
  <c r="I372" i="2"/>
  <c r="I366" i="2"/>
  <c r="I509" i="2"/>
  <c r="I532" i="2"/>
  <c r="I538" i="2"/>
  <c r="I370" i="2"/>
  <c r="I365" i="2"/>
  <c r="I369" i="2"/>
  <c r="I373" i="2"/>
  <c r="I377" i="2"/>
  <c r="I414" i="2"/>
  <c r="I427" i="2"/>
  <c r="I437" i="2"/>
  <c r="I445" i="2"/>
  <c r="I453" i="2"/>
  <c r="I454" i="2"/>
  <c r="I469" i="2"/>
  <c r="I523" i="2"/>
  <c r="I527" i="2"/>
  <c r="I555" i="2"/>
  <c r="I411" i="2"/>
  <c r="I451" i="2"/>
  <c r="I459" i="2"/>
  <c r="I528" i="2"/>
  <c r="I386" i="2"/>
  <c r="I436" i="2"/>
  <c r="I481" i="2"/>
  <c r="I545" i="2"/>
  <c r="I556" i="2"/>
  <c r="I565" i="2"/>
  <c r="I581" i="2"/>
  <c r="I510" i="2"/>
  <c r="I575" i="2"/>
  <c r="I380" i="2"/>
  <c r="I483" i="2"/>
  <c r="I539" i="2"/>
  <c r="I376" i="2"/>
  <c r="I447" i="2"/>
  <c r="I387" i="2"/>
  <c r="I574" i="2"/>
  <c r="I502" i="2"/>
  <c r="I363" i="2"/>
  <c r="I371" i="2"/>
  <c r="I533" i="2"/>
  <c r="I385" i="2"/>
  <c r="I364" i="2"/>
  <c r="I455" i="2"/>
  <c r="I484" i="2"/>
  <c r="I524" i="2"/>
  <c r="I468" i="2"/>
  <c r="I407" i="2"/>
  <c r="I416" i="2"/>
  <c r="I434" i="2"/>
  <c r="I441" i="2"/>
  <c r="I479" i="2"/>
  <c r="I486" i="2"/>
  <c r="I549" i="2"/>
  <c r="I561" i="2"/>
  <c r="I585" i="2"/>
  <c r="I382" i="2"/>
  <c r="I521" i="2"/>
  <c r="I536" i="2"/>
  <c r="I576" i="2"/>
  <c r="I438" i="2"/>
  <c r="I492" i="2"/>
  <c r="I506" i="2"/>
  <c r="I550" i="2"/>
  <c r="I566" i="2"/>
  <c r="I592" i="2"/>
  <c r="I375" i="2"/>
  <c r="I457" i="2"/>
  <c r="I522" i="2"/>
  <c r="I531" i="2"/>
  <c r="I577" i="2"/>
  <c r="E593" i="2"/>
  <c r="F593" i="2" s="1"/>
  <c r="I593" i="2" s="1"/>
  <c r="I410" i="2"/>
  <c r="I420" i="2"/>
  <c r="I432" i="2"/>
  <c r="I439" i="2"/>
  <c r="I458" i="2"/>
  <c r="I463" i="2"/>
  <c r="I471" i="2"/>
  <c r="I477" i="2"/>
  <c r="I494" i="2"/>
  <c r="I500" i="2"/>
  <c r="I503" i="2"/>
  <c r="I507" i="2"/>
  <c r="I515" i="2"/>
  <c r="I551" i="2"/>
  <c r="I559" i="2"/>
  <c r="I567" i="2"/>
  <c r="I589" i="2"/>
  <c r="I430" i="2"/>
  <c r="I473" i="2"/>
  <c r="I505" i="2"/>
  <c r="I557" i="2"/>
  <c r="I367" i="2"/>
  <c r="I378" i="2"/>
  <c r="I456" i="2"/>
  <c r="I580" i="2"/>
  <c r="J665" i="2"/>
  <c r="I409" i="2"/>
  <c r="I431" i="2"/>
  <c r="I470" i="2"/>
  <c r="I558" i="2"/>
  <c r="I388" i="2"/>
  <c r="I450" i="2"/>
  <c r="I526" i="2"/>
  <c r="I497" i="2"/>
  <c r="I513" i="2"/>
  <c r="I554" i="2"/>
  <c r="I591" i="2"/>
  <c r="I374" i="2"/>
  <c r="I449" i="2"/>
  <c r="I525" i="2"/>
  <c r="I418" i="2"/>
  <c r="I435" i="2"/>
  <c r="I466" i="2"/>
  <c r="I480" i="2"/>
  <c r="I514" i="2"/>
  <c r="I562" i="2"/>
  <c r="I368" i="2"/>
  <c r="I383" i="2"/>
  <c r="I446" i="2"/>
  <c r="I537" i="2"/>
  <c r="I415" i="2"/>
  <c r="I421" i="2"/>
  <c r="I433" i="2"/>
  <c r="I440" i="2"/>
  <c r="I464" i="2"/>
  <c r="I472" i="2"/>
  <c r="I478" i="2"/>
  <c r="I482" i="2"/>
  <c r="I485" i="2"/>
  <c r="I496" i="2"/>
  <c r="I504" i="2"/>
  <c r="I508" i="2"/>
  <c r="I512" i="2"/>
  <c r="I547" i="2"/>
  <c r="I553" i="2"/>
  <c r="I560" i="2"/>
  <c r="I568" i="2"/>
  <c r="I579" i="2"/>
  <c r="I584" i="2"/>
  <c r="I590" i="2"/>
  <c r="I442" i="2"/>
  <c r="I444" i="2"/>
  <c r="I443" i="2"/>
  <c r="J404" i="2" l="1"/>
  <c r="I529" i="2"/>
  <c r="I475" i="2"/>
  <c r="I541" i="2"/>
  <c r="I594" i="2"/>
  <c r="I488" i="2"/>
  <c r="I461" i="2"/>
  <c r="I534" i="2"/>
  <c r="I587" i="2"/>
  <c r="I582" i="2"/>
  <c r="J595" i="2" s="1"/>
  <c r="J747" i="2"/>
  <c r="J748" i="2" s="1"/>
  <c r="J542" i="2" l="1"/>
  <c r="J489" i="2"/>
  <c r="H356" i="2"/>
  <c r="H355" i="2"/>
  <c r="F355" i="2"/>
  <c r="H354" i="2"/>
  <c r="F354" i="2"/>
  <c r="H353" i="2"/>
  <c r="F353" i="2"/>
  <c r="H352" i="2"/>
  <c r="F352" i="2"/>
  <c r="H349" i="2"/>
  <c r="F349" i="2"/>
  <c r="H348" i="2"/>
  <c r="F348" i="2"/>
  <c r="H347" i="2"/>
  <c r="F347" i="2"/>
  <c r="H346" i="2"/>
  <c r="F346" i="2"/>
  <c r="H345" i="2"/>
  <c r="F345" i="2"/>
  <c r="H344" i="2"/>
  <c r="F344" i="2"/>
  <c r="H343" i="2"/>
  <c r="F343" i="2"/>
  <c r="H342" i="2"/>
  <c r="F342" i="2"/>
  <c r="H341" i="2"/>
  <c r="F341" i="2"/>
  <c r="H338" i="2"/>
  <c r="F338" i="2"/>
  <c r="H337" i="2"/>
  <c r="F337" i="2"/>
  <c r="H336" i="2"/>
  <c r="F336" i="2"/>
  <c r="H335" i="2"/>
  <c r="F335" i="2"/>
  <c r="H334" i="2"/>
  <c r="F334" i="2"/>
  <c r="H333" i="2"/>
  <c r="F333" i="2"/>
  <c r="H332" i="2"/>
  <c r="F332" i="2"/>
  <c r="H331" i="2"/>
  <c r="F331" i="2"/>
  <c r="H330" i="2"/>
  <c r="F330" i="2"/>
  <c r="H329" i="2"/>
  <c r="F329" i="2"/>
  <c r="H328" i="2"/>
  <c r="F328" i="2"/>
  <c r="H327" i="2"/>
  <c r="F327" i="2"/>
  <c r="H326" i="2"/>
  <c r="F326" i="2"/>
  <c r="H325" i="2"/>
  <c r="F325" i="2"/>
  <c r="H324" i="2"/>
  <c r="F324" i="2"/>
  <c r="H323" i="2"/>
  <c r="F323" i="2"/>
  <c r="H321" i="2"/>
  <c r="F321" i="2"/>
  <c r="H320" i="2"/>
  <c r="F320" i="2"/>
  <c r="H319" i="2"/>
  <c r="F319" i="2"/>
  <c r="H318" i="2"/>
  <c r="F318" i="2"/>
  <c r="H317" i="2"/>
  <c r="F317" i="2"/>
  <c r="H316" i="2"/>
  <c r="F316" i="2"/>
  <c r="H315" i="2"/>
  <c r="F315" i="2"/>
  <c r="H314" i="2"/>
  <c r="F314" i="2"/>
  <c r="H313" i="2"/>
  <c r="F313" i="2"/>
  <c r="H312" i="2"/>
  <c r="F312" i="2"/>
  <c r="H311" i="2"/>
  <c r="F311" i="2"/>
  <c r="H309" i="2"/>
  <c r="F309" i="2"/>
  <c r="H308" i="2"/>
  <c r="F308" i="2"/>
  <c r="H307" i="2"/>
  <c r="F307" i="2"/>
  <c r="H305" i="2"/>
  <c r="F305" i="2"/>
  <c r="H303" i="2"/>
  <c r="F303" i="2"/>
  <c r="H297" i="2"/>
  <c r="F297" i="2"/>
  <c r="H296" i="2"/>
  <c r="F296" i="2"/>
  <c r="H295" i="2"/>
  <c r="F295" i="2"/>
  <c r="H294" i="2"/>
  <c r="F294" i="2"/>
  <c r="H293" i="2"/>
  <c r="F293" i="2"/>
  <c r="H292" i="2"/>
  <c r="F292" i="2"/>
  <c r="H291" i="2"/>
  <c r="F291" i="2"/>
  <c r="H290" i="2"/>
  <c r="F290" i="2"/>
  <c r="H289" i="2"/>
  <c r="F289" i="2"/>
  <c r="H288" i="2"/>
  <c r="F288" i="2"/>
  <c r="H285" i="2"/>
  <c r="H284" i="2"/>
  <c r="F284" i="2"/>
  <c r="H283" i="2"/>
  <c r="F283" i="2"/>
  <c r="H282" i="2"/>
  <c r="F282" i="2"/>
  <c r="H281" i="2"/>
  <c r="F281" i="2"/>
  <c r="H280" i="2"/>
  <c r="F280" i="2"/>
  <c r="H278" i="2"/>
  <c r="F278" i="2"/>
  <c r="H277" i="2"/>
  <c r="F277" i="2"/>
  <c r="H276" i="2"/>
  <c r="F276" i="2"/>
  <c r="H275" i="2"/>
  <c r="F275" i="2"/>
  <c r="H272" i="2"/>
  <c r="F272" i="2"/>
  <c r="H271" i="2"/>
  <c r="F271" i="2"/>
  <c r="H270" i="2"/>
  <c r="F270" i="2"/>
  <c r="H269" i="2"/>
  <c r="F269" i="2"/>
  <c r="H268" i="2"/>
  <c r="F268" i="2"/>
  <c r="H267" i="2"/>
  <c r="F267" i="2"/>
  <c r="H266" i="2"/>
  <c r="F266" i="2"/>
  <c r="H265" i="2"/>
  <c r="F265" i="2"/>
  <c r="H264" i="2"/>
  <c r="F264" i="2"/>
  <c r="H263" i="2"/>
  <c r="F263" i="2"/>
  <c r="H262" i="2"/>
  <c r="F262" i="2"/>
  <c r="H261" i="2"/>
  <c r="F261" i="2"/>
  <c r="H260" i="2"/>
  <c r="F260" i="2"/>
  <c r="H259" i="2"/>
  <c r="F259" i="2"/>
  <c r="H258" i="2"/>
  <c r="F258" i="2"/>
  <c r="H257" i="2"/>
  <c r="F257" i="2"/>
  <c r="H256" i="2"/>
  <c r="F256" i="2"/>
  <c r="H255" i="2"/>
  <c r="F255" i="2"/>
  <c r="H254" i="2"/>
  <c r="F254" i="2"/>
  <c r="H253" i="2"/>
  <c r="F253" i="2"/>
  <c r="H252" i="2"/>
  <c r="F252" i="2"/>
  <c r="H251" i="2"/>
  <c r="F251" i="2"/>
  <c r="H250" i="2"/>
  <c r="F250" i="2"/>
  <c r="H249" i="2"/>
  <c r="F249" i="2"/>
  <c r="H248" i="2"/>
  <c r="F248" i="2"/>
  <c r="H247" i="2"/>
  <c r="F247" i="2"/>
  <c r="H246" i="2"/>
  <c r="F246" i="2"/>
  <c r="H245" i="2"/>
  <c r="F245" i="2"/>
  <c r="H244" i="2"/>
  <c r="F244" i="2"/>
  <c r="I244" i="2" s="1"/>
  <c r="H243" i="2"/>
  <c r="F243" i="2"/>
  <c r="H242" i="2"/>
  <c r="F242" i="2"/>
  <c r="H240" i="2"/>
  <c r="F240" i="2"/>
  <c r="H235" i="2"/>
  <c r="F235" i="2"/>
  <c r="H234" i="2"/>
  <c r="F234" i="2"/>
  <c r="H232" i="2"/>
  <c r="F232" i="2"/>
  <c r="H230" i="2"/>
  <c r="F230" i="2"/>
  <c r="H229" i="2"/>
  <c r="F229" i="2"/>
  <c r="H228" i="2"/>
  <c r="F228" i="2"/>
  <c r="H226" i="2"/>
  <c r="F226" i="2"/>
  <c r="H225" i="2"/>
  <c r="F225" i="2"/>
  <c r="H224" i="2"/>
  <c r="F224" i="2"/>
  <c r="H223" i="2"/>
  <c r="F223" i="2"/>
  <c r="H221" i="2"/>
  <c r="F221" i="2"/>
  <c r="H217" i="2"/>
  <c r="F217" i="2"/>
  <c r="H216" i="2"/>
  <c r="F216" i="2"/>
  <c r="H215" i="2"/>
  <c r="F215" i="2"/>
  <c r="H214" i="2"/>
  <c r="F214" i="2"/>
  <c r="H213" i="2"/>
  <c r="F213" i="2"/>
  <c r="H211" i="2"/>
  <c r="F211" i="2"/>
  <c r="H210" i="2"/>
  <c r="F210" i="2"/>
  <c r="H209" i="2"/>
  <c r="F209" i="2"/>
  <c r="H208" i="2"/>
  <c r="F208" i="2"/>
  <c r="H207" i="2"/>
  <c r="F207" i="2"/>
  <c r="H206" i="2"/>
  <c r="F206" i="2"/>
  <c r="H205" i="2"/>
  <c r="F205" i="2"/>
  <c r="H204" i="2"/>
  <c r="F204" i="2"/>
  <c r="H203" i="2"/>
  <c r="F203" i="2"/>
  <c r="H202" i="2"/>
  <c r="F202" i="2"/>
  <c r="H201" i="2"/>
  <c r="F201" i="2"/>
  <c r="H200" i="2"/>
  <c r="F200" i="2"/>
  <c r="F192" i="2"/>
  <c r="H192" i="2"/>
  <c r="J649" i="2" l="1"/>
  <c r="I344" i="2"/>
  <c r="I348" i="2"/>
  <c r="I314" i="2"/>
  <c r="I341" i="2"/>
  <c r="I345" i="2"/>
  <c r="I349" i="2"/>
  <c r="I259" i="2"/>
  <c r="I215" i="2"/>
  <c r="I210" i="2"/>
  <c r="I223" i="2"/>
  <c r="I343" i="2"/>
  <c r="I307" i="2"/>
  <c r="I292" i="2"/>
  <c r="I312" i="2"/>
  <c r="I296" i="2"/>
  <c r="I346" i="2"/>
  <c r="I267" i="2"/>
  <c r="I271" i="2"/>
  <c r="I293" i="2"/>
  <c r="I297" i="2"/>
  <c r="I252" i="2"/>
  <c r="I272" i="2"/>
  <c r="I283" i="2"/>
  <c r="I209" i="2"/>
  <c r="I214" i="2"/>
  <c r="I226" i="2"/>
  <c r="I232" i="2"/>
  <c r="I278" i="2"/>
  <c r="I323" i="2"/>
  <c r="E285" i="2"/>
  <c r="F285" i="2" s="1"/>
  <c r="I285" i="2" s="1"/>
  <c r="I203" i="2"/>
  <c r="I255" i="2"/>
  <c r="I263" i="2"/>
  <c r="I347" i="2"/>
  <c r="I326" i="2"/>
  <c r="I334" i="2"/>
  <c r="I338" i="2"/>
  <c r="I353" i="2"/>
  <c r="I207" i="2"/>
  <c r="I290" i="2"/>
  <c r="I309" i="2"/>
  <c r="I258" i="2"/>
  <c r="I270" i="2"/>
  <c r="I291" i="2"/>
  <c r="I305" i="2"/>
  <c r="I315" i="2"/>
  <c r="I319" i="2"/>
  <c r="I332" i="2"/>
  <c r="I336" i="2"/>
  <c r="I355" i="2"/>
  <c r="I216" i="2"/>
  <c r="I275" i="2"/>
  <c r="I243" i="2"/>
  <c r="I230" i="2"/>
  <c r="I266" i="2"/>
  <c r="E356" i="2"/>
  <c r="F356" i="2" s="1"/>
  <c r="I356" i="2" s="1"/>
  <c r="I265" i="2"/>
  <c r="I280" i="2"/>
  <c r="I303" i="2"/>
  <c r="I318" i="2"/>
  <c r="I331" i="2"/>
  <c r="I354" i="2"/>
  <c r="I225" i="2"/>
  <c r="I202" i="2"/>
  <c r="I329" i="2"/>
  <c r="I333" i="2"/>
  <c r="I294" i="2"/>
  <c r="I324" i="2"/>
  <c r="I245" i="2"/>
  <c r="I260" i="2"/>
  <c r="I201" i="2"/>
  <c r="I242" i="2"/>
  <c r="I264" i="2"/>
  <c r="I277" i="2"/>
  <c r="I325" i="2"/>
  <c r="I205" i="2"/>
  <c r="I217" i="2"/>
  <c r="I235" i="2"/>
  <c r="I246" i="2"/>
  <c r="I254" i="2"/>
  <c r="I261" i="2"/>
  <c r="I268" i="2"/>
  <c r="I282" i="2"/>
  <c r="I288" i="2"/>
  <c r="I321" i="2"/>
  <c r="I342" i="2"/>
  <c r="I228" i="2"/>
  <c r="I256" i="2"/>
  <c r="I284" i="2"/>
  <c r="I308" i="2"/>
  <c r="I224" i="2"/>
  <c r="I253" i="2"/>
  <c r="I320" i="2"/>
  <c r="I208" i="2"/>
  <c r="I257" i="2"/>
  <c r="I200" i="2"/>
  <c r="I316" i="2"/>
  <c r="I204" i="2"/>
  <c r="I281" i="2"/>
  <c r="I313" i="2"/>
  <c r="I213" i="2"/>
  <c r="I229" i="2"/>
  <c r="I192" i="2"/>
  <c r="I206" i="2"/>
  <c r="I221" i="2"/>
  <c r="I262" i="2"/>
  <c r="I269" i="2"/>
  <c r="I289" i="2"/>
  <c r="I311" i="2"/>
  <c r="I337" i="2"/>
  <c r="I352" i="2"/>
  <c r="I211" i="2"/>
  <c r="I240" i="2"/>
  <c r="I276" i="2"/>
  <c r="I335" i="2"/>
  <c r="I234" i="2"/>
  <c r="I295" i="2"/>
  <c r="I317" i="2"/>
  <c r="J218" i="2" l="1"/>
  <c r="I286" i="2"/>
  <c r="I350" i="2"/>
  <c r="I357" i="2"/>
  <c r="I339" i="2"/>
  <c r="I273" i="2"/>
  <c r="I299" i="2"/>
  <c r="H181" i="2"/>
  <c r="F181" i="2"/>
  <c r="J358" i="2" l="1"/>
  <c r="J300" i="2"/>
  <c r="I181" i="2"/>
  <c r="F45" i="2"/>
  <c r="H45" i="2"/>
  <c r="J359" i="2" l="1"/>
  <c r="I45" i="2"/>
  <c r="H55" i="2"/>
  <c r="F55" i="2"/>
  <c r="H54" i="2"/>
  <c r="F54" i="2"/>
  <c r="I54" i="2" l="1"/>
  <c r="I55" i="2"/>
  <c r="F49" i="2" l="1"/>
  <c r="H49" i="2"/>
  <c r="I49" i="2" l="1"/>
  <c r="H193" i="2"/>
  <c r="H156" i="2"/>
  <c r="I156" i="2" s="1"/>
  <c r="F156" i="2"/>
  <c r="F129" i="2" l="1"/>
  <c r="H129" i="2"/>
  <c r="F142" i="2"/>
  <c r="H191" i="2"/>
  <c r="F191" i="2"/>
  <c r="H190" i="2"/>
  <c r="F190" i="2"/>
  <c r="H189" i="2"/>
  <c r="F189" i="2"/>
  <c r="E193" i="2" l="1"/>
  <c r="F193" i="2" s="1"/>
  <c r="I193" i="2" s="1"/>
  <c r="I129" i="2"/>
  <c r="I191" i="2"/>
  <c r="I189" i="2"/>
  <c r="I190" i="2"/>
  <c r="H180" i="2"/>
  <c r="F180" i="2"/>
  <c r="H179" i="2"/>
  <c r="F179" i="2"/>
  <c r="F178" i="2"/>
  <c r="H178" i="2"/>
  <c r="F177" i="2"/>
  <c r="H177" i="2"/>
  <c r="F176" i="2"/>
  <c r="H176" i="2"/>
  <c r="F175" i="2"/>
  <c r="H175" i="2"/>
  <c r="H165" i="2"/>
  <c r="F165" i="2"/>
  <c r="F174" i="2"/>
  <c r="H174" i="2"/>
  <c r="H173" i="2"/>
  <c r="F173" i="2"/>
  <c r="H172" i="2"/>
  <c r="F172" i="2"/>
  <c r="H171" i="2"/>
  <c r="F171" i="2"/>
  <c r="H170" i="2"/>
  <c r="F170" i="2"/>
  <c r="H169" i="2"/>
  <c r="F169" i="2"/>
  <c r="H168" i="2"/>
  <c r="F168" i="2"/>
  <c r="H167" i="2"/>
  <c r="F167" i="2"/>
  <c r="H166" i="2"/>
  <c r="F166" i="2"/>
  <c r="H186" i="2"/>
  <c r="F186" i="2"/>
  <c r="H185" i="2"/>
  <c r="F185" i="2"/>
  <c r="H184" i="2"/>
  <c r="F184" i="2"/>
  <c r="H149" i="2"/>
  <c r="I149" i="2" s="1"/>
  <c r="F149" i="2"/>
  <c r="H163" i="2"/>
  <c r="F163" i="2"/>
  <c r="H162" i="2"/>
  <c r="I162" i="2" s="1"/>
  <c r="F162" i="2"/>
  <c r="H161" i="2"/>
  <c r="F161" i="2"/>
  <c r="H160" i="2"/>
  <c r="I160" i="2" s="1"/>
  <c r="F160" i="2"/>
  <c r="H159" i="2"/>
  <c r="F159" i="2"/>
  <c r="H158" i="2"/>
  <c r="I158" i="2" s="1"/>
  <c r="F158" i="2"/>
  <c r="H157" i="2"/>
  <c r="F157" i="2"/>
  <c r="H155" i="2"/>
  <c r="I155" i="2" s="1"/>
  <c r="F155" i="2"/>
  <c r="H152" i="2"/>
  <c r="F152" i="2"/>
  <c r="F153" i="2"/>
  <c r="H153" i="2"/>
  <c r="F151" i="2"/>
  <c r="H151" i="2"/>
  <c r="I151" i="2" s="1"/>
  <c r="H147" i="2"/>
  <c r="F147" i="2"/>
  <c r="F141" i="2"/>
  <c r="H141" i="2"/>
  <c r="H142" i="2"/>
  <c r="H140" i="2"/>
  <c r="F140" i="2"/>
  <c r="F130" i="2"/>
  <c r="H130" i="2"/>
  <c r="H126" i="2"/>
  <c r="F126" i="2"/>
  <c r="F135" i="2"/>
  <c r="H135" i="2"/>
  <c r="F136" i="2"/>
  <c r="H136" i="2"/>
  <c r="F137" i="2"/>
  <c r="H137" i="2"/>
  <c r="F133" i="2"/>
  <c r="H133" i="2"/>
  <c r="F134" i="2"/>
  <c r="H134" i="2"/>
  <c r="I194" i="2" l="1"/>
  <c r="I152" i="2"/>
  <c r="I157" i="2"/>
  <c r="I159" i="2"/>
  <c r="I161" i="2"/>
  <c r="I163" i="2"/>
  <c r="I153" i="2"/>
  <c r="I178" i="2"/>
  <c r="I176" i="2"/>
  <c r="I170" i="2"/>
  <c r="I179" i="2"/>
  <c r="I169" i="2"/>
  <c r="I174" i="2"/>
  <c r="I177" i="2"/>
  <c r="I180" i="2"/>
  <c r="I172" i="2"/>
  <c r="I175" i="2"/>
  <c r="I168" i="2"/>
  <c r="I165" i="2"/>
  <c r="I173" i="2"/>
  <c r="I167" i="2"/>
  <c r="I171" i="2"/>
  <c r="I166" i="2"/>
  <c r="I186" i="2"/>
  <c r="I185" i="2"/>
  <c r="I184" i="2"/>
  <c r="I136" i="2"/>
  <c r="I147" i="2"/>
  <c r="I140" i="2"/>
  <c r="I142" i="2"/>
  <c r="I141" i="2"/>
  <c r="I134" i="2"/>
  <c r="I133" i="2"/>
  <c r="I130" i="2"/>
  <c r="I126" i="2"/>
  <c r="I137" i="2"/>
  <c r="I135" i="2"/>
  <c r="I143" i="2" l="1"/>
  <c r="I182" i="2"/>
  <c r="J195" i="2" s="1"/>
  <c r="I187" i="2"/>
  <c r="F127" i="2"/>
  <c r="H127" i="2"/>
  <c r="F131" i="2"/>
  <c r="H131" i="2"/>
  <c r="F132" i="2"/>
  <c r="H132" i="2"/>
  <c r="I132" i="2" s="1"/>
  <c r="H128" i="2"/>
  <c r="F128" i="2"/>
  <c r="I131" i="2" l="1"/>
  <c r="I127" i="2"/>
  <c r="I128" i="2"/>
  <c r="I138" i="2" l="1"/>
  <c r="J144" i="2" s="1"/>
  <c r="F119" i="2"/>
  <c r="H119" i="2"/>
  <c r="F120" i="2"/>
  <c r="H120" i="2"/>
  <c r="F116" i="2"/>
  <c r="H116" i="2"/>
  <c r="F117" i="2"/>
  <c r="H117" i="2"/>
  <c r="F118" i="2"/>
  <c r="H118" i="2"/>
  <c r="F115" i="2"/>
  <c r="H115" i="2"/>
  <c r="F112" i="2"/>
  <c r="H112" i="2"/>
  <c r="F113" i="2"/>
  <c r="H113" i="2"/>
  <c r="F114" i="2"/>
  <c r="H114" i="2"/>
  <c r="H111" i="2"/>
  <c r="F111" i="2"/>
  <c r="F108" i="2"/>
  <c r="H108" i="2"/>
  <c r="F107" i="2"/>
  <c r="H107" i="2"/>
  <c r="F105" i="2"/>
  <c r="H105" i="2"/>
  <c r="F106" i="2"/>
  <c r="H106" i="2"/>
  <c r="F102" i="2"/>
  <c r="H102" i="2"/>
  <c r="F103" i="2"/>
  <c r="H103" i="2"/>
  <c r="F104" i="2"/>
  <c r="H104" i="2"/>
  <c r="F98" i="2"/>
  <c r="H98" i="2"/>
  <c r="F99" i="2"/>
  <c r="H99" i="2"/>
  <c r="H97" i="2"/>
  <c r="F97" i="2"/>
  <c r="F93" i="2"/>
  <c r="H93" i="2"/>
  <c r="F94" i="2"/>
  <c r="H94" i="2"/>
  <c r="F83" i="2"/>
  <c r="H83" i="2"/>
  <c r="F79" i="2"/>
  <c r="H79" i="2"/>
  <c r="F80" i="2"/>
  <c r="H80" i="2"/>
  <c r="F81" i="2"/>
  <c r="H81" i="2"/>
  <c r="F82" i="2"/>
  <c r="H82" i="2"/>
  <c r="F89" i="2"/>
  <c r="H89" i="2"/>
  <c r="F90" i="2"/>
  <c r="H90" i="2"/>
  <c r="F87" i="2"/>
  <c r="H87" i="2"/>
  <c r="F88" i="2"/>
  <c r="H88" i="2"/>
  <c r="F91" i="2"/>
  <c r="H91" i="2"/>
  <c r="F92" i="2"/>
  <c r="H92" i="2"/>
  <c r="F100" i="2"/>
  <c r="H100" i="2"/>
  <c r="F85" i="2"/>
  <c r="H85" i="2"/>
  <c r="F86" i="2"/>
  <c r="H86" i="2"/>
  <c r="F84" i="2"/>
  <c r="H84" i="2"/>
  <c r="F77" i="2"/>
  <c r="H77" i="2"/>
  <c r="F74" i="2"/>
  <c r="H74" i="2"/>
  <c r="H70" i="2"/>
  <c r="F70" i="2"/>
  <c r="F65" i="2"/>
  <c r="H65" i="2"/>
  <c r="F69" i="2"/>
  <c r="H69" i="2"/>
  <c r="F71" i="2"/>
  <c r="H71" i="2"/>
  <c r="F72" i="2"/>
  <c r="H72" i="2"/>
  <c r="F73" i="2"/>
  <c r="H73" i="2"/>
  <c r="F75" i="2"/>
  <c r="H75" i="2"/>
  <c r="F76" i="2"/>
  <c r="H76" i="2"/>
  <c r="F78" i="2"/>
  <c r="H78" i="2"/>
  <c r="F66" i="2"/>
  <c r="H66" i="2"/>
  <c r="F67" i="2"/>
  <c r="H67" i="2"/>
  <c r="F68" i="2"/>
  <c r="H68" i="2"/>
  <c r="H64" i="2"/>
  <c r="F64" i="2"/>
  <c r="F60" i="2"/>
  <c r="H60" i="2"/>
  <c r="F61" i="2"/>
  <c r="H61" i="2"/>
  <c r="F56" i="2"/>
  <c r="H56" i="2"/>
  <c r="I107" i="2" l="1"/>
  <c r="I113" i="2"/>
  <c r="I117" i="2"/>
  <c r="I119" i="2"/>
  <c r="I114" i="2"/>
  <c r="I112" i="2"/>
  <c r="I118" i="2"/>
  <c r="I120" i="2"/>
  <c r="I116" i="2"/>
  <c r="I115" i="2"/>
  <c r="I111" i="2"/>
  <c r="I108" i="2"/>
  <c r="I86" i="2"/>
  <c r="I106" i="2"/>
  <c r="I105" i="2"/>
  <c r="I100" i="2"/>
  <c r="I87" i="2"/>
  <c r="I81" i="2"/>
  <c r="I90" i="2"/>
  <c r="I98" i="2"/>
  <c r="I83" i="2"/>
  <c r="I99" i="2"/>
  <c r="I102" i="2"/>
  <c r="I97" i="2"/>
  <c r="I103" i="2"/>
  <c r="I104" i="2"/>
  <c r="I91" i="2"/>
  <c r="I93" i="2"/>
  <c r="I94" i="2"/>
  <c r="I82" i="2"/>
  <c r="I80" i="2"/>
  <c r="I79" i="2"/>
  <c r="I89" i="2"/>
  <c r="I88" i="2"/>
  <c r="I77" i="2"/>
  <c r="I84" i="2"/>
  <c r="I92" i="2"/>
  <c r="I85" i="2"/>
  <c r="I74" i="2"/>
  <c r="I65" i="2"/>
  <c r="I70" i="2"/>
  <c r="I71" i="2"/>
  <c r="I69" i="2"/>
  <c r="I72" i="2"/>
  <c r="I76" i="2"/>
  <c r="I78" i="2"/>
  <c r="I64" i="2"/>
  <c r="I75" i="2"/>
  <c r="I73" i="2"/>
  <c r="I67" i="2"/>
  <c r="I66" i="2"/>
  <c r="I68" i="2"/>
  <c r="I61" i="2"/>
  <c r="I60" i="2"/>
  <c r="I56" i="2"/>
  <c r="I122" i="2" l="1"/>
  <c r="I109" i="2"/>
  <c r="F43" i="2"/>
  <c r="H43" i="2"/>
  <c r="F44" i="2"/>
  <c r="H44" i="2"/>
  <c r="F46" i="2"/>
  <c r="H46" i="2"/>
  <c r="F48" i="2"/>
  <c r="H48" i="2"/>
  <c r="F50" i="2"/>
  <c r="H50" i="2"/>
  <c r="F52" i="2"/>
  <c r="H52" i="2"/>
  <c r="H41" i="2"/>
  <c r="F41" i="2"/>
  <c r="I44" i="2" l="1"/>
  <c r="I52" i="2"/>
  <c r="I46" i="2"/>
  <c r="I41" i="2"/>
  <c r="I43" i="2"/>
  <c r="I50" i="2"/>
  <c r="I48" i="2"/>
  <c r="I95" i="2" l="1"/>
  <c r="J123" i="2" s="1"/>
  <c r="H32" i="2"/>
  <c r="F32" i="2"/>
  <c r="F37" i="2"/>
  <c r="H37" i="2"/>
  <c r="I32" i="2" l="1"/>
  <c r="I37" i="2"/>
  <c r="F23" i="2"/>
  <c r="H23" i="2"/>
  <c r="F24" i="2"/>
  <c r="H24" i="2"/>
  <c r="F25" i="2"/>
  <c r="H25" i="2"/>
  <c r="F26" i="2"/>
  <c r="H26" i="2"/>
  <c r="F22" i="2"/>
  <c r="H22" i="2"/>
  <c r="F21" i="2"/>
  <c r="H21" i="2"/>
  <c r="F16" i="2"/>
  <c r="H16" i="2"/>
  <c r="F36" i="2"/>
  <c r="H36" i="2"/>
  <c r="F14" i="2"/>
  <c r="H14" i="2"/>
  <c r="F15" i="2"/>
  <c r="H15" i="2"/>
  <c r="F17" i="2"/>
  <c r="H17" i="2"/>
  <c r="F18" i="2"/>
  <c r="H18" i="2"/>
  <c r="F19" i="2"/>
  <c r="H19" i="2"/>
  <c r="F20" i="2"/>
  <c r="H20" i="2"/>
  <c r="H13" i="2"/>
  <c r="F13" i="2"/>
  <c r="F33" i="2"/>
  <c r="H33" i="2"/>
  <c r="F31" i="2"/>
  <c r="H31" i="2"/>
  <c r="H35" i="2"/>
  <c r="F35" i="2"/>
  <c r="H12" i="2"/>
  <c r="F12" i="2"/>
  <c r="I16" i="2" l="1"/>
  <c r="I25" i="2"/>
  <c r="I22" i="2"/>
  <c r="I33" i="2"/>
  <c r="I26" i="2"/>
  <c r="I24" i="2"/>
  <c r="I23" i="2"/>
  <c r="I21" i="2"/>
  <c r="I13" i="2"/>
  <c r="I20" i="2"/>
  <c r="I19" i="2"/>
  <c r="I36" i="2"/>
  <c r="I17" i="2"/>
  <c r="I18" i="2"/>
  <c r="I15" i="2"/>
  <c r="I14" i="2"/>
  <c r="I35" i="2"/>
  <c r="I31" i="2"/>
  <c r="I12" i="2"/>
  <c r="F28" i="2"/>
  <c r="H28" i="2"/>
  <c r="F29" i="2"/>
  <c r="H29" i="2"/>
  <c r="F30" i="2"/>
  <c r="H30" i="2"/>
  <c r="H11" i="2"/>
  <c r="F11" i="2"/>
  <c r="I28" i="2" l="1"/>
  <c r="I11" i="2"/>
  <c r="I30" i="2"/>
  <c r="I29" i="2"/>
  <c r="J38" i="2" l="1"/>
  <c r="J196" i="2" s="1"/>
  <c r="J858" i="2" s="1"/>
  <c r="C14" i="7" s="1"/>
  <c r="A7" i="9" l="1"/>
  <c r="E16" i="9"/>
  <c r="E15" i="9"/>
  <c r="E7" i="9"/>
  <c r="E17" i="8"/>
  <c r="E16" i="8"/>
  <c r="E15" i="8"/>
  <c r="E13" i="8"/>
  <c r="A7" i="8"/>
  <c r="E16" i="7"/>
  <c r="E15" i="7"/>
  <c r="E13" i="7"/>
  <c r="A7" i="7"/>
  <c r="H12" i="6" l="1"/>
  <c r="F12" i="6"/>
  <c r="H11" i="6"/>
  <c r="F11" i="6"/>
  <c r="I11" i="6" l="1"/>
  <c r="I12" i="6"/>
  <c r="I13" i="6" l="1"/>
  <c r="J14" i="6" s="1"/>
  <c r="J31" i="6" s="1"/>
  <c r="C14" i="8" s="1"/>
  <c r="E14" i="8"/>
  <c r="E25" i="8" s="1"/>
  <c r="E26" i="8" s="1"/>
  <c r="E14" i="9" s="1"/>
  <c r="B26" i="8" l="1"/>
  <c r="E14" i="7" l="1"/>
  <c r="E25" i="7" s="1"/>
  <c r="E26" i="7" s="1"/>
  <c r="E13" i="9" l="1"/>
  <c r="E25" i="9" s="1"/>
  <c r="E26" i="9" s="1"/>
  <c r="B26" i="9" s="1"/>
  <c r="B26" i="7"/>
</calcChain>
</file>

<file path=xl/sharedStrings.xml><?xml version="1.0" encoding="utf-8"?>
<sst xmlns="http://schemas.openxmlformats.org/spreadsheetml/2006/main" count="2012" uniqueCount="435">
  <si>
    <t>ลำดับที่</t>
  </si>
  <si>
    <t>รายการ</t>
  </si>
  <si>
    <t>หมายเหตุ</t>
  </si>
  <si>
    <t>แบบแสดงรายการ ปริมาณงาน และราคา</t>
  </si>
  <si>
    <t>จำนวน</t>
  </si>
  <si>
    <t>หน่วย</t>
  </si>
  <si>
    <t>ราคาวัสดุสิ่งของ</t>
  </si>
  <si>
    <t>ราคา/หน่วย</t>
  </si>
  <si>
    <t>จำนวนเงิน</t>
  </si>
  <si>
    <t>ค่าแรงงาน</t>
  </si>
  <si>
    <t>ค่าวัสดุและค่าแรง</t>
  </si>
  <si>
    <t>ตร.ม.</t>
  </si>
  <si>
    <t>งาน</t>
  </si>
  <si>
    <t>ปร.4 (ก)</t>
  </si>
  <si>
    <t>ชุด</t>
  </si>
  <si>
    <t>เครื่อง</t>
  </si>
  <si>
    <t>ตัว</t>
  </si>
  <si>
    <t>สำนักงานโยธาธิการและผังเมืองจังหวัดสงขลา</t>
  </si>
  <si>
    <t>เมตร</t>
  </si>
  <si>
    <t>รื้อขนไป</t>
  </si>
  <si>
    <t>1.1.1</t>
  </si>
  <si>
    <t>1.1.2</t>
  </si>
  <si>
    <t>1.1.3</t>
  </si>
  <si>
    <t>1.4.1</t>
  </si>
  <si>
    <t>1.4.2</t>
  </si>
  <si>
    <t>1.4.3</t>
  </si>
  <si>
    <t>3 เมษายน พ.ศ. 2567</t>
  </si>
  <si>
    <t>งานระบบไฟฟ้า</t>
  </si>
  <si>
    <t>งานครุภัณฑ์จัดซื้อ</t>
  </si>
  <si>
    <t>ปร.4 (ข)</t>
  </si>
  <si>
    <t xml:space="preserve">  □</t>
  </si>
  <si>
    <t xml:space="preserve">  □ </t>
  </si>
  <si>
    <t>หลักเกณฑ์คำนวณราคากลาง ตามประกาศคณะกรรมการราคากลางและขึ้นทะเบียนผู้ประกอบการ</t>
  </si>
  <si>
    <t>เรื่อง หลักเกณฑ์และวิธีการกำหนดราคากลางงานก่อสร้าง ประกาศ ณ วันที่ 19 ตุลาคม 2560</t>
  </si>
  <si>
    <t>ค่าวัสดุและค่าแรงงาน
จำนวนเงิน / บาท</t>
  </si>
  <si>
    <t>FACTOR  F</t>
  </si>
  <si>
    <t>รวมค่าก่อสร้าง
เป็นเงิน/บาท</t>
  </si>
  <si>
    <t>ประเภทงานอาคาร</t>
  </si>
  <si>
    <t>ประเภทงานครุภัณฑ์จัดซื้อ</t>
  </si>
  <si>
    <t>เงื่อนไข</t>
  </si>
  <si>
    <t>สรุป</t>
  </si>
  <si>
    <t>รวมค่าก่อสร้างเป็นเงินทั้งสิ้น</t>
  </si>
  <si>
    <t>**</t>
  </si>
  <si>
    <t>ตารางเมตร</t>
  </si>
  <si>
    <t>บาท/ตารางเมตร</t>
  </si>
  <si>
    <t>(ลงชื่อ)</t>
  </si>
  <si>
    <t xml:space="preserve">     ประธานกรรมการ</t>
  </si>
  <si>
    <t xml:space="preserve">               (นายจิตรกร  สุวารักษ์)</t>
  </si>
  <si>
    <t>.......………......………………..............…........</t>
  </si>
  <si>
    <t xml:space="preserve">     กรรมการ</t>
  </si>
  <si>
    <t xml:space="preserve">                ตำแหน่ง นายช่างไฟฟ้าปฏิบัติงาน</t>
  </si>
  <si>
    <t>เจ้าของอาคาร   จังหวัดสงขลา</t>
  </si>
  <si>
    <t xml:space="preserve">  □  หน่วยงานออกแบบแปลนและรายการ    สำนักงานโยธาธิการและผังเมืองจังหวัดสงขลา</t>
  </si>
  <si>
    <t xml:space="preserve">                ตำแหน่ง สถาปนิกชำนาญการพิเศษ</t>
  </si>
  <si>
    <t xml:space="preserve">                (นายอภินันท์  ปิ่นทองพันธ์)</t>
  </si>
  <si>
    <t>แบบสรุปค่าครุภัณฑ์จัดซื้อ</t>
  </si>
  <si>
    <t>แบบสรุปค่าก่อสร้าง</t>
  </si>
  <si>
    <t>แบบสรุปราคากลางงานก่อสร้างอาคาร</t>
  </si>
  <si>
    <t xml:space="preserve">                      ส่วนราชการ                   ฝ่ายวิชาการโยธาธิการ     สำนักงานโยธาธิการและผังเมืองจังหวัดสงขลา</t>
  </si>
  <si>
    <t>รายการเลขที่ 2</t>
  </si>
  <si>
    <t>รายการเลขที่ 3</t>
  </si>
  <si>
    <t>รวมค่าก่อสร้างเป็นเงิน</t>
  </si>
  <si>
    <t>รวมค่างานครุภัณฑ์เป็นเงิน</t>
  </si>
  <si>
    <t xml:space="preserve">  □  ประมาณราคาตามแบบ        ปร.5(ก)  จำนวน 1 ชุด , ปร.5(ข)  จำนวน 1 ชุด</t>
  </si>
  <si>
    <t>รายการเลขที่  4</t>
  </si>
  <si>
    <t>รายการเลขที่  5</t>
  </si>
  <si>
    <t>แบบเลขที่   ยผจ.สข. 033/2567</t>
  </si>
  <si>
    <t>รายการประมาณราคาค่าก่อสร้าง   โครงการปรับปรุงห้องน้ำศาลากลางจังหวัดสงขลา (หลังใหม่)</t>
  </si>
  <si>
    <t>สถานที่ก่อสร้าง ศาลากลางจังหวัดสงขลา (หลังใหม่) ตำบลบ่อยาง อำเภอเมืองสงขลา จังหวัดสงขลา</t>
  </si>
  <si>
    <t xml:space="preserve">            คณะกรรมการกำหนดราคากลางตามคำสั่งจังหวัดสงขลาที่    1976/2567       ลงวันที่  3  เมษายน พ.ศ.  2567</t>
  </si>
  <si>
    <t xml:space="preserve">                (นายเอกศักดิ์  อรุณมาศ)</t>
  </si>
  <si>
    <t xml:space="preserve">                 ตำแหน่ง นักวิเคราะห์นโยบายและแผนชำนาญการ</t>
  </si>
  <si>
    <t>โครงการปรับปรุงห้องน้ำศาลากลางจังหวัดสงขลา (หลังใหม่)</t>
  </si>
  <si>
    <t xml:space="preserve"> ห้องน้ำประจำชั้น</t>
  </si>
  <si>
    <t>รื้อกอง</t>
  </si>
  <si>
    <t>รวมข้อ 1.1 งานรื้อถอน</t>
  </si>
  <si>
    <t>งานสถาปัตยกรรม</t>
  </si>
  <si>
    <t>1.2.1</t>
  </si>
  <si>
    <t>1.2.2</t>
  </si>
  <si>
    <t>1.2.3</t>
  </si>
  <si>
    <t>งานรื้อถอน</t>
  </si>
  <si>
    <t>1.3.1</t>
  </si>
  <si>
    <t>1.3.2</t>
  </si>
  <si>
    <t xml:space="preserve"> งานระบบไฟฟ้า</t>
  </si>
  <si>
    <t xml:space="preserve"> งานระบบสุขาภิบาล</t>
  </si>
  <si>
    <t>งานปรับปรุงห้องน้ำประจำชั้น</t>
  </si>
  <si>
    <t>งานปรับปรุงห้องคลังจังหวัด</t>
  </si>
  <si>
    <t>งานปรับปรุงห้องยุทธศาสตร์จังหวัด</t>
  </si>
  <si>
    <t xml:space="preserve">   โครงเคร่าเหล็กชุบสังกะสีมาตรฐานผู้ผลิต (ตามแบบ)</t>
  </si>
  <si>
    <t>ห้อง</t>
  </si>
  <si>
    <t>บาน</t>
  </si>
  <si>
    <t xml:space="preserve"> - ฝ้าเพดานตะแกรงอลูมิเนียม ขนาด 0.60 x 0.60 ม.ขนาดช่อง 150 x 150 ม.ม. (ตามแบบ)</t>
  </si>
  <si>
    <t xml:space="preserve"> - ฝ้าเพดานแผ่น Gypsum Bd. ชนิดกันชื้นหนา 9 ม.ม. ขอบลาดฉาบรอยต่อเรียบทาสี พร้อม</t>
  </si>
  <si>
    <t xml:space="preserve"> - ผนังก่ออิฐมอญฉาบปูนเรียบ (หลังโถปัสสาวะ)</t>
  </si>
  <si>
    <t xml:space="preserve"> - ผนัง 1 กรุกระเบื้องเคลือบ ขนาด 12"x 24" , 24" x 24" เกรด A สีพิเศษ (ตามแบบ)</t>
  </si>
  <si>
    <t xml:space="preserve"> - ผนัง 3 กรุกระเบื้องเคลือบ ขนาด 6 x 21.7 ซ.ม. เกรด A สีพิเศษ (ตามแบบ)</t>
  </si>
  <si>
    <t xml:space="preserve"> - พื้น คสล. (เดิม) ผิวปูกระเบื้องแกรนิตโต้ ขนาด 24"x24" เกรด A สีพิเศษ (ตามแบบ)</t>
  </si>
  <si>
    <t xml:space="preserve"> - ป้ายห้องน้ำ ชาย , หญิง , ผู้พิการ (ติดผนังตามแบบ)</t>
  </si>
  <si>
    <t xml:space="preserve"> - ประตูห้องน้ำผู้พิการ บาน UPVC. ขนาด 1.00 x 2.00 ม. มีช่องกระจกด้านข้างบน</t>
  </si>
  <si>
    <t>สุขภัณฑ์</t>
  </si>
  <si>
    <t xml:space="preserve">   พร้อมมือจับ , อุปกรณ์รางเลื่อนครบชุด (ตามแบบ)</t>
  </si>
  <si>
    <t xml:space="preserve"> - อ่างล้างหน้าแบบฝังใต้เคาท์เตอร์</t>
  </si>
  <si>
    <t xml:space="preserve"> - ท่อน้ำทิ้งอ่างล้างหน้า</t>
  </si>
  <si>
    <t xml:space="preserve"> - สะดืออ่างล้างหน้าสแตนเลสแบบกด</t>
  </si>
  <si>
    <t xml:space="preserve"> - สายน้ำดีอ่างล้างหน้า</t>
  </si>
  <si>
    <t xml:space="preserve"> - อ่างล้างหน้าแบบลอยตัวห้องน้ำผู้พิการ (ตามแบบ)</t>
  </si>
  <si>
    <t xml:space="preserve"> - ก็อกน้ำอ่างล้างหน้าแบบก้านโยก</t>
  </si>
  <si>
    <t xml:space="preserve"> - โถปัสสาวะชาย</t>
  </si>
  <si>
    <t xml:space="preserve"> - ฟลัชวาล์วอัตโนมัติโถปัสสาวะชายระบบไฟฟ้า</t>
  </si>
  <si>
    <t xml:space="preserve"> - โถส้วมแบบนั้งราบ ขนาด 5.5 ลิตร พร้อมฝารองนั้ง</t>
  </si>
  <si>
    <t>สีขาว</t>
  </si>
  <si>
    <t>สีโครม</t>
  </si>
  <si>
    <t xml:space="preserve"> - สายฉีดชำระ</t>
  </si>
  <si>
    <t xml:space="preserve"> - สายน้ำดีโถส้วม</t>
  </si>
  <si>
    <t>สแตนเลส</t>
  </si>
  <si>
    <t xml:space="preserve"> - ก็อกเดี่ยวน้ำอ่างล้างหน้าห้องน้ำผู้พิการ (ตามแบบ)</t>
  </si>
  <si>
    <t xml:space="preserve"> - สะดืออ่างล้างหน้าห้องน้ำผู้พิการ (ตามแบบ)</t>
  </si>
  <si>
    <t xml:space="preserve"> - สายน้ำดีอ่างล้างหน้าห้องน้ำผู้พิการ (ตามแบบ)</t>
  </si>
  <si>
    <t xml:space="preserve"> - ท่อน้ำทิ้งอ่างล้างหน้าแบบกระปุกห้องน้ำผู้พิการ (ตามแบบ)</t>
  </si>
  <si>
    <t xml:space="preserve"> - โถส้วมแบบนั้งราบ ขนาด 4.8 ลิตร แบบกดข้าง พร้อมฝารองนั้งห้องน้ำผู้พิการ (ตามแบบ)</t>
  </si>
  <si>
    <t xml:space="preserve"> - สายน้ำดีโถส้วมห้องน้ำผู้พิการ (ตามแบบ)</t>
  </si>
  <si>
    <t xml:space="preserve"> - สายฉีดชำระห้องน้ำผู้พิการ (ตามแบบ)</t>
  </si>
  <si>
    <t>รวมอุกรณ์ครบ</t>
  </si>
  <si>
    <t xml:space="preserve"> - ที่ใส่กระดาษชำระห้องน้ำผู้พิการ (ตามแบบ)</t>
  </si>
  <si>
    <t xml:space="preserve"> - ขอแขวนผ้าห้องน้ำผู้พิการ (ตามแบบ)</t>
  </si>
  <si>
    <t xml:space="preserve"> - กระจกเงาห้องน้ำผู้พิการ (ตามแบบ)</t>
  </si>
  <si>
    <t xml:space="preserve"> - ราวจับแบบพับเก็บได้ห้องน้ำผู้พิการ (ตามแบบ)</t>
  </si>
  <si>
    <t xml:space="preserve"> - ราวจับรูปทรงตัวแอลห้องน้ำผู้พิการ (ตามแบบ)</t>
  </si>
  <si>
    <t xml:space="preserve"> - ราวจับรูปทรงตัวยาวห้องน้ำผู้พิการ (ตามแบบ)</t>
  </si>
  <si>
    <t xml:space="preserve"> - กล่องกระดาษชำระ</t>
  </si>
  <si>
    <t xml:space="preserve"> - เครื่องเป่ามือลมร้อนอัตโนมัติสแตนเลส</t>
  </si>
  <si>
    <t xml:space="preserve"> - กระจกเงาบานใหญ่</t>
  </si>
  <si>
    <t xml:space="preserve"> - ก๊อกเดี่ยวติดผนัง</t>
  </si>
  <si>
    <t xml:space="preserve"> - ตะแกรงระบายน้ำทิ้งที่พื้น สแตนเลส</t>
  </si>
  <si>
    <t xml:space="preserve"> - สต๊อปวาล์ว</t>
  </si>
  <si>
    <t>เส้น</t>
  </si>
  <si>
    <t xml:space="preserve"> - งานรื้อพื้นปูกระเบื้องเคลือบ</t>
  </si>
  <si>
    <t xml:space="preserve"> - งานรื้อฝ้าเพดานและโครงคร่าวทีบาร์</t>
  </si>
  <si>
    <t xml:space="preserve"> - งานรื้อผนังกรุกระเบื้องเคลือบ</t>
  </si>
  <si>
    <t xml:space="preserve"> - งานรื้อผนังกั้นห้องน้ำสำเร็จรูป</t>
  </si>
  <si>
    <t xml:space="preserve"> - งานรื้อสุขภัณฑ์</t>
  </si>
  <si>
    <t xml:space="preserve"> - งานรื้อกระจกเงา</t>
  </si>
  <si>
    <t xml:space="preserve"> - งานรื้อ Top หินแกรนิตเคาท์เตอร์</t>
  </si>
  <si>
    <t xml:space="preserve"> - งานรื้อโคมไฟฟ้าส่องสว่างหน้ากระจก</t>
  </si>
  <si>
    <t xml:space="preserve"> - งานรื้อโคมไฟดาวน์ไลท์</t>
  </si>
  <si>
    <t xml:space="preserve"> - งานรื้อท่อน้ำดี , น้ำทิ้งเดิม (ท่อเหล็ก)</t>
  </si>
  <si>
    <t xml:space="preserve"> - งานรื้อเคาท์เตอร์ Top หินแกรนิต (ห้องน้ำผู้พิการ)</t>
  </si>
  <si>
    <t xml:space="preserve"> - งานรื้อกระจกเงา (ห้องน้ำผู้พิการ)</t>
  </si>
  <si>
    <t xml:space="preserve"> - งานรื้อราวจับสแตนเลส (ห้องน้ำผู้พิการ)</t>
  </si>
  <si>
    <t xml:space="preserve"> - งานรื้อประตูบานเลื่อนอลูมิเนียม (ห้องน้ำผู้พิการ)</t>
  </si>
  <si>
    <t xml:space="preserve"> - งานรื้อโคมไฟดาวน์ไลท์ (ห้องน้ำผู้พิการ)</t>
  </si>
  <si>
    <t xml:space="preserve"> - งานรื้อฝ้าเพดานและโครงคร่าวเหล็กชุบสังกะสี</t>
  </si>
  <si>
    <t xml:space="preserve"> - งานรื้อผนังบิ้วอิน</t>
  </si>
  <si>
    <t xml:space="preserve"> - งานรื้อผนังก่ออิฐเดิม (บางส่วน)</t>
  </si>
  <si>
    <t xml:space="preserve"> - งานรื้อโคมไฟหลอดฟลูออเรสเซนต์</t>
  </si>
  <si>
    <t xml:space="preserve"> - งานรื้อเคาท์เตอร์บิ้วอิน (กว้าง 0.60 ยาว 3.00 ม. สูงจรดฝ้า )</t>
  </si>
  <si>
    <t xml:space="preserve"> - งานรื้อประตูอลูมิเนียมเดิม</t>
  </si>
  <si>
    <t xml:space="preserve"> - ดวงโคมไฟดาวน์ไลท์แบบฝังฝ้าเพดาน พร้อมหลอด LED 24 W (ตามแบบ)</t>
  </si>
  <si>
    <t xml:space="preserve"> - สวิทซ์เปิด-ปิด แบบฝังผนัง (ตามแบบ)</t>
  </si>
  <si>
    <t xml:space="preserve"> - เต้ารับชนิดคู่มีกราวน์ แบบฝังผนัง (ตามแบบ)</t>
  </si>
  <si>
    <t xml:space="preserve"> - พัดลมระบายอากาศแบบติดผนัง ขนาด 12 นิ้ว สีขาว (ตามแบบ)</t>
  </si>
  <si>
    <t xml:space="preserve"> - พัดลมระบายอากาศแบบติดผนัง ขนาด 10 นิ้ว สีขาว (ตามแบบ)</t>
  </si>
  <si>
    <t xml:space="preserve">   งานสถาปัตยกรรม</t>
  </si>
  <si>
    <t xml:space="preserve"> - ท่อ PVC. ร้อยสายไฟ Dia.1/2" สีเหลือง</t>
  </si>
  <si>
    <t xml:space="preserve"> - อุปกรณ์ข้อต่อ กาว เทปพันเกลียว</t>
  </si>
  <si>
    <t xml:space="preserve"> - เหล็กยึดท่อ</t>
  </si>
  <si>
    <t xml:space="preserve"> - ผนัง A  ทาสีอะคลิลิคแท้ 100 เปอร์เซ็นต์ (ตามแบบ)</t>
  </si>
  <si>
    <t xml:space="preserve"> - ผนัง B กรุกระเบื้องเคลือบ ขนาด 12" x 24" เกรด A สีพิเศษ (ตามแบบ)</t>
  </si>
  <si>
    <t xml:space="preserve"> - พื้นเดิมปูกระเบื้องยางลายไม้ชนิดแผ่นเข้าลิ้น ขนาด 152 x 914 ม.ม. หนา 3 มม. (ตามแบบ)</t>
  </si>
  <si>
    <t xml:space="preserve"> - ประตู D1 บานเปิดเดี่ยวไม้อัดกรุลามิเนต ขนาด 0.80 x 2.00 ม. อุปกรณ์ครบชุด (ตามแบบ)</t>
  </si>
  <si>
    <t xml:space="preserve"> - ประตู D2 บานเลื่อนไม้อัดกรุลามิเนต ขนาด 0.90 x 2.60 ม. อุปกรณ์ครบชุด (ตามแบบ)</t>
  </si>
  <si>
    <t xml:space="preserve"> - ตู้สูงเก็บของ B2 ขนาด 0.50 x 3.20 x 2.93 ม. (ตามแบบ)</t>
  </si>
  <si>
    <t xml:space="preserve"> - โต๊ะรับประทานอาหาร F1 ขนาด 0.80 x 1.60 x 0.75 ม. (ตามแบบ)</t>
  </si>
  <si>
    <t xml:space="preserve"> - ท่อน้ำทิ้ง PVC Dia. 2" ชั้น 13.5</t>
  </si>
  <si>
    <t xml:space="preserve"> - ท่อน้ำดี PVC Dia. 3/4" ชั้น 13.5</t>
  </si>
  <si>
    <t xml:space="preserve"> - ท่อเมนน้ำดี PVC. Dia. 2" (แนวราบ) ชั้น 13.5 (ตามแบบ)</t>
  </si>
  <si>
    <t xml:space="preserve"> - งานระบบท่อน้ำทิ้ง PVC. Dia. 3" ชั้น 13.5 (ตามแบบ)</t>
  </si>
  <si>
    <t xml:space="preserve"> - งานระบบท่อน้ำทิ้ง PVC. Dia. 2" ชั้น 13.5 (ตามแบบ)</t>
  </si>
  <si>
    <t xml:space="preserve"> - งานระบบท่อน้ำดี PVC. Dia. 1" ชั้น 13.5 (ตามแบบ)</t>
  </si>
  <si>
    <t xml:space="preserve"> - งานระบบท่อน้ำดี PVC. Dia. 3/4" ชั้น 13.5 (ตามแบบ)</t>
  </si>
  <si>
    <t xml:space="preserve"> - งานระบบท่อน้ำดี PVC. Dia. 1 1/2" ชั้น 13.5 (ตามแบบ)</t>
  </si>
  <si>
    <t xml:space="preserve"> - ฝ้าเพดานแผ่น Gypsum Bd. ชนิดธรรมดา หนา 9 ม.ม. ขอบลาดฉาบรอยต่อเรียบทาสี พร้อม</t>
  </si>
  <si>
    <t xml:space="preserve"> - ทาสีฝ้าเพดานเดิม สีอะคลิลิคแท้ 100 เปอร์เซ็นต์ </t>
  </si>
  <si>
    <t xml:space="preserve"> - ทาสีฝ้าเพดานเ สีอะคลิลิคแท้ 100 เปอร์เซ็นต์ </t>
  </si>
  <si>
    <t xml:space="preserve"> - พื้นเดิมปูกระเบื้องแกรนิตโต้ ขนาด 24" x 24" เกรด A สีพิเศษ (ตามแบบ)</t>
  </si>
  <si>
    <t xml:space="preserve"> - ผนัง 0,1,B กรุกระเบื้องเคลือบ ขนาด 12" x 24" เกรด A สีพิเศษ (ตามแบบ)</t>
  </si>
  <si>
    <t xml:space="preserve"> - ฝ้าเพดานแผ่น Gypsum Bd. ชนิดกันชื้น หนา 9 ม.ม. ขอบลาดฉาบรอยต่อเรียบทาสี พร้อม</t>
  </si>
  <si>
    <t xml:space="preserve"> - สวิทซ์เปิด-ปิด แบบฝังผนังพร้อมสายและท่อร้อยสาย (ตามแบบ)</t>
  </si>
  <si>
    <t xml:space="preserve"> - เต้ารับชนิดคู่มีกราวน์ แบบฝังผนังพร้อมสายและท่อร้อยสาย (ตามแบบ)</t>
  </si>
  <si>
    <t>จุด</t>
  </si>
  <si>
    <t>รวมข้อ 1.2.1 สถาปัตยกรรม</t>
  </si>
  <si>
    <t>รวมข้อ 1.2.2 งานระบบไฟฟ้า</t>
  </si>
  <si>
    <t>รวมข้อ 1.2.3 งานระบบสุขาภิบาล</t>
  </si>
  <si>
    <t>รวมข้อ 1.3.1 งานสถาปัตยกรรม</t>
  </si>
  <si>
    <t>รวมข้อ 1.3.2 ห้องยุทธศาสตร์จังหวัด</t>
  </si>
  <si>
    <t>รวมข้อ 1.2 งานปรับปรุงห้องน้ำประจำชั้น</t>
  </si>
  <si>
    <t>รวมข้อ 1.3 งานปรับปรุงห้องยุทธศาสตร์จังหวัด</t>
  </si>
  <si>
    <t xml:space="preserve"> - ก็อกเดี่ยวน้ำอ่างล้างหน้าแบบก้านโยก ทรงสูง</t>
  </si>
  <si>
    <t xml:space="preserve"> - โถส้วมแบบนั้งราบแบบชิ้นเดียว ขนาด 4.8 ลิตร พร้อมฝารองนั้ง</t>
  </si>
  <si>
    <t xml:space="preserve"> - ที่ใส่กระดาษชำระ</t>
  </si>
  <si>
    <t xml:space="preserve"> - เคาท์เตอร์ คสล. ขนาด 0.55 x 1.35 x 0.20 ม. ปูหินเทียมสีดำ</t>
  </si>
  <si>
    <t xml:space="preserve"> - สะดืออ่างล้างหน้าสแตนเลสแบบกด (มีรูน้ำล้น)</t>
  </si>
  <si>
    <t xml:space="preserve"> - กระจกเงาสำเร็จรูปแบบไม่มีกรอบ ขนาด 0.50 x 0.90 ม.</t>
  </si>
  <si>
    <t xml:space="preserve"> - ชุดฝักบัวสายอ่อน 3 ฟังก์ชันและฝักบัวก้านแข็ง 10 นิ้ว พร้อมวาล์วและสายน้ำดี</t>
  </si>
  <si>
    <t xml:space="preserve"> - ราวแขวนผ้า</t>
  </si>
  <si>
    <t xml:space="preserve"> - ที่ใส่สบู่</t>
  </si>
  <si>
    <t xml:space="preserve"> - ท่อเมนโสโครก PVC. Dia. 4" ชั้น 13.5 (ตามแบบ)</t>
  </si>
  <si>
    <t xml:space="preserve"> - เสาเอ็นผนังขนาด 0.075X0.10 ม.</t>
  </si>
  <si>
    <t xml:space="preserve"> - ทดสอบ ทำความสะอาด ทาสีสัญลักษณ์</t>
  </si>
  <si>
    <t xml:space="preserve"> - ตู้เสื้อผ้าในห้องน้ำ B1 ขนาด 0.60 x 1.14 x 2.70 ม. (ตามแบบ)</t>
  </si>
  <si>
    <t xml:space="preserve"> - เคาท์เตอร์ครัวพร้อมซิงค์ล้างจาน,ตู้ลอย B1 ขนาด 0.60 x 3.20 x 2.90 ม. (ตามแบบ)</t>
  </si>
  <si>
    <t xml:space="preserve"> - เคาท์เตอร์ครัวพร้อมซิงค์ล้างจาน , ตู้ลอย B3 ขนาด 0.60 x 1.80 x 2.93 ม. (ตามแบบ)</t>
  </si>
  <si>
    <t xml:space="preserve"> - ฉาบปูนเรียบผนัง 2 ด้าน</t>
  </si>
  <si>
    <t xml:space="preserve"> - ผนังก่ออิฐมอญ</t>
  </si>
  <si>
    <t>รวมข้อ 1.4.3 งานระบบสุขาภิบาล</t>
  </si>
  <si>
    <t xml:space="preserve"> - กล่องไฟยาว พร้อมหลอด LED 28 W  (ตามแบบ)</t>
  </si>
  <si>
    <t xml:space="preserve"> - สายไฟฟ้า IEC 01 THW 2.5 Sq mm. สีดำ</t>
  </si>
  <si>
    <t xml:space="preserve"> - สายไฟฟ้า IEC 01 THW 2.5 Sq mm. สีฟ้า</t>
  </si>
  <si>
    <t xml:space="preserve"> - สายไฟ IEC 01 THW 1 x 2.5 Sq mm. สีเขียวแถบเหลือง</t>
  </si>
  <si>
    <t xml:space="preserve"> - คิ้วอลูมิเนียมเหลี่ยม </t>
  </si>
  <si>
    <t xml:space="preserve"> - งานเคาท์เตอร์ คสล.Top ปูหินเทียมสำดำ ขนาด 0.60x5.00 ม.(ตามแบบ)</t>
  </si>
  <si>
    <t xml:space="preserve"> - งานเจาะรูหินเทียมเพื่อติดตั้ง อ่างล้างหน้า</t>
  </si>
  <si>
    <t>หลุม</t>
  </si>
  <si>
    <t xml:space="preserve"> - Top ผนังโถปัสสาวะหินเทียมสำดำ (ตามแบบ)</t>
  </si>
  <si>
    <t xml:space="preserve"> - Acessories</t>
  </si>
  <si>
    <t xml:space="preserve"> - งานระบบท่อน้ำดี PVC. Dia. 1/2" ชั้น 13.5 (ตามแบบ)</t>
  </si>
  <si>
    <t xml:space="preserve"> - งานระบบท่อน้ำทิ้ง PVC. Dia. 1 1/2" ชั้น 13.5 (ตามแบบ)</t>
  </si>
  <si>
    <t xml:space="preserve"> - ฉาบปูนเรียบบนผนังเดิมและฉาบผนังเหนือระดับฝ้าเพดาน</t>
  </si>
  <si>
    <t>งานห้องน้ำชั้น 1  ฝั่ง 1A และ 1B</t>
  </si>
  <si>
    <t>รวมข้อ 1.4.1 งานสถาปัตยกรรม</t>
  </si>
  <si>
    <t>รวมข้อ 1.4.2 งานระบบไฟฟ้า</t>
  </si>
  <si>
    <t>รวมข้อ 1.4 งานปรับปรุงห้องคลังจังหวัด</t>
  </si>
  <si>
    <t>รวมงานข้อ 1 งานห้องน้ำชั้น 1  ฝั่ง 1A และ 1B</t>
  </si>
  <si>
    <t>งานห้องน้ำชั้น 2  ฝั่ง 2A และ 2B</t>
  </si>
  <si>
    <t>2.1.1</t>
  </si>
  <si>
    <t>2.1.2</t>
  </si>
  <si>
    <t>ห้องตรวจสอบภายในจังหวัด</t>
  </si>
  <si>
    <t>งานรื้อฝ้าเพดานและโครงคร่าวเหล็กชุบสังกะสี</t>
  </si>
  <si>
    <t>งานรื้อพื้นปูกระเบื้องเฉพาะที่ทำห้องน้ำ</t>
  </si>
  <si>
    <t>งานรื้อผนังก่ออิฐเดิม (บางส่วน)เพื่อติดตั้งประตู</t>
  </si>
  <si>
    <t>งานรื้อประตูเดิม  1 ชุด</t>
  </si>
  <si>
    <t>งานรื้อโคมไฟหลอดฟลูออเรสเซนต์</t>
  </si>
  <si>
    <t>รวมข้อ 2.1 งานรื้อถอน</t>
  </si>
  <si>
    <t>2.2.1</t>
  </si>
  <si>
    <t xml:space="preserve"> - หลังโถปัสสาวะ Top หินเทียมสำดำ กว้าง 0.20 ม. (ตามแบบ)</t>
  </si>
  <si>
    <t xml:space="preserve"> - ผนัง 2 ห้องน้ำสำเร็จรูป แผ่น LFF. ปิดทับด้วย HPL. หนา 8 ม.ม.ความหนารวม 25 ม.ม.</t>
  </si>
  <si>
    <t xml:space="preserve">   (สีลายไม้) มาตรฐานผู้ผลิต (ตามแบบ)</t>
  </si>
  <si>
    <t xml:space="preserve"> - ป้ายห้องน้ำ ชาย , หญิง (ติดผนังตามแบบ)</t>
  </si>
  <si>
    <t xml:space="preserve"> - โถปัสสาวะชายพร้อมฟลัชวาล์วอัตโนมัติโถปัสสาวะชายระบบไฟฟ้า</t>
  </si>
  <si>
    <t xml:space="preserve"> - คิ้วสแตนเลสเหลี่ยม </t>
  </si>
  <si>
    <t>รวมข้อ 2.2.1 สถาปัตยกรรม</t>
  </si>
  <si>
    <t>2.2.2</t>
  </si>
  <si>
    <t xml:space="preserve"> - อุปกรณ์ติดตั้ง</t>
  </si>
  <si>
    <t>รวมข้อ 2.2.2 งานระบบไฟฟ้า</t>
  </si>
  <si>
    <t>2.2.3</t>
  </si>
  <si>
    <t>รวมข้อ 2.2.3 งานระบบสุขาภิบาล</t>
  </si>
  <si>
    <t>รวมข้อ 2.2 งานปรับปรุงห้องน้ำประจำชั้น</t>
  </si>
  <si>
    <t>2.3.1</t>
  </si>
  <si>
    <t xml:space="preserve"> - พื้นผิวปูกระเบื้องยางลายไม้ชนิดแผ่นเข้าลิ้น ขนาด 152 x 914 ม.ม. หนา 3 มม. (ตามแบบ)</t>
  </si>
  <si>
    <t xml:space="preserve"> - พื้นห้องน้ำผิวปูกระเบื้องแกรนิตโต้ ขนาด 24" x 24" เกรด A สีพิเศษ (ตามแบบ)</t>
  </si>
  <si>
    <t xml:space="preserve"> - ผนังฉาบปูนเรียบ</t>
  </si>
  <si>
    <t xml:space="preserve"> -  B1 ตู้เสื้อผ้าในห้องน้ำขนาด 0.60 x 1.15 x 2.70 ม. (ตามแบบ)</t>
  </si>
  <si>
    <t>รวมค่าแรง</t>
  </si>
  <si>
    <t xml:space="preserve"> -  B2 ตู้สูงเก็บของรูปตัว L  ขนาด 0.60 x 2.65 x สูงตามแบบ</t>
  </si>
  <si>
    <t xml:space="preserve"> -  B3 เคาท์เตอร์ครัวพร้อมซิงค์ล้างจาน,ตู้ลอยขนาด 0.60 x 1.80 (สูงตามแบบ)</t>
  </si>
  <si>
    <t xml:space="preserve"> -  B4 โต๊ะรับประธานอาหาร ในห้องครัว ขนาด 0.60 x 3.20 x 0.80,1.45 ม. (ตามแบบ)</t>
  </si>
  <si>
    <t xml:space="preserve"> - สะดืออ่างล้างหน้าสแตนเลสแบบกด (มีรูน้ำล้น),สายน้ำดีอ่างล้างหน้าและท่อน้ำทิ้งอ่างล้างหน้า</t>
  </si>
  <si>
    <t>รวมข้อ 2.3.1 งานสถาปัตยกรรม</t>
  </si>
  <si>
    <t>2.3.2</t>
  </si>
  <si>
    <t xml:space="preserve"> - ชุดดวงโคมไฟดาวน์ไลท์แบบฝังฝ้าเพดาน หลอด LED 24 W พร้อมท่อร้อยสาย</t>
  </si>
  <si>
    <t xml:space="preserve"> - สวิทซ์เปิด-ปิด อุปกรณ์ครบชุด(ตามแบบ)</t>
  </si>
  <si>
    <t xml:space="preserve"> - สายไฟฟ้า IEC 01 THW 2.5 Sq mm. ยาว 100 ม. สีดำ</t>
  </si>
  <si>
    <t xml:space="preserve"> - สายไฟฟ้า IEC 01 THW 2.5 Sq mm. ยาว 100 ม. สีฟ้า</t>
  </si>
  <si>
    <t xml:space="preserve"> - สายไฟ IEC 01 THW 1 x 2.5 SQ.MM ยาว 100 ม. สีเขียวแถบเหลือง</t>
  </si>
  <si>
    <t>รวมข้อ 2.3.2 งานระบบไฟฟ้า</t>
  </si>
  <si>
    <t>2.3.3</t>
  </si>
  <si>
    <t xml:space="preserve"> - ท่อน้ำดี PVC Dia. 1/2" ชั้น 13.5</t>
  </si>
  <si>
    <t xml:space="preserve"> - ท่อน้ำทิ้ง PVC Dia. 1-1/2" ชั้น 13.5</t>
  </si>
  <si>
    <t xml:space="preserve"> - ท่อน้ำทิ้ง PVC Dia. 4" ชั้น 13.6</t>
  </si>
  <si>
    <t>รวมข้อ 2.3.3 งานระบบสุขาภิบาล</t>
  </si>
  <si>
    <t>รวมข้อ 2.3 งานปรับปรุงห้องตรวจสอบภายใน</t>
  </si>
  <si>
    <t>รวมงานข้อ 2 งานห้องน้ำชั้น 2  ฝั่ง 2A และ 2B</t>
  </si>
  <si>
    <t xml:space="preserve"> - ค่าคอริ่งพื้น และค่าใช้จ่ายพิเศษอื่นๆในการเชื่อมต่อท่อเข้ากับของเดิม</t>
  </si>
  <si>
    <t>งานห้องน้ำชั้น 3 ฝั่ง 3A และ 3B</t>
  </si>
  <si>
    <t>3.1.1</t>
  </si>
  <si>
    <t>3.1.2</t>
  </si>
  <si>
    <t xml:space="preserve"> - งานรื้อพื้นปูกระเบื้องเฉพาะที่ทำห้องน้ำ</t>
  </si>
  <si>
    <t>3.1.3</t>
  </si>
  <si>
    <t xml:space="preserve"> ห้องหัวหน้าสำนักงานจังหวัด</t>
  </si>
  <si>
    <t xml:space="preserve"> - เจาะผนังเพื่อติดตั้งประตู</t>
  </si>
  <si>
    <t>รวมข้อ 3.1 งานรื้อถอน</t>
  </si>
  <si>
    <t>3.2.1</t>
  </si>
  <si>
    <t xml:space="preserve"> - ฉาบปูนเรียบบนผนังเดิมเหนือระดับฝ้าเพดานเดิม</t>
  </si>
  <si>
    <t>รวมข้อ 3.2.1 สถาปัตยกรรม</t>
  </si>
  <si>
    <t>3.2.2</t>
  </si>
  <si>
    <t>รวมข้อ 3.2.2 งานระบบไฟฟ้า</t>
  </si>
  <si>
    <t>3.2.3</t>
  </si>
  <si>
    <t>รวมข้อ 3.2.3 งานระบบสุขาภิบาล</t>
  </si>
  <si>
    <t>รวมข้อ 3.2 งานปรับปรุงห้องน้ำประจำชั้น</t>
  </si>
  <si>
    <t>3.3.1</t>
  </si>
  <si>
    <t xml:space="preserve"> -  B1 ตู้เสื้อผ้าในห้องน้ำขนาด 0.60 x 1.14 x 2.70 ม. (ตามแบบ)</t>
  </si>
  <si>
    <t>3.3.2</t>
  </si>
  <si>
    <t>3.3.3</t>
  </si>
  <si>
    <t xml:space="preserve"> - ท่อน้ำทิ้ง PVC Dia. 1 1/2" ชั้น 13.5</t>
  </si>
  <si>
    <t xml:space="preserve"> - ท่อน้ำทิ้ง PVC Dia. 4" ชั้น 13.5</t>
  </si>
  <si>
    <t>รวมข้อ 3.3.3 งานระบบสุขาภิบาล</t>
  </si>
  <si>
    <t>3.4.1</t>
  </si>
  <si>
    <t>รวมข้อ 3.4.1 งานสถาปัตยกรรม</t>
  </si>
  <si>
    <t>3.4.2</t>
  </si>
  <si>
    <t>รวมข้อ 3.4.2 งานระบบไฟฟ้า</t>
  </si>
  <si>
    <t>3.4.3</t>
  </si>
  <si>
    <t>รวมข้อ 3.4.3 งานระบบสุขาภิบาล</t>
  </si>
  <si>
    <t>รวมงานข้อ 3 ห้องน้ำชั้น 3 ฝั่ง 3A และ 3B</t>
  </si>
  <si>
    <t>รวมข้อ 3.3.1 งานสถาปัตยกรรม</t>
  </si>
  <si>
    <t>รวมข้อ 3.3.2 งานระบบไฟฟ้า</t>
  </si>
  <si>
    <t>งานห้องน้ำชั้น 4  ฝั่ง 4A และ 4B</t>
  </si>
  <si>
    <t>4.1.1</t>
  </si>
  <si>
    <t>รวมข้อ 4.1 งานรื้อถอน</t>
  </si>
  <si>
    <t>4.2.1</t>
  </si>
  <si>
    <t>รวมข้อ 4.2.1 สถาปัตยกรรม</t>
  </si>
  <si>
    <t>4.2.2</t>
  </si>
  <si>
    <t>รวมข้อ 4.2.2 งานระบบไฟฟ้า</t>
  </si>
  <si>
    <t>4.2.3</t>
  </si>
  <si>
    <t>รวมข้อ 4.2.3 งานระบบสุขาภิบาล</t>
  </si>
  <si>
    <t>รวมข้อ 4.2 งานปรับปรุงห้องน้ำประจำชั้น</t>
  </si>
  <si>
    <t>รวมงานข้อ 4 งานห้องน้ำชั้น 4  ฝั่ง 4A และ 4B</t>
  </si>
  <si>
    <t xml:space="preserve"> ห้องคลังจังหวัด</t>
  </si>
  <si>
    <t xml:space="preserve"> ห้องยุทธศาสตร์จังหวัด</t>
  </si>
  <si>
    <t>งานปรับปรุงห้องตรวจสอบภายในจังหวัด</t>
  </si>
  <si>
    <t>งานปรับปรุงห้องหัวหน้าสำนักงานจังหวัด</t>
  </si>
  <si>
    <t>รวมข้อ 3.4 งานปรับปรุงห้องหัวหน้าสำนักงานจังหวัด</t>
  </si>
  <si>
    <t>งานห้องน้ำชั้น 5 ฝั่ง 5A</t>
  </si>
  <si>
    <t>5.1.1</t>
  </si>
  <si>
    <t>รวมข้อ 5.1 งานรื้อถอน</t>
  </si>
  <si>
    <t>5.2.1</t>
  </si>
  <si>
    <t xml:space="preserve"> - ฉาบปูนเรียบบนผนังเดิมและผนังเหนือระดับฝ้าเพดาน</t>
  </si>
  <si>
    <t xml:space="preserve">  (สีลายไม้) มาตรฐานผู้ผลิต (ตามแบบ)</t>
  </si>
  <si>
    <t>รวมข้อ 5.2.1 สถาปัตยกรรม</t>
  </si>
  <si>
    <t>5.2.2</t>
  </si>
  <si>
    <t>รวมข้อ 5.2.2 งานระบบไฟฟ้า</t>
  </si>
  <si>
    <t>5.2.3</t>
  </si>
  <si>
    <t xml:space="preserve"> - งานระบบท่อเมนน้ำดี PVC. Dia. 2" ชั้น 13.5 แนวดิ่งชั้น 1 - 5 (ตามแบบ)</t>
  </si>
  <si>
    <t xml:space="preserve"> - งานระบบท่อเมนน้ำดี PVC. Dia. 2" ชั้น 13.5 แนวราบ (ตามแบบ)</t>
  </si>
  <si>
    <t xml:space="preserve"> - งานระบบท่อเมนน้ำดี PVC. Dia. 4" ชั้น 13.5 ขึ้นจากปั๊มถังน้ำใต้ดิน (ตามแบบ)</t>
  </si>
  <si>
    <t xml:space="preserve"> - งานระบบท่อเมนน้ำดี PVC. Dia. 4" ชั้น 13.5 จากถังน้ำใต้หลังคาลงห้องน้ำชั้นล่าง (ตามแบบ)</t>
  </si>
  <si>
    <t xml:space="preserve"> - งานระบบท่อเมนน้ำทิ้ง PVC. Dia. 4" ชั้น 13.5 (ตามแบบ)</t>
  </si>
  <si>
    <t>รวมข้อ 5.2.3 งานระบบสุขาภิบาล</t>
  </si>
  <si>
    <t>รวมข้อ 5.2 งานปรับปรุงห้องน้ำประจำชั้น</t>
  </si>
  <si>
    <t>รวมงานข้อ 5 งานห้องน้ำชั้น 5 ฝั่ง 5A</t>
  </si>
  <si>
    <t>รวมงานข้อ 1 , 2 , 3 , 4 , 5 (ห้องน้ำชั้น 1-5) ฝั่ง A และ ฝั่ง B ทั้งสิ้น</t>
  </si>
  <si>
    <t>ห้องยุทธศาสตร์จังหวัด</t>
  </si>
  <si>
    <t>- F1  เก้าอี้รับประทานอาหาร (ตามแบบ)</t>
  </si>
  <si>
    <t>- เครื่องปรับอากาศแบบแยกส่วน ขนาด 13,000 บีทียู</t>
  </si>
  <si>
    <t>รวมข้อ  1.1.1 ห้องยุทธศาสตร์จังหวัด</t>
  </si>
  <si>
    <t>รวมข้อ  1.2.1 ห้องตรวจสอบภายในจังหวัด</t>
  </si>
  <si>
    <t>รวมงานข้อ 1.1 ครุภัณฑ์ห้องน้ำชั้น 1  ฝั่ง 1A</t>
  </si>
  <si>
    <t>งานครุภัณฑ์ห้องน้ำชั้น 1  ฝั่ง 1A</t>
  </si>
  <si>
    <t>งานครุภัณฑ์ห้องน้ำชั้น 2  ฝั่ง 2B</t>
  </si>
  <si>
    <t>รวมงานข้อ 1.2 ครุภัณฑ์ห้องน้ำชั้น 2  ฝั่ง 2B</t>
  </si>
  <si>
    <t>งานครุภัณฑ์ห้องน้ำชั้น 3  ฝั่ง 3A และ 3B</t>
  </si>
  <si>
    <t>ห้องหัวหน้าสำนักงานจังหวัด</t>
  </si>
  <si>
    <t>รวมงานข้อ 1.3 ครุภัณฑ์ห้องน้ำชั้น 3 ฝั่ง 3A และ 3B</t>
  </si>
  <si>
    <t>รวมงานข้อ 1 งานครุภัณฑ์จัดซื้อ</t>
  </si>
  <si>
    <t xml:space="preserve"> - ทาสีอะคลิลิคแท้ 100 เปอร์เซ็นต์ผนังเหนือฝ้าเพดาน (ตามแบบ)</t>
  </si>
  <si>
    <t xml:space="preserve"> - เต้ารับชนิดคู่มีกราวน์ สำหรับระบบฟลัชวาล์วโถปัสสาวะแบบฝังผนัง (ตามแบบ)</t>
  </si>
  <si>
    <t xml:space="preserve"> - ประตู D1 บานพับสแตนเลส 304  , ลูกบิดสแตนเดลสหัวลูกจันทร์ , โช๊คอัพประตู</t>
  </si>
  <si>
    <t xml:space="preserve"> - ประตู D2 บานพับสแตนเลส 304  , ลูกบิดสแตนเดลสหัวลูกจันทร์ , โช๊คอัพประตู</t>
  </si>
  <si>
    <t xml:space="preserve"> - W1 ผนังลามิเนตลายไม้เฉดสีครีมบุบนไม้อัดยางหนาไม่น้อยกว่า 3.5 ม.ม.</t>
  </si>
  <si>
    <t xml:space="preserve">   (ไม้อัดยางลานนาเขียวหรือเทียบเท่า) โครงเคร่าไม้สยาจ๊อย 1"x 2" @ 0.40 x 0.40 ม.</t>
  </si>
  <si>
    <t>ประมาณราคาเมื่อวันที่  24  กรกฎาคม  พ.ศ.  2567</t>
  </si>
  <si>
    <t xml:space="preserve">      □ ขนาดหรือเนื้อที่หน้างาน                     -</t>
  </si>
  <si>
    <t xml:space="preserve"> - งานทากันซึมพื้น</t>
  </si>
  <si>
    <r>
      <t xml:space="preserve">รายการประมาณราคาค่าก่อสร้าง     </t>
    </r>
    <r>
      <rPr>
        <b/>
        <sz val="14"/>
        <color theme="1"/>
        <rFont val="TH SarabunPSK"/>
        <family val="2"/>
      </rPr>
      <t>โครงการปรับปรุงห้องน้ำศาลากลางจังหวัดสงขลา (หลังใหม่)</t>
    </r>
  </si>
  <si>
    <r>
      <t xml:space="preserve">สถานที่ก่อสร้าง </t>
    </r>
    <r>
      <rPr>
        <b/>
        <sz val="14"/>
        <color theme="1"/>
        <rFont val="TH SarabunPSK"/>
        <family val="2"/>
      </rPr>
      <t>ศาลากลางจังหวัดสงขลา (หลังใหม่) ตำบลบ่อยาง อำเภอเมืองสงขลา จังหวัดสงขลา</t>
    </r>
  </si>
  <si>
    <r>
      <t xml:space="preserve">ประมาณการโดย  </t>
    </r>
    <r>
      <rPr>
        <b/>
        <sz val="14"/>
        <color theme="1"/>
        <rFont val="TH SarabunPSK"/>
        <family val="2"/>
      </rPr>
      <t xml:space="preserve">คณะกรรมการกำหนดราคากลางตามคำสั่งจังหวัดสงขลาที่    1976/2567                   ลงวันที่   </t>
    </r>
  </si>
  <si>
    <t xml:space="preserve"> ห้องผู้ว่าราชการจังหวัด</t>
  </si>
  <si>
    <t xml:space="preserve"> - งานรื้อประตูเข้าห้องน้ำ , ห้องเก็บของ (เฉพาะบาน)</t>
  </si>
  <si>
    <t>- งานรื้อพื้นปูกระเบื้องเคลือบ</t>
  </si>
  <si>
    <t>- งานรื้อฝ้าเพดานและโครงคร่าวทีบาร์</t>
  </si>
  <si>
    <t>- งานรื้อผนังกรุกระเบื้องเคลือบ</t>
  </si>
  <si>
    <t>- งานรื้อผนังกั้นห้องน้ำสำเร็จรูป</t>
  </si>
  <si>
    <t>- งานรื้อสุขภัณฑ์,โถปัสสาวะและอ่างล้างหน้า</t>
  </si>
  <si>
    <t>- งานรื้อ Top หินแกรนิตหลังโถปัสสาวะชาย</t>
  </si>
  <si>
    <t>- งานรื้อกระจกเงา</t>
  </si>
  <si>
    <t>- งานรื้อ Top หินแกรนิตเคาท์เตอร์</t>
  </si>
  <si>
    <t>- งานรื้อประตูเข้าห้องน้ำ , ห้องเก็บของ (เฉพาะบาน)</t>
  </si>
  <si>
    <t>- งานรื้อโคมไฟฟ้าส่องสว่างหน้ากระจก</t>
  </si>
  <si>
    <t>- งานรื้อโคมไฟดาวน์ไลท์</t>
  </si>
  <si>
    <t>- งานรื้อท่อน้ำดี , น้ำทิ้งเดิม (ท่อเหล็ก)</t>
  </si>
  <si>
    <t>3.1.4</t>
  </si>
  <si>
    <t xml:space="preserve"> ห้องรองผู้ว่าราชการจังหวัด 4</t>
  </si>
  <si>
    <t xml:space="preserve"> ห้องรองผู้ว่าราชการจังหวัด 3</t>
  </si>
  <si>
    <t xml:space="preserve"> - งานรื้ออ่างล้างหน้า</t>
  </si>
  <si>
    <t>3.1.5</t>
  </si>
  <si>
    <t>3.1.6</t>
  </si>
  <si>
    <t xml:space="preserve"> ห้องรองผู้ว่าราชการจังหวัด 2</t>
  </si>
  <si>
    <t>3.1.7</t>
  </si>
  <si>
    <t xml:space="preserve"> ห้องรองผู้ว่าราชการจังหวัด 1</t>
  </si>
  <si>
    <t>งานปรับปรุงห้องรองผู้ว่าราชการจังหวัด 4</t>
  </si>
  <si>
    <t>งานปรับปรุงห้องรองผู้ว่าราชการจังหวัด 3</t>
  </si>
  <si>
    <t xml:space="preserve">งานปรับปรุงห้องผู้ว่าราชการจังหวัด </t>
  </si>
  <si>
    <t>3.5.1</t>
  </si>
  <si>
    <t xml:space="preserve">   - ชุดฝักบัวสายอ่อน 3 ฟังก์ชันและฝักบัวก้านแข็ง 10 นิ้ว พร้อมวาล์วและสายน้ำดี</t>
  </si>
  <si>
    <t>- โถส้วมแบบนั้งราบแบบชิ้นเดียว ขนาด 4.8 ลิตร พร้อมฝารองนั้ง</t>
  </si>
  <si>
    <t>- สายน้ำดีโถส้วม</t>
  </si>
  <si>
    <t>- สายฉีดชำระ</t>
  </si>
  <si>
    <t xml:space="preserve">รวมข้อ 3.5 งานปรับปรุงห้องผู้ว่าราชการจังหวัด </t>
  </si>
  <si>
    <t>3.6.1</t>
  </si>
  <si>
    <t>- ก็อกเดี่ยวน้ำอ่างล้างหน้าแบบก้านโยก ทรงสูง</t>
  </si>
  <si>
    <t>- สะดืออ่างล้างหน้าสแตนเลสแบบกด (มีรูน้ำล้น),สายน้ำดีอ่างล้างหน้าและท่อน้ำทิ้งอ่างล้างหน้า</t>
  </si>
  <si>
    <t>- สายน้ำดีอ่างล้างหน้า</t>
  </si>
  <si>
    <t>- ท่อน้ำทิ้งอ่างล้างหน้า</t>
  </si>
  <si>
    <t>รวมข้อ 3.6 งานปรับปรุงห้องรองผู้ว่าราชการจังหวัด 3</t>
  </si>
  <si>
    <t>งานปรับปรุงห้องรองผู้ว่าราชการจังหวัด 2</t>
  </si>
  <si>
    <t>3.7.1</t>
  </si>
  <si>
    <t>รวมข้อ 3.7 งานปรับปรุงห้องรองผู้ว่าราชการจังหวัด 2</t>
  </si>
  <si>
    <t>งานปรับปรุงห้องรองผู้ว่าราชการจังหวัด 1</t>
  </si>
  <si>
    <t>3.8.1</t>
  </si>
  <si>
    <t>รวมข้อ 3.8 งานปรับปรุงห้องรองผู้ว่าราชการจังหวัด 1</t>
  </si>
  <si>
    <t>รวมข้อ 3.3 งานปรับปรุงห้องรองผู้ว่าราชการจังหวัด 4</t>
  </si>
  <si>
    <t>- อ่างล้างหน้าแบบวางบนเคาท์เตอร์</t>
  </si>
  <si>
    <t>- ฟลัชวาล์วโถปัสสาวะชายชนิดกด</t>
  </si>
  <si>
    <t>- โถปัสสาวะชาย</t>
  </si>
  <si>
    <t xml:space="preserve"> - งานรื้อโถปัสสาวะชาย</t>
  </si>
  <si>
    <t>□ เฉลี่ยราคาประมาณ                   14,328</t>
  </si>
  <si>
    <t>.......………......………………..............…...........</t>
  </si>
  <si>
    <t>ห้องรองผู้ว่าราชการจังหวัด 4</t>
  </si>
  <si>
    <t>รวมข้อ  1.3.1 รองผู้ว่าราชการจังหวัด 4</t>
  </si>
  <si>
    <t>รวมข้อ  1.3.2 ห้องหัวหน้าสำนักงานจังหวัด</t>
  </si>
  <si>
    <t xml:space="preserve">  □  ประมาณราคาตามแบบ        ปร.4(ข) จำนวน 2 แผ่น</t>
  </si>
  <si>
    <r>
      <t xml:space="preserve">รายการประมาณราคาค่าก่อสร้าง     </t>
    </r>
    <r>
      <rPr>
        <b/>
        <sz val="14"/>
        <rFont val="TH SarabunPSK"/>
        <family val="2"/>
      </rPr>
      <t>โครงการปรับปรุงห้องน้ำศาลากลางจังหวัดสงขลา (หลังใหม่)</t>
    </r>
  </si>
  <si>
    <r>
      <t xml:space="preserve">สถานที่ก่อสร้าง </t>
    </r>
    <r>
      <rPr>
        <b/>
        <sz val="14"/>
        <rFont val="TH SarabunPSK"/>
        <family val="2"/>
      </rPr>
      <t>ศาลากลางจังหวัดสงขลา (หลังใหม่) ตำบลบ่อยาง อำเภอเมืองสงขลา จังหวัดสงขลา</t>
    </r>
  </si>
  <si>
    <r>
      <t xml:space="preserve">ประมาณการโดย  </t>
    </r>
    <r>
      <rPr>
        <b/>
        <sz val="14"/>
        <rFont val="TH SarabunPSK"/>
        <family val="2"/>
      </rPr>
      <t xml:space="preserve">คณะกรรมการกำหนดราคากลางตามคำสั่งจังหวัดสงขลาที่    1976/2567                  ลงวันที่   </t>
    </r>
  </si>
  <si>
    <t xml:space="preserve">  □  ประมาณราคาตามแบบ        ปร.4(ก)  จำนวน 42 แผ่น</t>
  </si>
  <si>
    <t>งานปรับปรุงห้องน้ำศาลากลางจังหวัดสงขลา (หลังใหม่)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</si>
</sst>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_-;\-* #,##0_-;_-* &quot;-&quot;_-;_-@_-"/>
    <numFmt numFmtId="165" formatCode="_-* #,##0.00_-;\-* #,##0.00_-;_-* &quot;-&quot;??_-;_-@_-"/>
    <numFmt numFmtId="166" formatCode="[$-187041E]&quot;ประมาณราคาเมื่อวันที่  &quot;d\ &quot;  เดือน &quot;mmmm\ &quot;  พ.ศ. &quot;yyyy;@"/>
    <numFmt numFmtId="167" formatCode="_-* #,##0_-;\-* #,##0_-;_-* &quot;-&quot;??_-;_-@_-"/>
    <numFmt numFmtId="168" formatCode="_-* #,##0.0_-;\-* #,##0.0_-;_-* &quot;-&quot;_-;_-@_-"/>
    <numFmt numFmtId="169" formatCode="&quot;ประเภท     &quot;#,###&quot; &quot;"/>
    <numFmt numFmtId="170" formatCode="&quot;จำนวน  &quot;##,###&quot;  แผ่น&quot;"/>
    <numFmt numFmtId="171" formatCode="_-* #,##0.0000_-;\-* #,##0.0000_-;_-* &quot;-&quot;_-;_-@_-"/>
    <numFmt numFmtId="172" formatCode="#,###&quot;  &quot;"/>
    <numFmt numFmtId="173" formatCode="_-* #,##0.00_-;\-* #,##0.00_-;_-* &quot;-&quot;_-;_-@_-"/>
    <numFmt numFmtId="174" formatCode="&quot;เงินล่วงหน้าจ่าย….……                   &quot;0.00\ &quot;%&quot;"/>
    <numFmt numFmtId="175" formatCode="&quot;เงินประกันผลงานหัก..…                 &quot;0.00\ &quot;%&quot;"/>
    <numFmt numFmtId="176" formatCode="&quot;ดอกเบี้ยเงินกู้……….…..                   &quot;0.00\ &quot;%&quot;"/>
    <numFmt numFmtId="177" formatCode="&quot;ค่าภาษีมูลค่าเพิ่ม………                   &quot;0.00\ &quot;%&quot;"/>
    <numFmt numFmtId="178" formatCode="&quot;□ ขนาดหรือเนื้อที่อาคาร                &quot;#,###&quot; &quot;"/>
    <numFmt numFmtId="179" formatCode="#,###&quot;   ตารางเมตร  &quot;"/>
    <numFmt numFmtId="180" formatCode="&quot;เฉลี่ยราคาประมาณ                           &quot;#,###&quot; &quot;"/>
    <numFmt numFmtId="181" formatCode="&quot;□ เฉลี่ยราคาประมาณ                   &quot;#,###&quot; &quot;"/>
  </numFmts>
  <fonts count="2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2"/>
      <name val="EucrosiaUPC"/>
      <family val="1"/>
      <charset val="222"/>
    </font>
    <font>
      <sz val="10"/>
      <name val="Arial"/>
      <family val="2"/>
    </font>
    <font>
      <b/>
      <u/>
      <sz val="14"/>
      <color theme="1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4"/>
      <name val="Cordia New"/>
      <family val="2"/>
    </font>
    <font>
      <sz val="8"/>
      <name val="Calibri"/>
      <family val="2"/>
      <charset val="222"/>
      <scheme val="minor"/>
    </font>
    <font>
      <b/>
      <u val="doubleAccounting"/>
      <sz val="14"/>
      <color theme="1"/>
      <name val="TH SarabunPSK"/>
      <family val="2"/>
    </font>
    <font>
      <sz val="10"/>
      <color rgb="FF000000"/>
      <name val="Times New Roman"/>
      <family val="1"/>
    </font>
    <font>
      <b/>
      <sz val="16"/>
      <name val="TH SarabunPSK"/>
      <family val="2"/>
    </font>
    <font>
      <sz val="6"/>
      <name val="TH SarabunPSK"/>
      <family val="2"/>
    </font>
    <font>
      <b/>
      <sz val="13"/>
      <name val="TH SarabunPSK"/>
      <family val="2"/>
    </font>
    <font>
      <sz val="9"/>
      <name val="Times New Roman"/>
      <family val="1"/>
    </font>
    <font>
      <u/>
      <sz val="14"/>
      <name val="TH SarabunPSK"/>
      <family val="2"/>
    </font>
    <font>
      <sz val="14"/>
      <name val="AngsanaUPC"/>
      <family val="1"/>
      <charset val="222"/>
    </font>
    <font>
      <vertAlign val="subscript"/>
      <sz val="14"/>
      <name val="TH SarabunPSK"/>
      <family val="2"/>
    </font>
    <font>
      <sz val="16"/>
      <name val="TH SarabunPSK"/>
      <family val="2"/>
    </font>
    <font>
      <sz val="16"/>
      <color rgb="FFFF0000"/>
      <name val="TH SarabunPSK"/>
      <family val="2"/>
    </font>
    <font>
      <sz val="12"/>
      <name val="TH SarabunPSK"/>
      <family val="2"/>
    </font>
    <font>
      <b/>
      <u/>
      <sz val="14"/>
      <name val="TH SarabunPSK"/>
      <family val="2"/>
    </font>
    <font>
      <b/>
      <u val="singleAccounting"/>
      <sz val="14"/>
      <color theme="1"/>
      <name val="TH SarabunPSK"/>
      <family val="2"/>
    </font>
    <font>
      <b/>
      <u val="singleAccounting"/>
      <sz val="14"/>
      <name val="TH SarabunPSK"/>
      <family val="2"/>
    </font>
    <font>
      <b/>
      <u val="doubleAccounting"/>
      <sz val="14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11" fillId="0" borderId="0"/>
    <xf numFmtId="0" fontId="14" fillId="0" borderId="0"/>
    <xf numFmtId="165" fontId="11" fillId="0" borderId="0" applyFont="0" applyFill="0" applyBorder="0" applyAlignment="0" applyProtection="0"/>
    <xf numFmtId="0" fontId="20" fillId="0" borderId="0"/>
    <xf numFmtId="0" fontId="7" fillId="0" borderId="0"/>
    <xf numFmtId="165" fontId="7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20" fillId="0" borderId="0"/>
  </cellStyleXfs>
  <cellXfs count="383">
    <xf numFmtId="0" fontId="0" fillId="0" borderId="0" xfId="0"/>
    <xf numFmtId="0" fontId="3" fillId="0" borderId="0" xfId="0" applyFont="1"/>
    <xf numFmtId="165" fontId="2" fillId="0" borderId="6" xfId="1" applyFont="1" applyFill="1" applyBorder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49" fontId="10" fillId="0" borderId="14" xfId="3" applyNumberFormat="1" applyFont="1" applyBorder="1" applyProtection="1">
      <protection locked="0"/>
    </xf>
    <xf numFmtId="167" fontId="10" fillId="0" borderId="14" xfId="1" applyNumberFormat="1" applyFont="1" applyBorder="1" applyAlignment="1" applyProtection="1">
      <protection locked="0"/>
    </xf>
    <xf numFmtId="0" fontId="10" fillId="0" borderId="14" xfId="3" applyFont="1" applyBorder="1" applyProtection="1">
      <protection hidden="1"/>
    </xf>
    <xf numFmtId="0" fontId="10" fillId="0" borderId="14" xfId="3" applyFont="1" applyBorder="1" applyProtection="1">
      <protection locked="0"/>
    </xf>
    <xf numFmtId="0" fontId="2" fillId="2" borderId="9" xfId="0" applyFont="1" applyFill="1" applyBorder="1" applyAlignment="1">
      <alignment horizontal="center"/>
    </xf>
    <xf numFmtId="165" fontId="13" fillId="2" borderId="10" xfId="0" applyNumberFormat="1" applyFont="1" applyFill="1" applyBorder="1"/>
    <xf numFmtId="165" fontId="2" fillId="0" borderId="15" xfId="1" applyFont="1" applyFill="1" applyBorder="1"/>
    <xf numFmtId="0" fontId="2" fillId="2" borderId="1" xfId="0" applyFont="1" applyFill="1" applyBorder="1" applyAlignment="1">
      <alignment horizontal="center"/>
    </xf>
    <xf numFmtId="165" fontId="2" fillId="2" borderId="1" xfId="1" applyFont="1" applyFill="1" applyBorder="1"/>
    <xf numFmtId="165" fontId="5" fillId="2" borderId="1" xfId="1" applyFont="1" applyFill="1" applyBorder="1"/>
    <xf numFmtId="0" fontId="2" fillId="2" borderId="17" xfId="0" applyFont="1" applyFill="1" applyBorder="1" applyAlignment="1">
      <alignment horizontal="center"/>
    </xf>
    <xf numFmtId="165" fontId="13" fillId="2" borderId="18" xfId="0" applyNumberFormat="1" applyFont="1" applyFill="1" applyBorder="1"/>
    <xf numFmtId="0" fontId="2" fillId="2" borderId="5" xfId="0" applyFont="1" applyFill="1" applyBorder="1" applyAlignment="1">
      <alignment horizontal="center"/>
    </xf>
    <xf numFmtId="165" fontId="2" fillId="2" borderId="5" xfId="1" applyFont="1" applyFill="1" applyBorder="1"/>
    <xf numFmtId="165" fontId="5" fillId="2" borderId="5" xfId="1" applyFont="1" applyFill="1" applyBorder="1"/>
    <xf numFmtId="165" fontId="13" fillId="2" borderId="21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left" indent="1"/>
    </xf>
    <xf numFmtId="165" fontId="2" fillId="0" borderId="0" xfId="1" applyFont="1" applyFill="1" applyBorder="1"/>
    <xf numFmtId="165" fontId="5" fillId="0" borderId="0" xfId="1" applyFont="1" applyFill="1" applyBorder="1"/>
    <xf numFmtId="0" fontId="10" fillId="0" borderId="0" xfId="3" applyFont="1" applyProtection="1">
      <protection hidden="1"/>
    </xf>
    <xf numFmtId="0" fontId="10" fillId="0" borderId="0" xfId="3" applyFont="1"/>
    <xf numFmtId="0" fontId="10" fillId="0" borderId="24" xfId="3" applyFont="1" applyBorder="1" applyAlignment="1" applyProtection="1">
      <alignment horizontal="left" vertical="top" indent="2"/>
      <protection hidden="1"/>
    </xf>
    <xf numFmtId="0" fontId="10" fillId="0" borderId="12" xfId="3" applyFont="1" applyBorder="1" applyAlignment="1" applyProtection="1">
      <alignment horizontal="left" vertical="top" indent="2"/>
      <protection hidden="1"/>
    </xf>
    <xf numFmtId="0" fontId="10" fillId="0" borderId="12" xfId="3" applyFont="1" applyBorder="1" applyAlignment="1" applyProtection="1">
      <alignment vertical="top"/>
      <protection locked="0"/>
    </xf>
    <xf numFmtId="0" fontId="10" fillId="0" borderId="12" xfId="3" applyFont="1" applyBorder="1" applyAlignment="1" applyProtection="1">
      <alignment horizontal="left" vertical="top"/>
      <protection hidden="1"/>
    </xf>
    <xf numFmtId="170" fontId="10" fillId="0" borderId="12" xfId="3" applyNumberFormat="1" applyFont="1" applyBorder="1" applyAlignment="1" applyProtection="1">
      <alignment horizontal="left" vertical="top"/>
      <protection hidden="1"/>
    </xf>
    <xf numFmtId="166" fontId="10" fillId="0" borderId="25" xfId="3" applyNumberFormat="1" applyFont="1" applyBorder="1" applyProtection="1">
      <protection hidden="1"/>
    </xf>
    <xf numFmtId="0" fontId="10" fillId="0" borderId="12" xfId="3" applyFont="1" applyBorder="1" applyProtection="1">
      <protection hidden="1"/>
    </xf>
    <xf numFmtId="166" fontId="10" fillId="0" borderId="12" xfId="3" applyNumberFormat="1" applyFont="1" applyBorder="1" applyProtection="1">
      <protection hidden="1"/>
    </xf>
    <xf numFmtId="0" fontId="16" fillId="0" borderId="12" xfId="3" applyFont="1" applyBorder="1" applyProtection="1">
      <protection hidden="1"/>
    </xf>
    <xf numFmtId="0" fontId="16" fillId="0" borderId="0" xfId="3" applyFont="1"/>
    <xf numFmtId="0" fontId="10" fillId="0" borderId="0" xfId="3" applyFont="1" applyAlignment="1" applyProtection="1">
      <alignment horizontal="left" vertical="top" indent="2"/>
      <protection hidden="1"/>
    </xf>
    <xf numFmtId="166" fontId="10" fillId="0" borderId="0" xfId="3" applyNumberFormat="1" applyFont="1" applyProtection="1">
      <protection hidden="1"/>
    </xf>
    <xf numFmtId="0" fontId="16" fillId="0" borderId="0" xfId="3" applyFont="1" applyProtection="1">
      <protection hidden="1"/>
    </xf>
    <xf numFmtId="0" fontId="9" fillId="0" borderId="26" xfId="3" applyFont="1" applyBorder="1" applyAlignment="1" applyProtection="1">
      <alignment horizontal="center" vertical="center"/>
      <protection hidden="1"/>
    </xf>
    <xf numFmtId="0" fontId="17" fillId="0" borderId="27" xfId="3" applyFont="1" applyBorder="1" applyAlignment="1" applyProtection="1">
      <alignment horizontal="center" vertical="center" wrapText="1"/>
      <protection hidden="1"/>
    </xf>
    <xf numFmtId="0" fontId="18" fillId="0" borderId="27" xfId="3" applyFont="1" applyBorder="1" applyAlignment="1" applyProtection="1">
      <alignment horizontal="center" vertical="center"/>
      <protection hidden="1"/>
    </xf>
    <xf numFmtId="0" fontId="9" fillId="0" borderId="27" xfId="3" applyFont="1" applyBorder="1" applyAlignment="1" applyProtection="1">
      <alignment horizontal="center" vertical="center" wrapText="1"/>
      <protection hidden="1"/>
    </xf>
    <xf numFmtId="164" fontId="10" fillId="0" borderId="28" xfId="3" applyNumberFormat="1" applyFont="1" applyBorder="1" applyAlignment="1" applyProtection="1">
      <alignment vertical="center"/>
      <protection hidden="1"/>
    </xf>
    <xf numFmtId="0" fontId="9" fillId="0" borderId="29" xfId="3" applyFont="1" applyBorder="1" applyAlignment="1" applyProtection="1">
      <alignment horizontal="left" vertical="center" indent="1"/>
      <protection locked="0"/>
    </xf>
    <xf numFmtId="164" fontId="10" fillId="0" borderId="29" xfId="3" applyNumberFormat="1" applyFont="1" applyBorder="1" applyAlignment="1" applyProtection="1">
      <alignment vertical="center"/>
      <protection locked="0"/>
    </xf>
    <xf numFmtId="172" fontId="10" fillId="0" borderId="30" xfId="3" applyNumberFormat="1" applyFont="1" applyBorder="1" applyAlignment="1" applyProtection="1">
      <alignment vertical="center"/>
      <protection hidden="1"/>
    </xf>
    <xf numFmtId="0" fontId="10" fillId="0" borderId="28" xfId="3" applyFont="1" applyBorder="1" applyAlignment="1" applyProtection="1">
      <alignment vertical="center"/>
      <protection hidden="1"/>
    </xf>
    <xf numFmtId="0" fontId="10" fillId="0" borderId="0" xfId="3" applyFont="1" applyAlignment="1">
      <alignment vertical="center"/>
    </xf>
    <xf numFmtId="164" fontId="10" fillId="0" borderId="19" xfId="3" applyNumberFormat="1" applyFont="1" applyBorder="1" applyAlignment="1" applyProtection="1">
      <alignment vertical="center"/>
      <protection hidden="1"/>
    </xf>
    <xf numFmtId="0" fontId="10" fillId="0" borderId="6" xfId="3" applyFont="1" applyBorder="1" applyAlignment="1" applyProtection="1">
      <alignment horizontal="left" vertical="center" indent="1"/>
      <protection locked="0"/>
    </xf>
    <xf numFmtId="164" fontId="10" fillId="0" borderId="31" xfId="3" applyNumberFormat="1" applyFont="1" applyBorder="1" applyAlignment="1" applyProtection="1">
      <alignment vertical="center"/>
      <protection locked="0"/>
    </xf>
    <xf numFmtId="172" fontId="10" fillId="0" borderId="6" xfId="3" applyNumberFormat="1" applyFont="1" applyBorder="1" applyAlignment="1" applyProtection="1">
      <alignment vertical="center"/>
      <protection hidden="1"/>
    </xf>
    <xf numFmtId="0" fontId="10" fillId="0" borderId="19" xfId="3" applyFont="1" applyBorder="1" applyAlignment="1" applyProtection="1">
      <alignment vertical="center"/>
      <protection hidden="1"/>
    </xf>
    <xf numFmtId="172" fontId="10" fillId="0" borderId="19" xfId="3" applyNumberFormat="1" applyFont="1" applyBorder="1" applyAlignment="1" applyProtection="1">
      <alignment vertical="center"/>
      <protection hidden="1"/>
    </xf>
    <xf numFmtId="0" fontId="9" fillId="0" borderId="6" xfId="3" applyFont="1" applyBorder="1" applyAlignment="1" applyProtection="1">
      <alignment horizontal="left" vertical="center" indent="1"/>
      <protection locked="0"/>
    </xf>
    <xf numFmtId="172" fontId="10" fillId="0" borderId="31" xfId="3" applyNumberFormat="1" applyFont="1" applyBorder="1" applyAlignment="1" applyProtection="1">
      <alignment vertical="center"/>
      <protection hidden="1"/>
    </xf>
    <xf numFmtId="164" fontId="10" fillId="0" borderId="6" xfId="3" applyNumberFormat="1" applyFont="1" applyBorder="1" applyAlignment="1" applyProtection="1">
      <alignment vertical="center"/>
      <protection hidden="1"/>
    </xf>
    <xf numFmtId="0" fontId="9" fillId="0" borderId="17" xfId="3" applyFont="1" applyBorder="1" applyAlignment="1" applyProtection="1">
      <alignment horizontal="left" vertical="center" indent="1"/>
      <protection hidden="1"/>
    </xf>
    <xf numFmtId="164" fontId="10" fillId="0" borderId="11" xfId="3" applyNumberFormat="1" applyFont="1" applyBorder="1" applyAlignment="1" applyProtection="1">
      <alignment vertical="center"/>
      <protection hidden="1"/>
    </xf>
    <xf numFmtId="171" fontId="10" fillId="0" borderId="11" xfId="3" applyNumberFormat="1" applyFont="1" applyBorder="1" applyAlignment="1" applyProtection="1">
      <alignment vertical="center"/>
      <protection hidden="1"/>
    </xf>
    <xf numFmtId="172" fontId="10" fillId="0" borderId="11" xfId="3" applyNumberFormat="1" applyFont="1" applyBorder="1" applyAlignment="1" applyProtection="1">
      <alignment vertical="center"/>
      <protection hidden="1"/>
    </xf>
    <xf numFmtId="0" fontId="10" fillId="0" borderId="6" xfId="3" applyFont="1" applyBorder="1" applyAlignment="1" applyProtection="1">
      <alignment vertical="center"/>
      <protection hidden="1"/>
    </xf>
    <xf numFmtId="0" fontId="19" fillId="0" borderId="1" xfId="3" applyFont="1" applyBorder="1" applyAlignment="1" applyProtection="1">
      <alignment horizontal="center" vertical="top"/>
      <protection hidden="1"/>
    </xf>
    <xf numFmtId="174" fontId="10" fillId="0" borderId="24" xfId="3" applyNumberFormat="1" applyFont="1" applyBorder="1" applyAlignment="1" applyProtection="1">
      <alignment horizontal="left" vertical="center" indent="2"/>
      <protection locked="0"/>
    </xf>
    <xf numFmtId="175" fontId="10" fillId="0" borderId="12" xfId="3" applyNumberFormat="1" applyFont="1" applyBorder="1" applyAlignment="1" applyProtection="1">
      <alignment horizontal="left" vertical="center" indent="2"/>
      <protection locked="0"/>
    </xf>
    <xf numFmtId="176" fontId="10" fillId="0" borderId="12" xfId="3" applyNumberFormat="1" applyFont="1" applyBorder="1" applyAlignment="1" applyProtection="1">
      <alignment horizontal="left" vertical="center" indent="2"/>
      <protection locked="0"/>
    </xf>
    <xf numFmtId="0" fontId="10" fillId="0" borderId="4" xfId="3" applyFont="1" applyBorder="1" applyAlignment="1" applyProtection="1">
      <alignment vertical="center"/>
      <protection hidden="1"/>
    </xf>
    <xf numFmtId="177" fontId="10" fillId="0" borderId="32" xfId="3" applyNumberFormat="1" applyFont="1" applyBorder="1" applyAlignment="1" applyProtection="1">
      <alignment horizontal="left" vertical="center" indent="2"/>
      <protection locked="0"/>
    </xf>
    <xf numFmtId="164" fontId="10" fillId="0" borderId="22" xfId="3" applyNumberFormat="1" applyFont="1" applyBorder="1" applyAlignment="1" applyProtection="1">
      <alignment vertical="center"/>
      <protection hidden="1"/>
    </xf>
    <xf numFmtId="171" fontId="10" fillId="0" borderId="22" xfId="3" applyNumberFormat="1" applyFont="1" applyBorder="1" applyAlignment="1" applyProtection="1">
      <alignment vertical="center"/>
      <protection hidden="1"/>
    </xf>
    <xf numFmtId="172" fontId="10" fillId="0" borderId="22" xfId="3" applyNumberFormat="1" applyFont="1" applyBorder="1" applyAlignment="1" applyProtection="1">
      <alignment vertical="center"/>
      <protection hidden="1"/>
    </xf>
    <xf numFmtId="0" fontId="10" fillId="0" borderId="9" xfId="3" applyFont="1" applyBorder="1" applyAlignment="1" applyProtection="1">
      <alignment vertical="center"/>
      <protection hidden="1"/>
    </xf>
    <xf numFmtId="0" fontId="10" fillId="0" borderId="15" xfId="3" applyFont="1" applyBorder="1" applyAlignment="1" applyProtection="1">
      <alignment horizontal="center" vertical="center"/>
      <protection hidden="1"/>
    </xf>
    <xf numFmtId="0" fontId="10" fillId="0" borderId="23" xfId="3" applyFont="1" applyBorder="1" applyAlignment="1" applyProtection="1">
      <alignment horizontal="left" vertical="top" indent="2"/>
      <protection hidden="1"/>
    </xf>
    <xf numFmtId="0" fontId="10" fillId="0" borderId="24" xfId="3" applyFont="1" applyBorder="1" applyAlignment="1" applyProtection="1">
      <alignment vertical="center"/>
      <protection hidden="1"/>
    </xf>
    <xf numFmtId="0" fontId="10" fillId="0" borderId="16" xfId="3" applyFont="1" applyBorder="1" applyAlignment="1" applyProtection="1">
      <alignment vertical="center"/>
      <protection hidden="1"/>
    </xf>
    <xf numFmtId="164" fontId="10" fillId="0" borderId="1" xfId="3" applyNumberFormat="1" applyFont="1" applyBorder="1" applyAlignment="1" applyProtection="1">
      <alignment vertical="center"/>
      <protection hidden="1"/>
    </xf>
    <xf numFmtId="0" fontId="10" fillId="0" borderId="15" xfId="3" applyFont="1" applyBorder="1" applyAlignment="1" applyProtection="1">
      <alignment vertical="center"/>
      <protection hidden="1"/>
    </xf>
    <xf numFmtId="0" fontId="10" fillId="0" borderId="32" xfId="3" applyFont="1" applyBorder="1" applyAlignment="1" applyProtection="1">
      <alignment horizontal="left" vertical="center" indent="2"/>
      <protection hidden="1"/>
    </xf>
    <xf numFmtId="0" fontId="10" fillId="0" borderId="32" xfId="3" applyFont="1" applyBorder="1" applyAlignment="1" applyProtection="1">
      <alignment vertical="center"/>
      <protection hidden="1"/>
    </xf>
    <xf numFmtId="164" fontId="9" fillId="0" borderId="27" xfId="3" applyNumberFormat="1" applyFont="1" applyBorder="1" applyAlignment="1" applyProtection="1">
      <alignment vertical="center"/>
      <protection hidden="1"/>
    </xf>
    <xf numFmtId="164" fontId="10" fillId="0" borderId="0" xfId="3" applyNumberFormat="1" applyFont="1" applyAlignment="1">
      <alignment vertical="center"/>
    </xf>
    <xf numFmtId="0" fontId="10" fillId="0" borderId="33" xfId="3" applyFont="1" applyBorder="1" applyAlignment="1" applyProtection="1">
      <alignment horizontal="left" vertical="top" indent="6"/>
      <protection hidden="1"/>
    </xf>
    <xf numFmtId="179" fontId="10" fillId="0" borderId="24" xfId="3" applyNumberFormat="1" applyFont="1" applyBorder="1" applyAlignment="1" applyProtection="1">
      <alignment horizontal="left" vertical="center" indent="1"/>
      <protection hidden="1"/>
    </xf>
    <xf numFmtId="179" fontId="10" fillId="0" borderId="24" xfId="3" applyNumberFormat="1" applyFont="1" applyBorder="1" applyAlignment="1" applyProtection="1">
      <alignment vertical="center"/>
      <protection hidden="1"/>
    </xf>
    <xf numFmtId="0" fontId="10" fillId="0" borderId="33" xfId="3" applyFont="1" applyBorder="1" applyProtection="1">
      <protection hidden="1"/>
    </xf>
    <xf numFmtId="181" fontId="10" fillId="0" borderId="32" xfId="3" applyNumberFormat="1" applyFont="1" applyBorder="1" applyAlignment="1" applyProtection="1">
      <alignment horizontal="left" vertical="center" indent="2"/>
      <protection hidden="1"/>
    </xf>
    <xf numFmtId="49" fontId="10" fillId="0" borderId="32" xfId="5" applyNumberFormat="1" applyFont="1" applyBorder="1" applyAlignment="1" applyProtection="1">
      <alignment horizontal="left" vertical="center" indent="1"/>
      <protection hidden="1"/>
    </xf>
    <xf numFmtId="49" fontId="10" fillId="0" borderId="32" xfId="5" applyNumberFormat="1" applyFont="1" applyBorder="1" applyAlignment="1" applyProtection="1">
      <alignment horizontal="left" vertical="center"/>
      <protection hidden="1"/>
    </xf>
    <xf numFmtId="0" fontId="10" fillId="0" borderId="32" xfId="3" applyFont="1" applyBorder="1" applyProtection="1">
      <protection hidden="1"/>
    </xf>
    <xf numFmtId="0" fontId="10" fillId="0" borderId="34" xfId="6" applyFont="1" applyBorder="1" applyAlignment="1" applyProtection="1">
      <alignment horizontal="center" vertical="top"/>
      <protection hidden="1"/>
    </xf>
    <xf numFmtId="0" fontId="10" fillId="0" borderId="0" xfId="6" applyFont="1"/>
    <xf numFmtId="0" fontId="10" fillId="0" borderId="0" xfId="6" applyFont="1" applyAlignment="1" applyProtection="1">
      <alignment horizontal="left" vertical="top" indent="14"/>
      <protection hidden="1"/>
    </xf>
    <xf numFmtId="0" fontId="21" fillId="0" borderId="0" xfId="6" applyFont="1" applyAlignment="1" applyProtection="1">
      <alignment horizontal="center" vertical="top"/>
      <protection hidden="1"/>
    </xf>
    <xf numFmtId="0" fontId="10" fillId="0" borderId="0" xfId="6" applyFont="1" applyAlignment="1" applyProtection="1">
      <alignment vertical="top"/>
      <protection hidden="1"/>
    </xf>
    <xf numFmtId="0" fontId="21" fillId="0" borderId="0" xfId="6" applyFont="1" applyAlignment="1" applyProtection="1">
      <alignment vertical="top"/>
      <protection hidden="1"/>
    </xf>
    <xf numFmtId="0" fontId="22" fillId="0" borderId="0" xfId="6" applyFont="1" applyAlignment="1" applyProtection="1">
      <alignment vertical="center"/>
      <protection locked="0"/>
    </xf>
    <xf numFmtId="164" fontId="10" fillId="0" borderId="30" xfId="3" applyNumberFormat="1" applyFont="1" applyBorder="1" applyAlignment="1" applyProtection="1">
      <alignment vertical="center"/>
      <protection hidden="1"/>
    </xf>
    <xf numFmtId="174" fontId="10" fillId="0" borderId="33" xfId="3" applyNumberFormat="1" applyFont="1" applyBorder="1" applyAlignment="1" applyProtection="1">
      <alignment horizontal="left" vertical="center" indent="2"/>
      <protection locked="0"/>
    </xf>
    <xf numFmtId="0" fontId="19" fillId="0" borderId="6" xfId="3" applyFont="1" applyBorder="1" applyAlignment="1" applyProtection="1">
      <alignment horizontal="center" vertical="top"/>
      <protection hidden="1"/>
    </xf>
    <xf numFmtId="0" fontId="10" fillId="0" borderId="14" xfId="3" applyFont="1" applyBorder="1" applyAlignment="1">
      <alignment vertical="center"/>
    </xf>
    <xf numFmtId="164" fontId="9" fillId="0" borderId="26" xfId="3" applyNumberFormat="1" applyFont="1" applyBorder="1" applyAlignment="1" applyProtection="1">
      <alignment vertical="center"/>
      <protection hidden="1"/>
    </xf>
    <xf numFmtId="0" fontId="10" fillId="0" borderId="33" xfId="3" applyFont="1" applyBorder="1" applyAlignment="1" applyProtection="1">
      <alignment vertical="center"/>
      <protection hidden="1"/>
    </xf>
    <xf numFmtId="0" fontId="10" fillId="0" borderId="20" xfId="3" applyFont="1" applyBorder="1" applyAlignment="1" applyProtection="1">
      <alignment vertical="center"/>
      <protection hidden="1"/>
    </xf>
    <xf numFmtId="0" fontId="10" fillId="0" borderId="36" xfId="3" applyFont="1" applyBorder="1" applyAlignment="1" applyProtection="1">
      <alignment vertical="center"/>
      <protection hidden="1"/>
    </xf>
    <xf numFmtId="172" fontId="10" fillId="0" borderId="37" xfId="3" applyNumberFormat="1" applyFont="1" applyBorder="1" applyAlignment="1" applyProtection="1">
      <alignment vertical="center"/>
      <protection hidden="1"/>
    </xf>
    <xf numFmtId="0" fontId="10" fillId="0" borderId="25" xfId="3" applyFont="1" applyBorder="1" applyAlignment="1" applyProtection="1">
      <alignment horizontal="left" vertical="center" indent="2"/>
      <protection hidden="1"/>
    </xf>
    <xf numFmtId="0" fontId="10" fillId="0" borderId="25" xfId="3" applyFont="1" applyBorder="1" applyAlignment="1" applyProtection="1">
      <alignment vertical="center"/>
      <protection hidden="1"/>
    </xf>
    <xf numFmtId="164" fontId="10" fillId="0" borderId="38" xfId="3" applyNumberFormat="1" applyFont="1" applyBorder="1" applyAlignment="1" applyProtection="1">
      <alignment vertical="center"/>
      <protection hidden="1"/>
    </xf>
    <xf numFmtId="0" fontId="10" fillId="0" borderId="38" xfId="3" applyFont="1" applyBorder="1" applyAlignment="1" applyProtection="1">
      <alignment vertical="center"/>
      <protection hidden="1"/>
    </xf>
    <xf numFmtId="0" fontId="10" fillId="0" borderId="26" xfId="3" applyFont="1" applyBorder="1" applyAlignment="1" applyProtection="1">
      <alignment vertical="center"/>
      <protection hidden="1"/>
    </xf>
    <xf numFmtId="0" fontId="10" fillId="0" borderId="33" xfId="3" applyFont="1" applyBorder="1" applyAlignment="1" applyProtection="1">
      <alignment horizontal="left" vertical="top" indent="2"/>
      <protection hidden="1"/>
    </xf>
    <xf numFmtId="0" fontId="10" fillId="0" borderId="25" xfId="3" applyFont="1" applyBorder="1" applyAlignment="1" applyProtection="1">
      <alignment horizontal="left" vertical="top" indent="2"/>
      <protection hidden="1"/>
    </xf>
    <xf numFmtId="0" fontId="16" fillId="0" borderId="25" xfId="3" applyFont="1" applyBorder="1" applyProtection="1">
      <protection hidden="1"/>
    </xf>
    <xf numFmtId="178" fontId="10" fillId="0" borderId="32" xfId="3" applyNumberFormat="1" applyFont="1" applyBorder="1" applyAlignment="1" applyProtection="1">
      <alignment horizontal="left" vertical="center" indent="2"/>
      <protection hidden="1"/>
    </xf>
    <xf numFmtId="179" fontId="10" fillId="0" borderId="32" xfId="3" applyNumberFormat="1" applyFont="1" applyBorder="1" applyAlignment="1" applyProtection="1">
      <alignment horizontal="left" vertical="center" indent="1"/>
      <protection hidden="1"/>
    </xf>
    <xf numFmtId="179" fontId="10" fillId="0" borderId="32" xfId="3" applyNumberFormat="1" applyFont="1" applyBorder="1" applyAlignment="1" applyProtection="1">
      <alignment vertical="center"/>
      <protection hidden="1"/>
    </xf>
    <xf numFmtId="0" fontId="10" fillId="0" borderId="39" xfId="3" applyFont="1" applyBorder="1" applyProtection="1">
      <protection hidden="1"/>
    </xf>
    <xf numFmtId="165" fontId="3" fillId="0" borderId="0" xfId="0" applyNumberFormat="1" applyFont="1"/>
    <xf numFmtId="164" fontId="10" fillId="0" borderId="42" xfId="3" applyNumberFormat="1" applyFont="1" applyBorder="1" applyAlignment="1" applyProtection="1">
      <alignment vertical="center"/>
      <protection locked="0"/>
    </xf>
    <xf numFmtId="0" fontId="9" fillId="0" borderId="11" xfId="3" applyFont="1" applyBorder="1" applyAlignment="1" applyProtection="1">
      <alignment horizontal="left" vertical="center" indent="1"/>
      <protection locked="0"/>
    </xf>
    <xf numFmtId="164" fontId="10" fillId="0" borderId="33" xfId="3" applyNumberFormat="1" applyFont="1" applyBorder="1" applyAlignment="1" applyProtection="1">
      <alignment vertical="center"/>
      <protection locked="0"/>
    </xf>
    <xf numFmtId="0" fontId="10" fillId="0" borderId="11" xfId="3" applyFont="1" applyBorder="1" applyAlignment="1" applyProtection="1">
      <alignment horizontal="left" vertical="center" indent="1"/>
      <protection locked="0"/>
    </xf>
    <xf numFmtId="0" fontId="9" fillId="0" borderId="43" xfId="3" applyFont="1" applyBorder="1" applyAlignment="1" applyProtection="1">
      <alignment horizontal="left" vertical="center" indent="1"/>
      <protection hidden="1"/>
    </xf>
    <xf numFmtId="164" fontId="10" fillId="0" borderId="12" xfId="3" applyNumberFormat="1" applyFont="1" applyBorder="1" applyAlignment="1" applyProtection="1">
      <alignment vertical="center"/>
      <protection hidden="1"/>
    </xf>
    <xf numFmtId="171" fontId="10" fillId="0" borderId="7" xfId="3" applyNumberFormat="1" applyFont="1" applyBorder="1" applyAlignment="1" applyProtection="1">
      <alignment vertical="center"/>
      <protection hidden="1"/>
    </xf>
    <xf numFmtId="0" fontId="19" fillId="0" borderId="11" xfId="3" applyFont="1" applyBorder="1" applyAlignment="1" applyProtection="1">
      <alignment horizontal="center" vertical="top"/>
      <protection hidden="1"/>
    </xf>
    <xf numFmtId="174" fontId="10" fillId="0" borderId="31" xfId="3" applyNumberFormat="1" applyFont="1" applyBorder="1" applyAlignment="1" applyProtection="1">
      <alignment horizontal="left" vertical="center" indent="2"/>
      <protection locked="0"/>
    </xf>
    <xf numFmtId="175" fontId="10" fillId="0" borderId="11" xfId="3" applyNumberFormat="1" applyFont="1" applyBorder="1" applyAlignment="1" applyProtection="1">
      <alignment horizontal="left" vertical="center" indent="2"/>
      <protection locked="0"/>
    </xf>
    <xf numFmtId="176" fontId="10" fillId="0" borderId="11" xfId="3" applyNumberFormat="1" applyFont="1" applyBorder="1" applyAlignment="1" applyProtection="1">
      <alignment horizontal="left" vertical="center" indent="2"/>
      <protection locked="0"/>
    </xf>
    <xf numFmtId="177" fontId="10" fillId="0" borderId="37" xfId="3" applyNumberFormat="1" applyFont="1" applyBorder="1" applyAlignment="1" applyProtection="1">
      <alignment horizontal="left" vertical="center" indent="2"/>
      <protection locked="0"/>
    </xf>
    <xf numFmtId="164" fontId="10" fillId="0" borderId="35" xfId="3" applyNumberFormat="1" applyFont="1" applyBorder="1" applyAlignment="1" applyProtection="1">
      <alignment vertical="center"/>
      <protection hidden="1"/>
    </xf>
    <xf numFmtId="171" fontId="10" fillId="0" borderId="44" xfId="3" applyNumberFormat="1" applyFont="1" applyBorder="1" applyAlignment="1" applyProtection="1">
      <alignment vertical="center"/>
      <protection hidden="1"/>
    </xf>
    <xf numFmtId="165" fontId="2" fillId="0" borderId="0" xfId="0" applyNumberFormat="1" applyFont="1"/>
    <xf numFmtId="165" fontId="2" fillId="0" borderId="0" xfId="1" applyFont="1"/>
    <xf numFmtId="165" fontId="2" fillId="0" borderId="0" xfId="1" applyFont="1" applyAlignment="1">
      <alignment horizontal="center" vertical="center"/>
    </xf>
    <xf numFmtId="165" fontId="2" fillId="0" borderId="6" xfId="1" applyFont="1" applyFill="1" applyBorder="1" applyAlignment="1">
      <alignment vertical="center"/>
    </xf>
    <xf numFmtId="165" fontId="2" fillId="0" borderId="15" xfId="1" applyFont="1" applyFill="1" applyBorder="1" applyAlignment="1">
      <alignment vertical="center"/>
    </xf>
    <xf numFmtId="165" fontId="2" fillId="0" borderId="6" xfId="0" applyNumberFormat="1" applyFont="1" applyBorder="1" applyAlignment="1">
      <alignment horizontal="center" vertical="top" wrapText="1"/>
    </xf>
    <xf numFmtId="1" fontId="2" fillId="0" borderId="6" xfId="0" applyNumberFormat="1" applyFont="1" applyBorder="1" applyAlignment="1">
      <alignment horizontal="center" vertical="top" shrinkToFit="1"/>
    </xf>
    <xf numFmtId="165" fontId="2" fillId="2" borderId="17" xfId="1" applyFont="1" applyFill="1" applyBorder="1"/>
    <xf numFmtId="165" fontId="5" fillId="2" borderId="17" xfId="1" applyFont="1" applyFill="1" applyBorder="1"/>
    <xf numFmtId="165" fontId="2" fillId="0" borderId="6" xfId="1" applyFont="1" applyFill="1" applyBorder="1" applyAlignment="1" applyProtection="1">
      <alignment horizontal="center" vertical="top"/>
      <protection hidden="1"/>
    </xf>
    <xf numFmtId="0" fontId="2" fillId="0" borderId="6" xfId="3" applyFont="1" applyBorder="1" applyAlignment="1" applyProtection="1">
      <alignment horizontal="center" vertical="top"/>
      <protection hidden="1"/>
    </xf>
    <xf numFmtId="0" fontId="2" fillId="0" borderId="15" xfId="3" applyFont="1" applyBorder="1" applyAlignment="1" applyProtection="1">
      <alignment horizontal="center" vertical="top"/>
      <protection hidden="1"/>
    </xf>
    <xf numFmtId="0" fontId="25" fillId="2" borderId="15" xfId="0" quotePrefix="1" applyFont="1" applyFill="1" applyBorder="1"/>
    <xf numFmtId="0" fontId="23" fillId="0" borderId="0" xfId="0" applyFont="1"/>
    <xf numFmtId="165" fontId="10" fillId="0" borderId="6" xfId="1" applyFont="1" applyFill="1" applyBorder="1"/>
    <xf numFmtId="0" fontId="10" fillId="0" borderId="6" xfId="0" applyFont="1" applyBorder="1" applyAlignment="1">
      <alignment horizontal="center"/>
    </xf>
    <xf numFmtId="0" fontId="10" fillId="0" borderId="7" xfId="0" applyFont="1" applyBorder="1"/>
    <xf numFmtId="0" fontId="10" fillId="0" borderId="16" xfId="0" applyFont="1" applyBorder="1"/>
    <xf numFmtId="168" fontId="10" fillId="0" borderId="6" xfId="3" applyNumberFormat="1" applyFont="1" applyBorder="1" applyAlignment="1" applyProtection="1">
      <alignment horizontal="right"/>
      <protection locked="0"/>
    </xf>
    <xf numFmtId="168" fontId="10" fillId="0" borderId="9" xfId="3" applyNumberFormat="1" applyFont="1" applyBorder="1" applyAlignment="1" applyProtection="1">
      <alignment horizontal="right"/>
      <protection locked="0"/>
    </xf>
    <xf numFmtId="0" fontId="10" fillId="0" borderId="10" xfId="0" applyFont="1" applyBorder="1"/>
    <xf numFmtId="168" fontId="9" fillId="0" borderId="6" xfId="3" applyNumberFormat="1" applyFont="1" applyBorder="1" applyProtection="1">
      <protection locked="0"/>
    </xf>
    <xf numFmtId="168" fontId="9" fillId="0" borderId="9" xfId="3" applyNumberFormat="1" applyFont="1" applyBorder="1" applyProtection="1">
      <protection locked="0"/>
    </xf>
    <xf numFmtId="168" fontId="9" fillId="0" borderId="1" xfId="3" applyNumberFormat="1" applyFont="1" applyBorder="1" applyProtection="1">
      <protection locked="0"/>
    </xf>
    <xf numFmtId="165" fontId="10" fillId="0" borderId="15" xfId="1" applyFont="1" applyFill="1" applyBorder="1"/>
    <xf numFmtId="0" fontId="10" fillId="0" borderId="15" xfId="0" applyFont="1" applyBorder="1" applyAlignment="1">
      <alignment horizontal="center"/>
    </xf>
    <xf numFmtId="0" fontId="10" fillId="0" borderId="7" xfId="0" applyFont="1" applyBorder="1" applyAlignment="1">
      <alignment horizontal="left"/>
    </xf>
    <xf numFmtId="165" fontId="10" fillId="0" borderId="0" xfId="3" applyNumberFormat="1" applyFont="1" applyAlignment="1">
      <alignment vertical="center"/>
    </xf>
    <xf numFmtId="168" fontId="9" fillId="0" borderId="15" xfId="3" applyNumberFormat="1" applyFont="1" applyBorder="1" applyProtection="1">
      <protection locked="0"/>
    </xf>
    <xf numFmtId="168" fontId="10" fillId="0" borderId="15" xfId="3" applyNumberFormat="1" applyFont="1" applyBorder="1" applyAlignment="1" applyProtection="1">
      <alignment horizontal="right"/>
      <protection locked="0"/>
    </xf>
    <xf numFmtId="165" fontId="2" fillId="2" borderId="6" xfId="1" applyFont="1" applyFill="1" applyBorder="1"/>
    <xf numFmtId="0" fontId="2" fillId="2" borderId="6" xfId="0" applyFont="1" applyFill="1" applyBorder="1" applyAlignment="1">
      <alignment horizontal="center"/>
    </xf>
    <xf numFmtId="165" fontId="5" fillId="2" borderId="6" xfId="1" applyFont="1" applyFill="1" applyBorder="1"/>
    <xf numFmtId="165" fontId="13" fillId="2" borderId="7" xfId="0" applyNumberFormat="1" applyFont="1" applyFill="1" applyBorder="1"/>
    <xf numFmtId="165" fontId="2" fillId="0" borderId="15" xfId="0" applyNumberFormat="1" applyFont="1" applyBorder="1" applyAlignment="1">
      <alignment horizontal="center" vertical="top" wrapText="1"/>
    </xf>
    <xf numFmtId="1" fontId="2" fillId="0" borderId="15" xfId="0" applyNumberFormat="1" applyFont="1" applyBorder="1" applyAlignment="1">
      <alignment horizontal="center" vertical="top" shrinkToFit="1"/>
    </xf>
    <xf numFmtId="0" fontId="5" fillId="0" borderId="3" xfId="0" applyFont="1" applyBorder="1" applyAlignment="1">
      <alignment horizontal="center"/>
    </xf>
    <xf numFmtId="165" fontId="2" fillId="0" borderId="15" xfId="1" applyFont="1" applyFill="1" applyBorder="1" applyAlignment="1" applyProtection="1">
      <alignment horizontal="center" vertical="top"/>
      <protection hidden="1"/>
    </xf>
    <xf numFmtId="178" fontId="10" fillId="0" borderId="33" xfId="3" applyNumberFormat="1" applyFont="1" applyBorder="1" applyAlignment="1" applyProtection="1">
      <alignment horizontal="left" vertical="center" indent="2"/>
      <protection hidden="1"/>
    </xf>
    <xf numFmtId="165" fontId="10" fillId="0" borderId="0" xfId="1" applyFont="1" applyAlignment="1">
      <alignment vertical="center"/>
    </xf>
    <xf numFmtId="168" fontId="10" fillId="0" borderId="19" xfId="3" applyNumberFormat="1" applyFont="1" applyBorder="1" applyAlignment="1" applyProtection="1">
      <alignment horizontal="right"/>
      <protection locked="0"/>
    </xf>
    <xf numFmtId="0" fontId="10" fillId="0" borderId="20" xfId="0" applyFont="1" applyBorder="1"/>
    <xf numFmtId="165" fontId="10" fillId="0" borderId="9" xfId="1" applyFont="1" applyFill="1" applyBorder="1"/>
    <xf numFmtId="0" fontId="10" fillId="0" borderId="9" xfId="0" applyFont="1" applyBorder="1" applyAlignment="1">
      <alignment horizontal="center"/>
    </xf>
    <xf numFmtId="168" fontId="9" fillId="0" borderId="17" xfId="3" applyNumberFormat="1" applyFont="1" applyBorder="1" applyProtection="1">
      <protection locked="0"/>
    </xf>
    <xf numFmtId="0" fontId="2" fillId="0" borderId="14" xfId="3" applyFont="1" applyBorder="1" applyAlignment="1" applyProtection="1">
      <alignment horizontal="left" indent="4"/>
      <protection locked="0"/>
    </xf>
    <xf numFmtId="49" fontId="2" fillId="0" borderId="14" xfId="3" applyNumberFormat="1" applyFont="1" applyBorder="1" applyProtection="1">
      <protection locked="0"/>
    </xf>
    <xf numFmtId="167" fontId="2" fillId="0" borderId="14" xfId="1" applyNumberFormat="1" applyFont="1" applyBorder="1" applyAlignment="1" applyProtection="1">
      <protection locked="0"/>
    </xf>
    <xf numFmtId="0" fontId="2" fillId="0" borderId="14" xfId="3" applyFont="1" applyBorder="1" applyProtection="1">
      <protection hidden="1"/>
    </xf>
    <xf numFmtId="0" fontId="2" fillId="0" borderId="14" xfId="3" applyFont="1" applyBorder="1" applyProtection="1">
      <protection locked="0"/>
    </xf>
    <xf numFmtId="0" fontId="5" fillId="2" borderId="15" xfId="0" applyFont="1" applyFill="1" applyBorder="1" applyAlignment="1">
      <alignment horizontal="center" vertical="center"/>
    </xf>
    <xf numFmtId="0" fontId="8" fillId="0" borderId="5" xfId="0" quotePrefix="1" applyFont="1" applyBorder="1" applyAlignment="1">
      <alignment vertical="center"/>
    </xf>
    <xf numFmtId="0" fontId="2" fillId="0" borderId="19" xfId="0" applyFont="1" applyBorder="1" applyAlignment="1">
      <alignment horizontal="right" vertical="center"/>
    </xf>
    <xf numFmtId="0" fontId="8" fillId="2" borderId="6" xfId="0" quotePrefix="1" applyFont="1" applyFill="1" applyBorder="1" applyAlignment="1">
      <alignment vertical="center"/>
    </xf>
    <xf numFmtId="0" fontId="8" fillId="2" borderId="17" xfId="0" quotePrefix="1" applyFont="1" applyFill="1" applyBorder="1" applyAlignment="1">
      <alignment horizontal="left" vertical="center"/>
    </xf>
    <xf numFmtId="49" fontId="2" fillId="0" borderId="6" xfId="3" applyNumberFormat="1" applyFont="1" applyBorder="1" applyAlignment="1" applyProtection="1">
      <alignment horizontal="left" vertical="top" indent="1"/>
      <protection locked="0"/>
    </xf>
    <xf numFmtId="165" fontId="2" fillId="0" borderId="6" xfId="1" applyFont="1" applyFill="1" applyBorder="1" applyAlignment="1">
      <alignment horizontal="right" vertical="center"/>
    </xf>
    <xf numFmtId="49" fontId="5" fillId="2" borderId="9" xfId="0" applyNumberFormat="1" applyFont="1" applyFill="1" applyBorder="1" applyAlignment="1" applyProtection="1">
      <alignment horizontal="center" vertical="center"/>
      <protection locked="0"/>
    </xf>
    <xf numFmtId="165" fontId="2" fillId="2" borderId="9" xfId="1" applyFont="1" applyFill="1" applyBorder="1"/>
    <xf numFmtId="165" fontId="26" fillId="2" borderId="9" xfId="1" applyFont="1" applyFill="1" applyBorder="1" applyAlignment="1"/>
    <xf numFmtId="0" fontId="2" fillId="0" borderId="1" xfId="0" applyFont="1" applyBorder="1" applyAlignment="1">
      <alignment horizontal="right" vertical="center"/>
    </xf>
    <xf numFmtId="0" fontId="5" fillId="2" borderId="1" xfId="0" quotePrefix="1" applyFont="1" applyFill="1" applyBorder="1" applyAlignment="1">
      <alignment horizontal="center" vertical="center"/>
    </xf>
    <xf numFmtId="165" fontId="26" fillId="2" borderId="3" xfId="0" applyNumberFormat="1" applyFont="1" applyFill="1" applyBorder="1"/>
    <xf numFmtId="0" fontId="2" fillId="0" borderId="15" xfId="0" applyFont="1" applyBorder="1" applyAlignment="1">
      <alignment horizontal="right" vertical="center"/>
    </xf>
    <xf numFmtId="0" fontId="8" fillId="2" borderId="15" xfId="0" quotePrefix="1" applyFont="1" applyFill="1" applyBorder="1" applyAlignment="1">
      <alignment vertical="center"/>
    </xf>
    <xf numFmtId="0" fontId="8" fillId="2" borderId="5" xfId="0" quotePrefix="1" applyFont="1" applyFill="1" applyBorder="1" applyAlignment="1">
      <alignment horizontal="left" vertical="center"/>
    </xf>
    <xf numFmtId="165" fontId="2" fillId="0" borderId="1" xfId="1" applyFont="1" applyFill="1" applyBorder="1" applyAlignment="1" applyProtection="1">
      <alignment horizontal="center" vertical="top"/>
      <protection hidden="1"/>
    </xf>
    <xf numFmtId="0" fontId="2" fillId="0" borderId="1" xfId="3" applyFont="1" applyBorder="1" applyAlignment="1" applyProtection="1">
      <alignment horizontal="center" vertical="top"/>
      <protection hidden="1"/>
    </xf>
    <xf numFmtId="165" fontId="2" fillId="0" borderId="1" xfId="1" applyFont="1" applyFill="1" applyBorder="1" applyAlignment="1">
      <alignment vertical="center"/>
    </xf>
    <xf numFmtId="165" fontId="2" fillId="0" borderId="1" xfId="1" applyFont="1" applyFill="1" applyBorder="1"/>
    <xf numFmtId="165" fontId="13" fillId="2" borderId="3" xfId="0" applyNumberFormat="1" applyFont="1" applyFill="1" applyBorder="1"/>
    <xf numFmtId="0" fontId="10" fillId="0" borderId="12" xfId="3" applyFont="1" applyBorder="1" applyAlignment="1" applyProtection="1">
      <alignment vertical="top"/>
      <protection hidden="1"/>
    </xf>
    <xf numFmtId="0" fontId="9" fillId="0" borderId="27" xfId="3" applyFont="1" applyBorder="1" applyAlignment="1" applyProtection="1">
      <alignment horizontal="center" vertical="center"/>
      <protection hidden="1"/>
    </xf>
    <xf numFmtId="0" fontId="10" fillId="0" borderId="0" xfId="6" applyFont="1" applyAlignment="1" applyProtection="1">
      <alignment horizontal="center" vertical="center"/>
      <protection locked="0"/>
    </xf>
    <xf numFmtId="0" fontId="10" fillId="0" borderId="0" xfId="6" applyFont="1" applyAlignment="1" applyProtection="1">
      <alignment horizontal="center" vertical="top"/>
      <protection hidden="1"/>
    </xf>
    <xf numFmtId="180" fontId="10" fillId="0" borderId="32" xfId="3" applyNumberFormat="1" applyFont="1" applyBorder="1" applyAlignment="1" applyProtection="1">
      <alignment horizontal="left" vertical="center" indent="6"/>
      <protection hidden="1"/>
    </xf>
    <xf numFmtId="171" fontId="10" fillId="0" borderId="20" xfId="3" applyNumberFormat="1" applyFont="1" applyBorder="1" applyAlignment="1" applyProtection="1">
      <alignment vertical="center"/>
      <protection hidden="1"/>
    </xf>
    <xf numFmtId="173" fontId="10" fillId="0" borderId="20" xfId="3" applyNumberFormat="1" applyFont="1" applyBorder="1" applyAlignment="1" applyProtection="1">
      <alignment vertical="center"/>
      <protection hidden="1"/>
    </xf>
    <xf numFmtId="0" fontId="10" fillId="0" borderId="0" xfId="6" applyFont="1" applyAlignment="1" applyProtection="1">
      <alignment horizontal="left"/>
      <protection hidden="1"/>
    </xf>
    <xf numFmtId="171" fontId="10" fillId="0" borderId="29" xfId="3" applyNumberFormat="1" applyFont="1" applyBorder="1" applyAlignment="1" applyProtection="1">
      <alignment vertical="center"/>
      <protection hidden="1"/>
    </xf>
    <xf numFmtId="171" fontId="10" fillId="0" borderId="31" xfId="3" applyNumberFormat="1" applyFont="1" applyBorder="1" applyAlignment="1" applyProtection="1">
      <alignment vertical="center"/>
      <protection hidden="1"/>
    </xf>
    <xf numFmtId="173" fontId="10" fillId="0" borderId="31" xfId="3" applyNumberFormat="1" applyFont="1" applyBorder="1" applyAlignment="1" applyProtection="1">
      <alignment vertical="center"/>
      <protection hidden="1"/>
    </xf>
    <xf numFmtId="0" fontId="9" fillId="0" borderId="0" xfId="0" applyFont="1" applyAlignment="1">
      <alignment horizontal="center"/>
    </xf>
    <xf numFmtId="0" fontId="10" fillId="0" borderId="14" xfId="3" applyFont="1" applyBorder="1" applyAlignment="1" applyProtection="1">
      <alignment horizontal="left" indent="4"/>
      <protection locked="0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165" fontId="10" fillId="2" borderId="15" xfId="1" applyFont="1" applyFill="1" applyBorder="1"/>
    <xf numFmtId="0" fontId="10" fillId="2" borderId="15" xfId="0" applyFont="1" applyFill="1" applyBorder="1" applyAlignment="1">
      <alignment horizontal="center"/>
    </xf>
    <xf numFmtId="0" fontId="10" fillId="2" borderId="16" xfId="0" applyFont="1" applyFill="1" applyBorder="1"/>
    <xf numFmtId="0" fontId="25" fillId="0" borderId="6" xfId="0" quotePrefix="1" applyFont="1" applyBorder="1"/>
    <xf numFmtId="0" fontId="9" fillId="0" borderId="6" xfId="0" quotePrefix="1" applyFont="1" applyBorder="1"/>
    <xf numFmtId="0" fontId="10" fillId="0" borderId="6" xfId="0" quotePrefix="1" applyFont="1" applyBorder="1" applyAlignment="1">
      <alignment horizontal="left" indent="1"/>
    </xf>
    <xf numFmtId="0" fontId="9" fillId="0" borderId="9" xfId="0" quotePrefix="1" applyFont="1" applyBorder="1"/>
    <xf numFmtId="0" fontId="10" fillId="0" borderId="15" xfId="0" quotePrefix="1" applyFont="1" applyBorder="1" applyAlignment="1">
      <alignment horizontal="left" indent="1"/>
    </xf>
    <xf numFmtId="0" fontId="10" fillId="0" borderId="17" xfId="0" quotePrefix="1" applyFont="1" applyBorder="1" applyAlignment="1">
      <alignment horizontal="left" indent="1"/>
    </xf>
    <xf numFmtId="165" fontId="10" fillId="0" borderId="17" xfId="1" applyFont="1" applyFill="1" applyBorder="1"/>
    <xf numFmtId="0" fontId="10" fillId="0" borderId="17" xfId="0" applyFont="1" applyBorder="1" applyAlignment="1">
      <alignment horizontal="center"/>
    </xf>
    <xf numFmtId="0" fontId="10" fillId="0" borderId="18" xfId="0" applyFont="1" applyBorder="1"/>
    <xf numFmtId="0" fontId="9" fillId="2" borderId="1" xfId="0" quotePrefix="1" applyFont="1" applyFill="1" applyBorder="1" applyAlignment="1">
      <alignment horizontal="center"/>
    </xf>
    <xf numFmtId="165" fontId="10" fillId="0" borderId="1" xfId="1" applyFont="1" applyFill="1" applyBorder="1"/>
    <xf numFmtId="0" fontId="10" fillId="0" borderId="1" xfId="0" applyFont="1" applyBorder="1" applyAlignment="1">
      <alignment horizontal="center"/>
    </xf>
    <xf numFmtId="165" fontId="27" fillId="0" borderId="1" xfId="1" applyFont="1" applyFill="1" applyBorder="1"/>
    <xf numFmtId="165" fontId="27" fillId="0" borderId="3" xfId="0" applyNumberFormat="1" applyFont="1" applyBorder="1"/>
    <xf numFmtId="0" fontId="25" fillId="0" borderId="15" xfId="0" quotePrefix="1" applyFont="1" applyBorder="1"/>
    <xf numFmtId="0" fontId="10" fillId="0" borderId="9" xfId="0" quotePrefix="1" applyFont="1" applyBorder="1" applyAlignment="1">
      <alignment horizontal="left" indent="1"/>
    </xf>
    <xf numFmtId="0" fontId="10" fillId="0" borderId="19" xfId="0" quotePrefix="1" applyFont="1" applyBorder="1" applyAlignment="1">
      <alignment horizontal="left" indent="1"/>
    </xf>
    <xf numFmtId="165" fontId="10" fillId="0" borderId="19" xfId="1" applyFont="1" applyFill="1" applyBorder="1"/>
    <xf numFmtId="0" fontId="10" fillId="0" borderId="19" xfId="0" applyFont="1" applyBorder="1" applyAlignment="1">
      <alignment horizontal="center"/>
    </xf>
    <xf numFmtId="0" fontId="9" fillId="0" borderId="6" xfId="0" quotePrefix="1" applyFont="1" applyBorder="1" applyAlignment="1">
      <alignment horizontal="left" indent="1"/>
    </xf>
    <xf numFmtId="0" fontId="10" fillId="0" borderId="10" xfId="0" applyFont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9" fillId="2" borderId="9" xfId="0" quotePrefix="1" applyFont="1" applyFill="1" applyBorder="1" applyAlignment="1">
      <alignment horizontal="center"/>
    </xf>
    <xf numFmtId="165" fontId="27" fillId="0" borderId="9" xfId="1" applyFont="1" applyFill="1" applyBorder="1"/>
    <xf numFmtId="0" fontId="9" fillId="0" borderId="15" xfId="0" quotePrefix="1" applyFont="1" applyBorder="1"/>
    <xf numFmtId="165" fontId="10" fillId="0" borderId="6" xfId="1" applyFont="1" applyFill="1" applyBorder="1" applyAlignment="1">
      <alignment vertical="center"/>
    </xf>
    <xf numFmtId="165" fontId="10" fillId="0" borderId="19" xfId="1" applyFont="1" applyFill="1" applyBorder="1" applyAlignment="1">
      <alignment vertical="center"/>
    </xf>
    <xf numFmtId="165" fontId="10" fillId="0" borderId="6" xfId="1" applyFont="1" applyFill="1" applyBorder="1" applyAlignment="1"/>
    <xf numFmtId="165" fontId="10" fillId="0" borderId="32" xfId="1" applyFont="1" applyFill="1" applyBorder="1"/>
    <xf numFmtId="165" fontId="10" fillId="0" borderId="24" xfId="1" applyFont="1" applyBorder="1"/>
    <xf numFmtId="0" fontId="24" fillId="0" borderId="16" xfId="0" applyFont="1" applyBorder="1"/>
    <xf numFmtId="0" fontId="24" fillId="0" borderId="7" xfId="0" applyFont="1" applyBorder="1"/>
    <xf numFmtId="0" fontId="24" fillId="0" borderId="20" xfId="0" applyFont="1" applyBorder="1"/>
    <xf numFmtId="168" fontId="10" fillId="0" borderId="17" xfId="3" applyNumberFormat="1" applyFont="1" applyBorder="1" applyAlignment="1" applyProtection="1">
      <alignment horizontal="right"/>
      <protection locked="0"/>
    </xf>
    <xf numFmtId="0" fontId="24" fillId="0" borderId="18" xfId="0" applyFont="1" applyBorder="1"/>
    <xf numFmtId="0" fontId="24" fillId="0" borderId="6" xfId="0" applyFont="1" applyBorder="1"/>
    <xf numFmtId="0" fontId="24" fillId="0" borderId="10" xfId="0" applyFont="1" applyBorder="1"/>
    <xf numFmtId="168" fontId="10" fillId="0" borderId="8" xfId="3" applyNumberFormat="1" applyFont="1" applyBorder="1" applyAlignment="1" applyProtection="1">
      <alignment horizontal="right"/>
      <protection locked="0"/>
    </xf>
    <xf numFmtId="165" fontId="10" fillId="0" borderId="8" xfId="1" applyFont="1" applyFill="1" applyBorder="1"/>
    <xf numFmtId="0" fontId="10" fillId="0" borderId="8" xfId="0" applyFont="1" applyBorder="1" applyAlignment="1">
      <alignment horizontal="center"/>
    </xf>
    <xf numFmtId="165" fontId="27" fillId="0" borderId="8" xfId="1" applyFont="1" applyFill="1" applyBorder="1"/>
    <xf numFmtId="165" fontId="27" fillId="0" borderId="13" xfId="0" applyNumberFormat="1" applyFont="1" applyBorder="1"/>
    <xf numFmtId="168" fontId="9" fillId="0" borderId="19" xfId="3" applyNumberFormat="1" applyFont="1" applyBorder="1" applyProtection="1">
      <protection locked="0"/>
    </xf>
    <xf numFmtId="0" fontId="9" fillId="0" borderId="19" xfId="0" quotePrefix="1" applyFont="1" applyBorder="1"/>
    <xf numFmtId="0" fontId="9" fillId="0" borderId="20" xfId="0" applyFont="1" applyBorder="1"/>
    <xf numFmtId="0" fontId="9" fillId="0" borderId="7" xfId="0" applyFont="1" applyBorder="1"/>
    <xf numFmtId="168" fontId="10" fillId="0" borderId="4" xfId="3" applyNumberFormat="1" applyFont="1" applyBorder="1" applyAlignment="1" applyProtection="1">
      <alignment horizontal="right"/>
      <protection locked="0"/>
    </xf>
    <xf numFmtId="0" fontId="9" fillId="2" borderId="9" xfId="0" quotePrefix="1" applyFont="1" applyFill="1" applyBorder="1" applyAlignment="1">
      <alignment horizontal="center" vertical="center"/>
    </xf>
    <xf numFmtId="165" fontId="10" fillId="0" borderId="4" xfId="1" applyFont="1" applyFill="1" applyBorder="1"/>
    <xf numFmtId="0" fontId="10" fillId="0" borderId="4" xfId="0" applyFont="1" applyBorder="1" applyAlignment="1">
      <alignment horizontal="center"/>
    </xf>
    <xf numFmtId="165" fontId="27" fillId="0" borderId="4" xfId="1" applyFont="1" applyFill="1" applyBorder="1"/>
    <xf numFmtId="165" fontId="27" fillId="0" borderId="39" xfId="0" applyNumberFormat="1" applyFont="1" applyBorder="1"/>
    <xf numFmtId="168" fontId="10" fillId="0" borderId="5" xfId="3" applyNumberFormat="1" applyFont="1" applyBorder="1" applyAlignment="1" applyProtection="1">
      <alignment horizontal="right"/>
      <protection locked="0"/>
    </xf>
    <xf numFmtId="0" fontId="10" fillId="0" borderId="18" xfId="0" applyFont="1" applyBorder="1" applyAlignment="1">
      <alignment horizontal="left"/>
    </xf>
    <xf numFmtId="165" fontId="10" fillId="2" borderId="9" xfId="1" applyFont="1" applyFill="1" applyBorder="1"/>
    <xf numFmtId="0" fontId="10" fillId="2" borderId="9" xfId="0" applyFont="1" applyFill="1" applyBorder="1" applyAlignment="1">
      <alignment horizontal="center"/>
    </xf>
    <xf numFmtId="165" fontId="27" fillId="2" borderId="9" xfId="1" applyFont="1" applyFill="1" applyBorder="1"/>
    <xf numFmtId="0" fontId="10" fillId="2" borderId="10" xfId="0" applyFont="1" applyFill="1" applyBorder="1"/>
    <xf numFmtId="168" fontId="10" fillId="0" borderId="1" xfId="3" applyNumberFormat="1" applyFont="1" applyBorder="1" applyAlignment="1" applyProtection="1">
      <alignment horizontal="right"/>
      <protection locked="0"/>
    </xf>
    <xf numFmtId="165" fontId="10" fillId="2" borderId="1" xfId="1" applyFont="1" applyFill="1" applyBorder="1"/>
    <xf numFmtId="0" fontId="10" fillId="2" borderId="1" xfId="0" applyFont="1" applyFill="1" applyBorder="1" applyAlignment="1">
      <alignment horizontal="center"/>
    </xf>
    <xf numFmtId="165" fontId="27" fillId="2" borderId="3" xfId="0" applyNumberFormat="1" applyFont="1" applyFill="1" applyBorder="1"/>
    <xf numFmtId="168" fontId="10" fillId="0" borderId="1" xfId="3" applyNumberFormat="1" applyFont="1" applyBorder="1" applyProtection="1">
      <protection locked="0"/>
    </xf>
    <xf numFmtId="0" fontId="9" fillId="0" borderId="1" xfId="0" quotePrefix="1" applyFont="1" applyBorder="1" applyAlignment="1">
      <alignment horizontal="center"/>
    </xf>
    <xf numFmtId="165" fontId="28" fillId="0" borderId="3" xfId="0" applyNumberFormat="1" applyFont="1" applyBorder="1"/>
    <xf numFmtId="0" fontId="9" fillId="0" borderId="19" xfId="0" quotePrefix="1" applyFont="1" applyBorder="1" applyAlignment="1">
      <alignment horizontal="left"/>
    </xf>
    <xf numFmtId="168" fontId="9" fillId="0" borderId="8" xfId="3" applyNumberFormat="1" applyFont="1" applyBorder="1" applyProtection="1">
      <protection locked="0"/>
    </xf>
    <xf numFmtId="0" fontId="10" fillId="0" borderId="8" xfId="0" quotePrefix="1" applyFont="1" applyBorder="1" applyAlignment="1">
      <alignment horizontal="left" indent="1"/>
    </xf>
    <xf numFmtId="0" fontId="10" fillId="0" borderId="13" xfId="0" applyFont="1" applyBorder="1"/>
    <xf numFmtId="165" fontId="9" fillId="0" borderId="1" xfId="1" applyFont="1" applyFill="1" applyBorder="1"/>
    <xf numFmtId="0" fontId="9" fillId="0" borderId="19" xfId="0" quotePrefix="1" applyFont="1" applyBorder="1" applyAlignment="1">
      <alignment horizontal="left" indent="1"/>
    </xf>
    <xf numFmtId="0" fontId="9" fillId="2" borderId="4" xfId="0" quotePrefix="1" applyFont="1" applyFill="1" applyBorder="1" applyAlignment="1">
      <alignment horizontal="center"/>
    </xf>
    <xf numFmtId="0" fontId="10" fillId="0" borderId="39" xfId="0" applyFont="1" applyBorder="1"/>
    <xf numFmtId="165" fontId="10" fillId="0" borderId="9" xfId="1" applyFont="1" applyFill="1" applyBorder="1" applyAlignment="1"/>
    <xf numFmtId="165" fontId="10" fillId="0" borderId="14" xfId="1" applyFont="1" applyFill="1" applyBorder="1"/>
    <xf numFmtId="0" fontId="24" fillId="0" borderId="13" xfId="0" applyFont="1" applyBorder="1"/>
    <xf numFmtId="0" fontId="9" fillId="2" borderId="17" xfId="0" quotePrefix="1" applyFont="1" applyFill="1" applyBorder="1" applyAlignment="1">
      <alignment horizontal="center"/>
    </xf>
    <xf numFmtId="165" fontId="27" fillId="0" borderId="17" xfId="1" applyFont="1" applyFill="1" applyBorder="1"/>
    <xf numFmtId="0" fontId="25" fillId="0" borderId="15" xfId="0" quotePrefix="1" applyFont="1" applyBorder="1" applyAlignment="1">
      <alignment horizontal="left" vertical="center"/>
    </xf>
    <xf numFmtId="165" fontId="9" fillId="0" borderId="15" xfId="1" applyFont="1" applyFill="1" applyBorder="1"/>
    <xf numFmtId="0" fontId="9" fillId="0" borderId="15" xfId="0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9" fillId="0" borderId="15" xfId="0" quotePrefix="1" applyFont="1" applyBorder="1" applyAlignment="1">
      <alignment horizontal="left" indent="1"/>
    </xf>
    <xf numFmtId="0" fontId="9" fillId="0" borderId="16" xfId="0" applyFont="1" applyBorder="1"/>
    <xf numFmtId="0" fontId="9" fillId="0" borderId="10" xfId="0" applyFont="1" applyBorder="1"/>
    <xf numFmtId="0" fontId="9" fillId="0" borderId="18" xfId="0" applyFont="1" applyBorder="1"/>
    <xf numFmtId="0" fontId="25" fillId="0" borderId="1" xfId="0" quotePrefix="1" applyFont="1" applyBorder="1"/>
    <xf numFmtId="0" fontId="10" fillId="0" borderId="3" xfId="0" applyFont="1" applyBorder="1"/>
    <xf numFmtId="0" fontId="9" fillId="2" borderId="4" xfId="0" quotePrefix="1" applyFont="1" applyFill="1" applyBorder="1" applyAlignment="1">
      <alignment horizontal="center" vertical="center"/>
    </xf>
    <xf numFmtId="165" fontId="10" fillId="0" borderId="9" xfId="1" applyFont="1" applyFill="1" applyBorder="1" applyAlignment="1">
      <alignment vertical="center"/>
    </xf>
    <xf numFmtId="165" fontId="10" fillId="0" borderId="15" xfId="1" applyFont="1" applyFill="1" applyBorder="1" applyAlignment="1">
      <alignment vertical="center"/>
    </xf>
    <xf numFmtId="0" fontId="24" fillId="0" borderId="39" xfId="0" applyFont="1" applyBorder="1"/>
    <xf numFmtId="0" fontId="9" fillId="2" borderId="1" xfId="0" quotePrefix="1" applyFont="1" applyFill="1" applyBorder="1" applyAlignment="1">
      <alignment horizontal="center" vertical="center"/>
    </xf>
    <xf numFmtId="0" fontId="10" fillId="0" borderId="13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4" xfId="0" quotePrefix="1" applyFont="1" applyBorder="1" applyAlignment="1">
      <alignment horizontal="left" indent="1"/>
    </xf>
    <xf numFmtId="165" fontId="27" fillId="2" borderId="16" xfId="0" applyNumberFormat="1" applyFont="1" applyFill="1" applyBorder="1"/>
    <xf numFmtId="168" fontId="10" fillId="0" borderId="6" xfId="3" applyNumberFormat="1" applyFont="1" applyBorder="1" applyAlignment="1" applyProtection="1">
      <alignment horizontal="right" vertical="center"/>
      <protection locked="0"/>
    </xf>
    <xf numFmtId="0" fontId="9" fillId="0" borderId="6" xfId="0" quotePrefix="1" applyFont="1" applyBorder="1" applyAlignment="1">
      <alignment vertical="center"/>
    </xf>
    <xf numFmtId="165" fontId="10" fillId="2" borderId="6" xfId="1" applyFont="1" applyFill="1" applyBorder="1"/>
    <xf numFmtId="0" fontId="10" fillId="2" borderId="6" xfId="0" applyFont="1" applyFill="1" applyBorder="1" applyAlignment="1">
      <alignment horizontal="center"/>
    </xf>
    <xf numFmtId="165" fontId="27" fillId="2" borderId="7" xfId="0" applyNumberFormat="1" applyFont="1" applyFill="1" applyBorder="1"/>
    <xf numFmtId="0" fontId="10" fillId="0" borderId="17" xfId="0" quotePrefix="1" applyFont="1" applyBorder="1" applyAlignment="1">
      <alignment horizontal="left" vertical="center"/>
    </xf>
    <xf numFmtId="165" fontId="10" fillId="0" borderId="17" xfId="1" applyFont="1" applyFill="1" applyBorder="1" applyAlignment="1">
      <alignment vertical="center"/>
    </xf>
    <xf numFmtId="0" fontId="10" fillId="0" borderId="17" xfId="0" applyFont="1" applyBorder="1" applyAlignment="1">
      <alignment horizontal="center" vertical="center"/>
    </xf>
    <xf numFmtId="165" fontId="27" fillId="2" borderId="18" xfId="0" applyNumberFormat="1" applyFont="1" applyFill="1" applyBorder="1"/>
    <xf numFmtId="165" fontId="27" fillId="2" borderId="1" xfId="1" applyFont="1" applyFill="1" applyBorder="1"/>
    <xf numFmtId="0" fontId="10" fillId="0" borderId="6" xfId="0" quotePrefix="1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168" fontId="9" fillId="0" borderId="4" xfId="3" applyNumberFormat="1" applyFont="1" applyBorder="1" applyProtection="1">
      <protection locked="0"/>
    </xf>
    <xf numFmtId="0" fontId="24" fillId="0" borderId="3" xfId="0" applyFont="1" applyBorder="1"/>
    <xf numFmtId="0" fontId="24" fillId="0" borderId="19" xfId="0" applyFont="1" applyBorder="1"/>
    <xf numFmtId="0" fontId="9" fillId="0" borderId="1" xfId="0" quotePrefix="1" applyFont="1" applyBorder="1"/>
    <xf numFmtId="0" fontId="9" fillId="0" borderId="3" xfId="0" applyFont="1" applyBorder="1"/>
    <xf numFmtId="0" fontId="10" fillId="2" borderId="3" xfId="0" applyFont="1" applyFill="1" applyBorder="1"/>
    <xf numFmtId="0" fontId="24" fillId="0" borderId="21" xfId="0" applyFont="1" applyBorder="1"/>
    <xf numFmtId="0" fontId="10" fillId="0" borderId="34" xfId="6" applyFont="1" applyBorder="1" applyAlignment="1" applyProtection="1">
      <alignment horizontal="left"/>
      <protection hidden="1"/>
    </xf>
    <xf numFmtId="0" fontId="15" fillId="0" borderId="0" xfId="3" applyFont="1" applyAlignment="1" applyProtection="1">
      <alignment horizontal="center" vertical="top"/>
      <protection hidden="1"/>
    </xf>
    <xf numFmtId="0" fontId="15" fillId="0" borderId="14" xfId="3" applyFont="1" applyBorder="1" applyAlignment="1" applyProtection="1">
      <alignment horizontal="center" vertical="top"/>
      <protection hidden="1"/>
    </xf>
    <xf numFmtId="169" fontId="10" fillId="0" borderId="24" xfId="3" applyNumberFormat="1" applyFont="1" applyBorder="1" applyAlignment="1" applyProtection="1">
      <alignment horizontal="left" vertical="top"/>
      <protection hidden="1"/>
    </xf>
    <xf numFmtId="0" fontId="10" fillId="0" borderId="12" xfId="3" applyFont="1" applyBorder="1" applyAlignment="1" applyProtection="1">
      <alignment vertical="top"/>
      <protection hidden="1"/>
    </xf>
    <xf numFmtId="166" fontId="10" fillId="0" borderId="12" xfId="3" applyNumberFormat="1" applyFont="1" applyBorder="1" applyAlignment="1" applyProtection="1">
      <alignment horizontal="left"/>
      <protection hidden="1"/>
    </xf>
    <xf numFmtId="0" fontId="9" fillId="0" borderId="27" xfId="3" applyFont="1" applyBorder="1" applyAlignment="1" applyProtection="1">
      <alignment horizontal="center" vertical="center"/>
      <protection hidden="1"/>
    </xf>
    <xf numFmtId="0" fontId="9" fillId="0" borderId="41" xfId="3" applyFont="1" applyBorder="1" applyAlignment="1" applyProtection="1">
      <alignment horizontal="center" vertical="center"/>
      <protection hidden="1"/>
    </xf>
    <xf numFmtId="0" fontId="9" fillId="0" borderId="40" xfId="3" applyFont="1" applyBorder="1" applyAlignment="1" applyProtection="1">
      <alignment horizontal="center" vertical="center"/>
      <protection hidden="1"/>
    </xf>
    <xf numFmtId="0" fontId="10" fillId="0" borderId="0" xfId="6" applyFont="1" applyAlignment="1" applyProtection="1">
      <alignment horizontal="center" vertical="center"/>
      <protection locked="0"/>
    </xf>
    <xf numFmtId="0" fontId="10" fillId="0" borderId="30" xfId="3" applyFont="1" applyBorder="1" applyAlignment="1" applyProtection="1">
      <alignment horizontal="center" vertical="center"/>
      <protection hidden="1"/>
    </xf>
    <xf numFmtId="0" fontId="10" fillId="0" borderId="8" xfId="3" applyFont="1" applyBorder="1" applyAlignment="1" applyProtection="1">
      <alignment horizontal="center" vertical="center"/>
      <protection hidden="1"/>
    </xf>
    <xf numFmtId="0" fontId="10" fillId="0" borderId="4" xfId="3" applyFont="1" applyBorder="1" applyAlignment="1" applyProtection="1">
      <alignment horizontal="center" vertical="center"/>
      <protection hidden="1"/>
    </xf>
    <xf numFmtId="0" fontId="10" fillId="0" borderId="0" xfId="6" applyFont="1" applyAlignment="1" applyProtection="1">
      <alignment horizontal="center" vertical="top"/>
      <protection hidden="1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3" applyFont="1" applyAlignment="1">
      <alignment horizontal="left" indent="4"/>
    </xf>
    <xf numFmtId="0" fontId="10" fillId="0" borderId="0" xfId="3" applyFont="1" applyAlignment="1" applyProtection="1">
      <alignment horizontal="left"/>
      <protection hidden="1"/>
    </xf>
    <xf numFmtId="0" fontId="10" fillId="0" borderId="0" xfId="3" applyFont="1" applyProtection="1">
      <protection hidden="1"/>
    </xf>
    <xf numFmtId="0" fontId="9" fillId="0" borderId="0" xfId="3" applyFont="1" applyAlignment="1" applyProtection="1">
      <alignment horizontal="left" indent="4"/>
      <protection hidden="1"/>
    </xf>
    <xf numFmtId="166" fontId="10" fillId="0" borderId="0" xfId="3" applyNumberFormat="1" applyFont="1" applyAlignment="1" applyProtection="1">
      <alignment horizontal="left"/>
      <protection hidden="1"/>
    </xf>
    <xf numFmtId="0" fontId="10" fillId="0" borderId="0" xfId="3" applyFont="1" applyAlignment="1" applyProtection="1">
      <alignment horizontal="center"/>
      <protection hidden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5" fillId="0" borderId="0" xfId="3" applyFont="1" applyAlignment="1" applyProtection="1">
      <alignment horizontal="left" indent="4"/>
      <protection hidden="1"/>
    </xf>
    <xf numFmtId="166" fontId="2" fillId="0" borderId="0" xfId="3" applyNumberFormat="1" applyFont="1" applyAlignment="1" applyProtection="1">
      <alignment horizontal="left"/>
      <protection hidden="1"/>
    </xf>
    <xf numFmtId="0" fontId="2" fillId="0" borderId="0" xfId="3" applyFont="1" applyAlignment="1" applyProtection="1">
      <alignment horizontal="center"/>
      <protection hidden="1"/>
    </xf>
    <xf numFmtId="0" fontId="4" fillId="0" borderId="0" xfId="0" applyFont="1" applyAlignment="1">
      <alignment horizontal="center" vertical="center"/>
    </xf>
    <xf numFmtId="0" fontId="2" fillId="0" borderId="0" xfId="3" applyFont="1" applyAlignment="1">
      <alignment horizontal="left" indent="4"/>
    </xf>
    <xf numFmtId="0" fontId="2" fillId="0" borderId="0" xfId="3" applyFont="1" applyAlignment="1" applyProtection="1">
      <alignment horizontal="left"/>
      <protection hidden="1"/>
    </xf>
    <xf numFmtId="0" fontId="2" fillId="0" borderId="0" xfId="3" applyFont="1" applyProtection="1"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12">
    <cellStyle name="Comma 2" xfId="5" xr:uid="{00000000-0005-0000-0000-000000000000}"/>
    <cellStyle name="Comma 2 2" xfId="8" xr:uid="{00000000-0005-0000-0000-000001000000}"/>
    <cellStyle name="Normal 2" xfId="6" xr:uid="{00000000-0005-0000-0000-000002000000}"/>
    <cellStyle name="Normal 2 2" xfId="7" xr:uid="{00000000-0005-0000-0000-000003000000}"/>
    <cellStyle name="Normal 5" xfId="3" xr:uid="{00000000-0005-0000-0000-000004000000}"/>
    <cellStyle name="Normal_กกต.เชียงใหม่ 3 ชั้น ( ม.501523 - 501546 )" xfId="11" xr:uid="{00000000-0005-0000-0000-000005000000}"/>
    <cellStyle name="เครื่องหมายจุลภาค 2" xfId="10" xr:uid="{00000000-0005-0000-0000-000007000000}"/>
    <cellStyle name="จุลภาค" xfId="1" builtinId="3"/>
    <cellStyle name="ปกติ" xfId="0" builtinId="0"/>
    <cellStyle name="ปกติ 2" xfId="9" xr:uid="{00000000-0005-0000-0000-000009000000}"/>
    <cellStyle name="ปกติ 2 2" xfId="2" xr:uid="{00000000-0005-0000-0000-00000A000000}"/>
    <cellStyle name="ปกติ 6" xfId="4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91;&#3634;&#3609;&#3607;&#3637;&#3656;&#3585;&#3619;&#3632;&#3610;&#3637;&#3656;\&#3611;&#3637;&#3591;&#3610;&#3611;&#3619;&#3632;&#3617;&#3634;&#3603;%202555\&#3611;&#3619;&#3632;&#3617;&#3634;&#3603;&#3619;&#3634;&#3588;&#3634;&#3648;&#3585;&#3634;&#3632;&#3621;&#3633;&#3609;&#3605;&#3634;\&#3591;&#3634;&#3609;&#3611;&#3619;&#3632;&#3617;&#3634;&#3603;&#3648;&#3585;&#3634;&#3632;&#3621;&#3633;&#3609;&#3605;&#3634;(&#3651;&#3594;&#3657;&#3629;&#3633;&#3609;&#3609;&#3637;&#365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. 1"/>
      <sheetName val="ปร.2"/>
      <sheetName val="ปร. 3"/>
      <sheetName val="ปร.4จัดชื้อ"/>
      <sheetName val="ปร.5 (VAT)"/>
      <sheetName val="สูตรคิดงานหลัง"/>
      <sheetName val="ปร.7 ห้องน้ำ"/>
      <sheetName val="ปร.4อาคาร"/>
      <sheetName val="ปร.6"/>
      <sheetName val="ปร.5"/>
      <sheetName val="ค.ส.ล.(ห้องน้ำ)"/>
      <sheetName val="เหล็กรูปพรรณ"/>
      <sheetName val="ปร.4 ห้องน้ำ"/>
      <sheetName val="ปร.7 อเนกประสงค์"/>
      <sheetName val="ค.ส.ล.(ศาลา)"/>
      <sheetName val="เหล็กรูปพรรณ (ศาลา)"/>
      <sheetName val="ปร.4 ศาลา (1 หลัง)"/>
      <sheetName val="ปร.7 ศาลา 8 เหลี่ยม"/>
      <sheetName val="ปร.4 ศาลา (2 หลัง)"/>
      <sheetName val="ค.ส.ล.(ภูมิทัศน์)"/>
      <sheetName val="ปร.4 ภูมิทัศน์"/>
      <sheetName val="ปร.4 พิเศษ"/>
      <sheetName val="เหตุผล"/>
      <sheetName val="ปร.6 (BOQ)"/>
      <sheetName val="ปะหน้า Boq"/>
      <sheetName val="Boq เอนกประสงค์"/>
      <sheetName val="Boq ห้องน้ำ"/>
      <sheetName val="Boq ศาลา 8 เหลี่ยมใหญ่"/>
      <sheetName val="Boq ศาลา 8 เหลี่ยมเล็ก"/>
      <sheetName val="Boq ภูมิทัศน์"/>
      <sheetName val="f อาคาร"/>
      <sheetName val="ปร.4 ใช้จ่ายพิเศษ"/>
      <sheetName val="FACTOR F"/>
      <sheetName val="ค่าอำนวยการ"/>
      <sheetName val="ตารางค่าอำนวยการ"/>
      <sheetName val="ดอกเบี้ย,กำไร"/>
      <sheetName val="ภาษี"/>
      <sheetName val="Sheet1"/>
      <sheetName val="แบ่งงวด"/>
      <sheetName val="ค่าข่นส่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I2" t="str">
            <v>รายการเลขที่  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02"/>
  <sheetViews>
    <sheetView tabSelected="1" topLeftCell="A7" zoomScaleNormal="100" workbookViewId="0">
      <selection activeCell="IX31" sqref="IX31"/>
    </sheetView>
  </sheetViews>
  <sheetFormatPr defaultColWidth="0" defaultRowHeight="21.75" zeroHeight="1"/>
  <cols>
    <col min="1" max="1" width="6.42578125" style="26" customWidth="1"/>
    <col min="2" max="2" width="35.42578125" style="26" customWidth="1"/>
    <col min="3" max="3" width="13.7109375" style="26" customWidth="1"/>
    <col min="4" max="4" width="6.28515625" style="26" customWidth="1"/>
    <col min="5" max="5" width="17.85546875" style="26" customWidth="1"/>
    <col min="6" max="6" width="9.42578125" style="26" customWidth="1"/>
    <col min="7" max="7" width="7" style="26" customWidth="1"/>
    <col min="8" max="254" width="0" style="26" hidden="1"/>
    <col min="255" max="255" width="4.85546875" style="26" hidden="1" customWidth="1"/>
    <col min="256" max="256" width="4.140625" style="26" hidden="1" customWidth="1"/>
    <col min="257" max="257" width="6.42578125" style="26" customWidth="1"/>
    <col min="258" max="258" width="35.42578125" style="26" customWidth="1"/>
    <col min="259" max="259" width="13.7109375" style="26" customWidth="1"/>
    <col min="260" max="260" width="9.42578125" style="26" customWidth="1"/>
    <col min="261" max="261" width="13.7109375" style="26" customWidth="1"/>
    <col min="262" max="262" width="9.42578125" style="26" customWidth="1"/>
    <col min="263" max="263" width="8" style="26" customWidth="1"/>
    <col min="264" max="512" width="0" style="26" hidden="1"/>
    <col min="513" max="513" width="6.42578125" style="26" customWidth="1"/>
    <col min="514" max="514" width="35.42578125" style="26" customWidth="1"/>
    <col min="515" max="515" width="13.7109375" style="26" customWidth="1"/>
    <col min="516" max="516" width="9.42578125" style="26" customWidth="1"/>
    <col min="517" max="517" width="13.7109375" style="26" customWidth="1"/>
    <col min="518" max="518" width="9.42578125" style="26" customWidth="1"/>
    <col min="519" max="519" width="8" style="26" customWidth="1"/>
    <col min="520" max="768" width="0" style="26" hidden="1"/>
    <col min="769" max="769" width="6.42578125" style="26" customWidth="1"/>
    <col min="770" max="770" width="35.42578125" style="26" customWidth="1"/>
    <col min="771" max="771" width="13.7109375" style="26" customWidth="1"/>
    <col min="772" max="772" width="9.42578125" style="26" customWidth="1"/>
    <col min="773" max="773" width="13.7109375" style="26" customWidth="1"/>
    <col min="774" max="774" width="9.42578125" style="26" customWidth="1"/>
    <col min="775" max="775" width="8" style="26" customWidth="1"/>
    <col min="776" max="1024" width="0" style="26" hidden="1"/>
    <col min="1025" max="1025" width="6.42578125" style="26" customWidth="1"/>
    <col min="1026" max="1026" width="35.42578125" style="26" customWidth="1"/>
    <col min="1027" max="1027" width="13.7109375" style="26" customWidth="1"/>
    <col min="1028" max="1028" width="9.42578125" style="26" customWidth="1"/>
    <col min="1029" max="1029" width="13.7109375" style="26" customWidth="1"/>
    <col min="1030" max="1030" width="9.42578125" style="26" customWidth="1"/>
    <col min="1031" max="1031" width="8" style="26" customWidth="1"/>
    <col min="1032" max="1280" width="0" style="26" hidden="1"/>
    <col min="1281" max="1281" width="6.42578125" style="26" customWidth="1"/>
    <col min="1282" max="1282" width="35.42578125" style="26" customWidth="1"/>
    <col min="1283" max="1283" width="13.7109375" style="26" customWidth="1"/>
    <col min="1284" max="1284" width="9.42578125" style="26" customWidth="1"/>
    <col min="1285" max="1285" width="13.7109375" style="26" customWidth="1"/>
    <col min="1286" max="1286" width="9.42578125" style="26" customWidth="1"/>
    <col min="1287" max="1287" width="8" style="26" customWidth="1"/>
    <col min="1288" max="1536" width="0" style="26" hidden="1"/>
    <col min="1537" max="1537" width="6.42578125" style="26" customWidth="1"/>
    <col min="1538" max="1538" width="35.42578125" style="26" customWidth="1"/>
    <col min="1539" max="1539" width="13.7109375" style="26" customWidth="1"/>
    <col min="1540" max="1540" width="9.42578125" style="26" customWidth="1"/>
    <col min="1541" max="1541" width="13.7109375" style="26" customWidth="1"/>
    <col min="1542" max="1542" width="9.42578125" style="26" customWidth="1"/>
    <col min="1543" max="1543" width="8" style="26" customWidth="1"/>
    <col min="1544" max="1792" width="0" style="26" hidden="1"/>
    <col min="1793" max="1793" width="6.42578125" style="26" customWidth="1"/>
    <col min="1794" max="1794" width="35.42578125" style="26" customWidth="1"/>
    <col min="1795" max="1795" width="13.7109375" style="26" customWidth="1"/>
    <col min="1796" max="1796" width="9.42578125" style="26" customWidth="1"/>
    <col min="1797" max="1797" width="13.7109375" style="26" customWidth="1"/>
    <col min="1798" max="1798" width="9.42578125" style="26" customWidth="1"/>
    <col min="1799" max="1799" width="8" style="26" customWidth="1"/>
    <col min="1800" max="2048" width="0" style="26" hidden="1"/>
    <col min="2049" max="2049" width="6.42578125" style="26" customWidth="1"/>
    <col min="2050" max="2050" width="35.42578125" style="26" customWidth="1"/>
    <col min="2051" max="2051" width="13.7109375" style="26" customWidth="1"/>
    <col min="2052" max="2052" width="9.42578125" style="26" customWidth="1"/>
    <col min="2053" max="2053" width="13.7109375" style="26" customWidth="1"/>
    <col min="2054" max="2054" width="9.42578125" style="26" customWidth="1"/>
    <col min="2055" max="2055" width="8" style="26" customWidth="1"/>
    <col min="2056" max="2304" width="0" style="26" hidden="1"/>
    <col min="2305" max="2305" width="6.42578125" style="26" customWidth="1"/>
    <col min="2306" max="2306" width="35.42578125" style="26" customWidth="1"/>
    <col min="2307" max="2307" width="13.7109375" style="26" customWidth="1"/>
    <col min="2308" max="2308" width="9.42578125" style="26" customWidth="1"/>
    <col min="2309" max="2309" width="13.7109375" style="26" customWidth="1"/>
    <col min="2310" max="2310" width="9.42578125" style="26" customWidth="1"/>
    <col min="2311" max="2311" width="8" style="26" customWidth="1"/>
    <col min="2312" max="2560" width="0" style="26" hidden="1"/>
    <col min="2561" max="2561" width="6.42578125" style="26" customWidth="1"/>
    <col min="2562" max="2562" width="35.42578125" style="26" customWidth="1"/>
    <col min="2563" max="2563" width="13.7109375" style="26" customWidth="1"/>
    <col min="2564" max="2564" width="9.42578125" style="26" customWidth="1"/>
    <col min="2565" max="2565" width="13.7109375" style="26" customWidth="1"/>
    <col min="2566" max="2566" width="9.42578125" style="26" customWidth="1"/>
    <col min="2567" max="2567" width="8" style="26" customWidth="1"/>
    <col min="2568" max="2816" width="0" style="26" hidden="1"/>
    <col min="2817" max="2817" width="6.42578125" style="26" customWidth="1"/>
    <col min="2818" max="2818" width="35.42578125" style="26" customWidth="1"/>
    <col min="2819" max="2819" width="13.7109375" style="26" customWidth="1"/>
    <col min="2820" max="2820" width="9.42578125" style="26" customWidth="1"/>
    <col min="2821" max="2821" width="13.7109375" style="26" customWidth="1"/>
    <col min="2822" max="2822" width="9.42578125" style="26" customWidth="1"/>
    <col min="2823" max="2823" width="8" style="26" customWidth="1"/>
    <col min="2824" max="3072" width="0" style="26" hidden="1"/>
    <col min="3073" max="3073" width="6.42578125" style="26" customWidth="1"/>
    <col min="3074" max="3074" width="35.42578125" style="26" customWidth="1"/>
    <col min="3075" max="3075" width="13.7109375" style="26" customWidth="1"/>
    <col min="3076" max="3076" width="9.42578125" style="26" customWidth="1"/>
    <col min="3077" max="3077" width="13.7109375" style="26" customWidth="1"/>
    <col min="3078" max="3078" width="9.42578125" style="26" customWidth="1"/>
    <col min="3079" max="3079" width="8" style="26" customWidth="1"/>
    <col min="3080" max="3328" width="0" style="26" hidden="1"/>
    <col min="3329" max="3329" width="6.42578125" style="26" customWidth="1"/>
    <col min="3330" max="3330" width="35.42578125" style="26" customWidth="1"/>
    <col min="3331" max="3331" width="13.7109375" style="26" customWidth="1"/>
    <col min="3332" max="3332" width="9.42578125" style="26" customWidth="1"/>
    <col min="3333" max="3333" width="13.7109375" style="26" customWidth="1"/>
    <col min="3334" max="3334" width="9.42578125" style="26" customWidth="1"/>
    <col min="3335" max="3335" width="8" style="26" customWidth="1"/>
    <col min="3336" max="3584" width="0" style="26" hidden="1"/>
    <col min="3585" max="3585" width="6.42578125" style="26" customWidth="1"/>
    <col min="3586" max="3586" width="35.42578125" style="26" customWidth="1"/>
    <col min="3587" max="3587" width="13.7109375" style="26" customWidth="1"/>
    <col min="3588" max="3588" width="9.42578125" style="26" customWidth="1"/>
    <col min="3589" max="3589" width="13.7109375" style="26" customWidth="1"/>
    <col min="3590" max="3590" width="9.42578125" style="26" customWidth="1"/>
    <col min="3591" max="3591" width="8" style="26" customWidth="1"/>
    <col min="3592" max="3840" width="0" style="26" hidden="1"/>
    <col min="3841" max="3841" width="6.42578125" style="26" customWidth="1"/>
    <col min="3842" max="3842" width="35.42578125" style="26" customWidth="1"/>
    <col min="3843" max="3843" width="13.7109375" style="26" customWidth="1"/>
    <col min="3844" max="3844" width="9.42578125" style="26" customWidth="1"/>
    <col min="3845" max="3845" width="13.7109375" style="26" customWidth="1"/>
    <col min="3846" max="3846" width="9.42578125" style="26" customWidth="1"/>
    <col min="3847" max="3847" width="8" style="26" customWidth="1"/>
    <col min="3848" max="4096" width="0" style="26" hidden="1"/>
    <col min="4097" max="4097" width="6.42578125" style="26" customWidth="1"/>
    <col min="4098" max="4098" width="35.42578125" style="26" customWidth="1"/>
    <col min="4099" max="4099" width="13.7109375" style="26" customWidth="1"/>
    <col min="4100" max="4100" width="9.42578125" style="26" customWidth="1"/>
    <col min="4101" max="4101" width="13.7109375" style="26" customWidth="1"/>
    <col min="4102" max="4102" width="9.42578125" style="26" customWidth="1"/>
    <col min="4103" max="4103" width="8" style="26" customWidth="1"/>
    <col min="4104" max="4352" width="0" style="26" hidden="1"/>
    <col min="4353" max="4353" width="6.42578125" style="26" customWidth="1"/>
    <col min="4354" max="4354" width="35.42578125" style="26" customWidth="1"/>
    <col min="4355" max="4355" width="13.7109375" style="26" customWidth="1"/>
    <col min="4356" max="4356" width="9.42578125" style="26" customWidth="1"/>
    <col min="4357" max="4357" width="13.7109375" style="26" customWidth="1"/>
    <col min="4358" max="4358" width="9.42578125" style="26" customWidth="1"/>
    <col min="4359" max="4359" width="8" style="26" customWidth="1"/>
    <col min="4360" max="4608" width="0" style="26" hidden="1"/>
    <col min="4609" max="4609" width="6.42578125" style="26" customWidth="1"/>
    <col min="4610" max="4610" width="35.42578125" style="26" customWidth="1"/>
    <col min="4611" max="4611" width="13.7109375" style="26" customWidth="1"/>
    <col min="4612" max="4612" width="9.42578125" style="26" customWidth="1"/>
    <col min="4613" max="4613" width="13.7109375" style="26" customWidth="1"/>
    <col min="4614" max="4614" width="9.42578125" style="26" customWidth="1"/>
    <col min="4615" max="4615" width="8" style="26" customWidth="1"/>
    <col min="4616" max="4864" width="0" style="26" hidden="1"/>
    <col min="4865" max="4865" width="6.42578125" style="26" customWidth="1"/>
    <col min="4866" max="4866" width="35.42578125" style="26" customWidth="1"/>
    <col min="4867" max="4867" width="13.7109375" style="26" customWidth="1"/>
    <col min="4868" max="4868" width="9.42578125" style="26" customWidth="1"/>
    <col min="4869" max="4869" width="13.7109375" style="26" customWidth="1"/>
    <col min="4870" max="4870" width="9.42578125" style="26" customWidth="1"/>
    <col min="4871" max="4871" width="8" style="26" customWidth="1"/>
    <col min="4872" max="5120" width="0" style="26" hidden="1"/>
    <col min="5121" max="5121" width="6.42578125" style="26" customWidth="1"/>
    <col min="5122" max="5122" width="35.42578125" style="26" customWidth="1"/>
    <col min="5123" max="5123" width="13.7109375" style="26" customWidth="1"/>
    <col min="5124" max="5124" width="9.42578125" style="26" customWidth="1"/>
    <col min="5125" max="5125" width="13.7109375" style="26" customWidth="1"/>
    <col min="5126" max="5126" width="9.42578125" style="26" customWidth="1"/>
    <col min="5127" max="5127" width="8" style="26" customWidth="1"/>
    <col min="5128" max="5376" width="0" style="26" hidden="1"/>
    <col min="5377" max="5377" width="6.42578125" style="26" customWidth="1"/>
    <col min="5378" max="5378" width="35.42578125" style="26" customWidth="1"/>
    <col min="5379" max="5379" width="13.7109375" style="26" customWidth="1"/>
    <col min="5380" max="5380" width="9.42578125" style="26" customWidth="1"/>
    <col min="5381" max="5381" width="13.7109375" style="26" customWidth="1"/>
    <col min="5382" max="5382" width="9.42578125" style="26" customWidth="1"/>
    <col min="5383" max="5383" width="8" style="26" customWidth="1"/>
    <col min="5384" max="5632" width="0" style="26" hidden="1"/>
    <col min="5633" max="5633" width="6.42578125" style="26" customWidth="1"/>
    <col min="5634" max="5634" width="35.42578125" style="26" customWidth="1"/>
    <col min="5635" max="5635" width="13.7109375" style="26" customWidth="1"/>
    <col min="5636" max="5636" width="9.42578125" style="26" customWidth="1"/>
    <col min="5637" max="5637" width="13.7109375" style="26" customWidth="1"/>
    <col min="5638" max="5638" width="9.42578125" style="26" customWidth="1"/>
    <col min="5639" max="5639" width="8" style="26" customWidth="1"/>
    <col min="5640" max="5888" width="0" style="26" hidden="1"/>
    <col min="5889" max="5889" width="6.42578125" style="26" customWidth="1"/>
    <col min="5890" max="5890" width="35.42578125" style="26" customWidth="1"/>
    <col min="5891" max="5891" width="13.7109375" style="26" customWidth="1"/>
    <col min="5892" max="5892" width="9.42578125" style="26" customWidth="1"/>
    <col min="5893" max="5893" width="13.7109375" style="26" customWidth="1"/>
    <col min="5894" max="5894" width="9.42578125" style="26" customWidth="1"/>
    <col min="5895" max="5895" width="8" style="26" customWidth="1"/>
    <col min="5896" max="6144" width="0" style="26" hidden="1"/>
    <col min="6145" max="6145" width="6.42578125" style="26" customWidth="1"/>
    <col min="6146" max="6146" width="35.42578125" style="26" customWidth="1"/>
    <col min="6147" max="6147" width="13.7109375" style="26" customWidth="1"/>
    <col min="6148" max="6148" width="9.42578125" style="26" customWidth="1"/>
    <col min="6149" max="6149" width="13.7109375" style="26" customWidth="1"/>
    <col min="6150" max="6150" width="9.42578125" style="26" customWidth="1"/>
    <col min="6151" max="6151" width="8" style="26" customWidth="1"/>
    <col min="6152" max="6400" width="0" style="26" hidden="1"/>
    <col min="6401" max="6401" width="6.42578125" style="26" customWidth="1"/>
    <col min="6402" max="6402" width="35.42578125" style="26" customWidth="1"/>
    <col min="6403" max="6403" width="13.7109375" style="26" customWidth="1"/>
    <col min="6404" max="6404" width="9.42578125" style="26" customWidth="1"/>
    <col min="6405" max="6405" width="13.7109375" style="26" customWidth="1"/>
    <col min="6406" max="6406" width="9.42578125" style="26" customWidth="1"/>
    <col min="6407" max="6407" width="8" style="26" customWidth="1"/>
    <col min="6408" max="6656" width="0" style="26" hidden="1"/>
    <col min="6657" max="6657" width="6.42578125" style="26" customWidth="1"/>
    <col min="6658" max="6658" width="35.42578125" style="26" customWidth="1"/>
    <col min="6659" max="6659" width="13.7109375" style="26" customWidth="1"/>
    <col min="6660" max="6660" width="9.42578125" style="26" customWidth="1"/>
    <col min="6661" max="6661" width="13.7109375" style="26" customWidth="1"/>
    <col min="6662" max="6662" width="9.42578125" style="26" customWidth="1"/>
    <col min="6663" max="6663" width="8" style="26" customWidth="1"/>
    <col min="6664" max="6912" width="0" style="26" hidden="1"/>
    <col min="6913" max="6913" width="6.42578125" style="26" customWidth="1"/>
    <col min="6914" max="6914" width="35.42578125" style="26" customWidth="1"/>
    <col min="6915" max="6915" width="13.7109375" style="26" customWidth="1"/>
    <col min="6916" max="6916" width="9.42578125" style="26" customWidth="1"/>
    <col min="6917" max="6917" width="13.7109375" style="26" customWidth="1"/>
    <col min="6918" max="6918" width="9.42578125" style="26" customWidth="1"/>
    <col min="6919" max="6919" width="8" style="26" customWidth="1"/>
    <col min="6920" max="7168" width="0" style="26" hidden="1"/>
    <col min="7169" max="7169" width="6.42578125" style="26" customWidth="1"/>
    <col min="7170" max="7170" width="35.42578125" style="26" customWidth="1"/>
    <col min="7171" max="7171" width="13.7109375" style="26" customWidth="1"/>
    <col min="7172" max="7172" width="9.42578125" style="26" customWidth="1"/>
    <col min="7173" max="7173" width="13.7109375" style="26" customWidth="1"/>
    <col min="7174" max="7174" width="9.42578125" style="26" customWidth="1"/>
    <col min="7175" max="7175" width="8" style="26" customWidth="1"/>
    <col min="7176" max="7424" width="0" style="26" hidden="1"/>
    <col min="7425" max="7425" width="6.42578125" style="26" customWidth="1"/>
    <col min="7426" max="7426" width="35.42578125" style="26" customWidth="1"/>
    <col min="7427" max="7427" width="13.7109375" style="26" customWidth="1"/>
    <col min="7428" max="7428" width="9.42578125" style="26" customWidth="1"/>
    <col min="7429" max="7429" width="13.7109375" style="26" customWidth="1"/>
    <col min="7430" max="7430" width="9.42578125" style="26" customWidth="1"/>
    <col min="7431" max="7431" width="8" style="26" customWidth="1"/>
    <col min="7432" max="7680" width="0" style="26" hidden="1"/>
    <col min="7681" max="7681" width="6.42578125" style="26" customWidth="1"/>
    <col min="7682" max="7682" width="35.42578125" style="26" customWidth="1"/>
    <col min="7683" max="7683" width="13.7109375" style="26" customWidth="1"/>
    <col min="7684" max="7684" width="9.42578125" style="26" customWidth="1"/>
    <col min="7685" max="7685" width="13.7109375" style="26" customWidth="1"/>
    <col min="7686" max="7686" width="9.42578125" style="26" customWidth="1"/>
    <col min="7687" max="7687" width="8" style="26" customWidth="1"/>
    <col min="7688" max="7936" width="0" style="26" hidden="1"/>
    <col min="7937" max="7937" width="6.42578125" style="26" customWidth="1"/>
    <col min="7938" max="7938" width="35.42578125" style="26" customWidth="1"/>
    <col min="7939" max="7939" width="13.7109375" style="26" customWidth="1"/>
    <col min="7940" max="7940" width="9.42578125" style="26" customWidth="1"/>
    <col min="7941" max="7941" width="13.7109375" style="26" customWidth="1"/>
    <col min="7942" max="7942" width="9.42578125" style="26" customWidth="1"/>
    <col min="7943" max="7943" width="8" style="26" customWidth="1"/>
    <col min="7944" max="8192" width="0" style="26" hidden="1"/>
    <col min="8193" max="8193" width="6.42578125" style="26" customWidth="1"/>
    <col min="8194" max="8194" width="35.42578125" style="26" customWidth="1"/>
    <col min="8195" max="8195" width="13.7109375" style="26" customWidth="1"/>
    <col min="8196" max="8196" width="9.42578125" style="26" customWidth="1"/>
    <col min="8197" max="8197" width="13.7109375" style="26" customWidth="1"/>
    <col min="8198" max="8198" width="9.42578125" style="26" customWidth="1"/>
    <col min="8199" max="8199" width="8" style="26" customWidth="1"/>
    <col min="8200" max="8448" width="0" style="26" hidden="1"/>
    <col min="8449" max="8449" width="6.42578125" style="26" customWidth="1"/>
    <col min="8450" max="8450" width="35.42578125" style="26" customWidth="1"/>
    <col min="8451" max="8451" width="13.7109375" style="26" customWidth="1"/>
    <col min="8452" max="8452" width="9.42578125" style="26" customWidth="1"/>
    <col min="8453" max="8453" width="13.7109375" style="26" customWidth="1"/>
    <col min="8454" max="8454" width="9.42578125" style="26" customWidth="1"/>
    <col min="8455" max="8455" width="8" style="26" customWidth="1"/>
    <col min="8456" max="8704" width="0" style="26" hidden="1"/>
    <col min="8705" max="8705" width="6.42578125" style="26" customWidth="1"/>
    <col min="8706" max="8706" width="35.42578125" style="26" customWidth="1"/>
    <col min="8707" max="8707" width="13.7109375" style="26" customWidth="1"/>
    <col min="8708" max="8708" width="9.42578125" style="26" customWidth="1"/>
    <col min="8709" max="8709" width="13.7109375" style="26" customWidth="1"/>
    <col min="8710" max="8710" width="9.42578125" style="26" customWidth="1"/>
    <col min="8711" max="8711" width="8" style="26" customWidth="1"/>
    <col min="8712" max="8960" width="0" style="26" hidden="1"/>
    <col min="8961" max="8961" width="6.42578125" style="26" customWidth="1"/>
    <col min="8962" max="8962" width="35.42578125" style="26" customWidth="1"/>
    <col min="8963" max="8963" width="13.7109375" style="26" customWidth="1"/>
    <col min="8964" max="8964" width="9.42578125" style="26" customWidth="1"/>
    <col min="8965" max="8965" width="13.7109375" style="26" customWidth="1"/>
    <col min="8966" max="8966" width="9.42578125" style="26" customWidth="1"/>
    <col min="8967" max="8967" width="8" style="26" customWidth="1"/>
    <col min="8968" max="9216" width="0" style="26" hidden="1"/>
    <col min="9217" max="9217" width="6.42578125" style="26" customWidth="1"/>
    <col min="9218" max="9218" width="35.42578125" style="26" customWidth="1"/>
    <col min="9219" max="9219" width="13.7109375" style="26" customWidth="1"/>
    <col min="9220" max="9220" width="9.42578125" style="26" customWidth="1"/>
    <col min="9221" max="9221" width="13.7109375" style="26" customWidth="1"/>
    <col min="9222" max="9222" width="9.42578125" style="26" customWidth="1"/>
    <col min="9223" max="9223" width="8" style="26" customWidth="1"/>
    <col min="9224" max="9472" width="0" style="26" hidden="1"/>
    <col min="9473" max="9473" width="6.42578125" style="26" customWidth="1"/>
    <col min="9474" max="9474" width="35.42578125" style="26" customWidth="1"/>
    <col min="9475" max="9475" width="13.7109375" style="26" customWidth="1"/>
    <col min="9476" max="9476" width="9.42578125" style="26" customWidth="1"/>
    <col min="9477" max="9477" width="13.7109375" style="26" customWidth="1"/>
    <col min="9478" max="9478" width="9.42578125" style="26" customWidth="1"/>
    <col min="9479" max="9479" width="8" style="26" customWidth="1"/>
    <col min="9480" max="9728" width="0" style="26" hidden="1"/>
    <col min="9729" max="9729" width="6.42578125" style="26" customWidth="1"/>
    <col min="9730" max="9730" width="35.42578125" style="26" customWidth="1"/>
    <col min="9731" max="9731" width="13.7109375" style="26" customWidth="1"/>
    <col min="9732" max="9732" width="9.42578125" style="26" customWidth="1"/>
    <col min="9733" max="9733" width="13.7109375" style="26" customWidth="1"/>
    <col min="9734" max="9734" width="9.42578125" style="26" customWidth="1"/>
    <col min="9735" max="9735" width="8" style="26" customWidth="1"/>
    <col min="9736" max="9984" width="0" style="26" hidden="1"/>
    <col min="9985" max="9985" width="6.42578125" style="26" customWidth="1"/>
    <col min="9986" max="9986" width="35.42578125" style="26" customWidth="1"/>
    <col min="9987" max="9987" width="13.7109375" style="26" customWidth="1"/>
    <col min="9988" max="9988" width="9.42578125" style="26" customWidth="1"/>
    <col min="9989" max="9989" width="13.7109375" style="26" customWidth="1"/>
    <col min="9990" max="9990" width="9.42578125" style="26" customWidth="1"/>
    <col min="9991" max="9991" width="8" style="26" customWidth="1"/>
    <col min="9992" max="10240" width="0" style="26" hidden="1"/>
    <col min="10241" max="10241" width="6.42578125" style="26" customWidth="1"/>
    <col min="10242" max="10242" width="35.42578125" style="26" customWidth="1"/>
    <col min="10243" max="10243" width="13.7109375" style="26" customWidth="1"/>
    <col min="10244" max="10244" width="9.42578125" style="26" customWidth="1"/>
    <col min="10245" max="10245" width="13.7109375" style="26" customWidth="1"/>
    <col min="10246" max="10246" width="9.42578125" style="26" customWidth="1"/>
    <col min="10247" max="10247" width="8" style="26" customWidth="1"/>
    <col min="10248" max="10496" width="0" style="26" hidden="1"/>
    <col min="10497" max="10497" width="6.42578125" style="26" customWidth="1"/>
    <col min="10498" max="10498" width="35.42578125" style="26" customWidth="1"/>
    <col min="10499" max="10499" width="13.7109375" style="26" customWidth="1"/>
    <col min="10500" max="10500" width="9.42578125" style="26" customWidth="1"/>
    <col min="10501" max="10501" width="13.7109375" style="26" customWidth="1"/>
    <col min="10502" max="10502" width="9.42578125" style="26" customWidth="1"/>
    <col min="10503" max="10503" width="8" style="26" customWidth="1"/>
    <col min="10504" max="10752" width="0" style="26" hidden="1"/>
    <col min="10753" max="10753" width="6.42578125" style="26" customWidth="1"/>
    <col min="10754" max="10754" width="35.42578125" style="26" customWidth="1"/>
    <col min="10755" max="10755" width="13.7109375" style="26" customWidth="1"/>
    <col min="10756" max="10756" width="9.42578125" style="26" customWidth="1"/>
    <col min="10757" max="10757" width="13.7109375" style="26" customWidth="1"/>
    <col min="10758" max="10758" width="9.42578125" style="26" customWidth="1"/>
    <col min="10759" max="10759" width="8" style="26" customWidth="1"/>
    <col min="10760" max="11008" width="0" style="26" hidden="1"/>
    <col min="11009" max="11009" width="6.42578125" style="26" customWidth="1"/>
    <col min="11010" max="11010" width="35.42578125" style="26" customWidth="1"/>
    <col min="11011" max="11011" width="13.7109375" style="26" customWidth="1"/>
    <col min="11012" max="11012" width="9.42578125" style="26" customWidth="1"/>
    <col min="11013" max="11013" width="13.7109375" style="26" customWidth="1"/>
    <col min="11014" max="11014" width="9.42578125" style="26" customWidth="1"/>
    <col min="11015" max="11015" width="8" style="26" customWidth="1"/>
    <col min="11016" max="11264" width="0" style="26" hidden="1"/>
    <col min="11265" max="11265" width="6.42578125" style="26" customWidth="1"/>
    <col min="11266" max="11266" width="35.42578125" style="26" customWidth="1"/>
    <col min="11267" max="11267" width="13.7109375" style="26" customWidth="1"/>
    <col min="11268" max="11268" width="9.42578125" style="26" customWidth="1"/>
    <col min="11269" max="11269" width="13.7109375" style="26" customWidth="1"/>
    <col min="11270" max="11270" width="9.42578125" style="26" customWidth="1"/>
    <col min="11271" max="11271" width="8" style="26" customWidth="1"/>
    <col min="11272" max="11520" width="0" style="26" hidden="1"/>
    <col min="11521" max="11521" width="6.42578125" style="26" customWidth="1"/>
    <col min="11522" max="11522" width="35.42578125" style="26" customWidth="1"/>
    <col min="11523" max="11523" width="13.7109375" style="26" customWidth="1"/>
    <col min="11524" max="11524" width="9.42578125" style="26" customWidth="1"/>
    <col min="11525" max="11525" width="13.7109375" style="26" customWidth="1"/>
    <col min="11526" max="11526" width="9.42578125" style="26" customWidth="1"/>
    <col min="11527" max="11527" width="8" style="26" customWidth="1"/>
    <col min="11528" max="11776" width="0" style="26" hidden="1"/>
    <col min="11777" max="11777" width="6.42578125" style="26" customWidth="1"/>
    <col min="11778" max="11778" width="35.42578125" style="26" customWidth="1"/>
    <col min="11779" max="11779" width="13.7109375" style="26" customWidth="1"/>
    <col min="11780" max="11780" width="9.42578125" style="26" customWidth="1"/>
    <col min="11781" max="11781" width="13.7109375" style="26" customWidth="1"/>
    <col min="11782" max="11782" width="9.42578125" style="26" customWidth="1"/>
    <col min="11783" max="11783" width="8" style="26" customWidth="1"/>
    <col min="11784" max="12032" width="0" style="26" hidden="1"/>
    <col min="12033" max="12033" width="6.42578125" style="26" customWidth="1"/>
    <col min="12034" max="12034" width="35.42578125" style="26" customWidth="1"/>
    <col min="12035" max="12035" width="13.7109375" style="26" customWidth="1"/>
    <col min="12036" max="12036" width="9.42578125" style="26" customWidth="1"/>
    <col min="12037" max="12037" width="13.7109375" style="26" customWidth="1"/>
    <col min="12038" max="12038" width="9.42578125" style="26" customWidth="1"/>
    <col min="12039" max="12039" width="8" style="26" customWidth="1"/>
    <col min="12040" max="12288" width="0" style="26" hidden="1"/>
    <col min="12289" max="12289" width="6.42578125" style="26" customWidth="1"/>
    <col min="12290" max="12290" width="35.42578125" style="26" customWidth="1"/>
    <col min="12291" max="12291" width="13.7109375" style="26" customWidth="1"/>
    <col min="12292" max="12292" width="9.42578125" style="26" customWidth="1"/>
    <col min="12293" max="12293" width="13.7109375" style="26" customWidth="1"/>
    <col min="12294" max="12294" width="9.42578125" style="26" customWidth="1"/>
    <col min="12295" max="12295" width="8" style="26" customWidth="1"/>
    <col min="12296" max="12544" width="0" style="26" hidden="1"/>
    <col min="12545" max="12545" width="6.42578125" style="26" customWidth="1"/>
    <col min="12546" max="12546" width="35.42578125" style="26" customWidth="1"/>
    <col min="12547" max="12547" width="13.7109375" style="26" customWidth="1"/>
    <col min="12548" max="12548" width="9.42578125" style="26" customWidth="1"/>
    <col min="12549" max="12549" width="13.7109375" style="26" customWidth="1"/>
    <col min="12550" max="12550" width="9.42578125" style="26" customWidth="1"/>
    <col min="12551" max="12551" width="8" style="26" customWidth="1"/>
    <col min="12552" max="12800" width="0" style="26" hidden="1"/>
    <col min="12801" max="12801" width="6.42578125" style="26" customWidth="1"/>
    <col min="12802" max="12802" width="35.42578125" style="26" customWidth="1"/>
    <col min="12803" max="12803" width="13.7109375" style="26" customWidth="1"/>
    <col min="12804" max="12804" width="9.42578125" style="26" customWidth="1"/>
    <col min="12805" max="12805" width="13.7109375" style="26" customWidth="1"/>
    <col min="12806" max="12806" width="9.42578125" style="26" customWidth="1"/>
    <col min="12807" max="12807" width="8" style="26" customWidth="1"/>
    <col min="12808" max="13056" width="0" style="26" hidden="1"/>
    <col min="13057" max="13057" width="6.42578125" style="26" customWidth="1"/>
    <col min="13058" max="13058" width="35.42578125" style="26" customWidth="1"/>
    <col min="13059" max="13059" width="13.7109375" style="26" customWidth="1"/>
    <col min="13060" max="13060" width="9.42578125" style="26" customWidth="1"/>
    <col min="13061" max="13061" width="13.7109375" style="26" customWidth="1"/>
    <col min="13062" max="13062" width="9.42578125" style="26" customWidth="1"/>
    <col min="13063" max="13063" width="8" style="26" customWidth="1"/>
    <col min="13064" max="13312" width="0" style="26" hidden="1"/>
    <col min="13313" max="13313" width="6.42578125" style="26" customWidth="1"/>
    <col min="13314" max="13314" width="35.42578125" style="26" customWidth="1"/>
    <col min="13315" max="13315" width="13.7109375" style="26" customWidth="1"/>
    <col min="13316" max="13316" width="9.42578125" style="26" customWidth="1"/>
    <col min="13317" max="13317" width="13.7109375" style="26" customWidth="1"/>
    <col min="13318" max="13318" width="9.42578125" style="26" customWidth="1"/>
    <col min="13319" max="13319" width="8" style="26" customWidth="1"/>
    <col min="13320" max="13568" width="0" style="26" hidden="1"/>
    <col min="13569" max="13569" width="6.42578125" style="26" customWidth="1"/>
    <col min="13570" max="13570" width="35.42578125" style="26" customWidth="1"/>
    <col min="13571" max="13571" width="13.7109375" style="26" customWidth="1"/>
    <col min="13572" max="13572" width="9.42578125" style="26" customWidth="1"/>
    <col min="13573" max="13573" width="13.7109375" style="26" customWidth="1"/>
    <col min="13574" max="13574" width="9.42578125" style="26" customWidth="1"/>
    <col min="13575" max="13575" width="8" style="26" customWidth="1"/>
    <col min="13576" max="13824" width="0" style="26" hidden="1"/>
    <col min="13825" max="13825" width="6.42578125" style="26" customWidth="1"/>
    <col min="13826" max="13826" width="35.42578125" style="26" customWidth="1"/>
    <col min="13827" max="13827" width="13.7109375" style="26" customWidth="1"/>
    <col min="13828" max="13828" width="9.42578125" style="26" customWidth="1"/>
    <col min="13829" max="13829" width="13.7109375" style="26" customWidth="1"/>
    <col min="13830" max="13830" width="9.42578125" style="26" customWidth="1"/>
    <col min="13831" max="13831" width="8" style="26" customWidth="1"/>
    <col min="13832" max="14080" width="0" style="26" hidden="1"/>
    <col min="14081" max="14081" width="6.42578125" style="26" customWidth="1"/>
    <col min="14082" max="14082" width="35.42578125" style="26" customWidth="1"/>
    <col min="14083" max="14083" width="13.7109375" style="26" customWidth="1"/>
    <col min="14084" max="14084" width="9.42578125" style="26" customWidth="1"/>
    <col min="14085" max="14085" width="13.7109375" style="26" customWidth="1"/>
    <col min="14086" max="14086" width="9.42578125" style="26" customWidth="1"/>
    <col min="14087" max="14087" width="8" style="26" customWidth="1"/>
    <col min="14088" max="14336" width="0" style="26" hidden="1"/>
    <col min="14337" max="14337" width="6.42578125" style="26" customWidth="1"/>
    <col min="14338" max="14338" width="35.42578125" style="26" customWidth="1"/>
    <col min="14339" max="14339" width="13.7109375" style="26" customWidth="1"/>
    <col min="14340" max="14340" width="9.42578125" style="26" customWidth="1"/>
    <col min="14341" max="14341" width="13.7109375" style="26" customWidth="1"/>
    <col min="14342" max="14342" width="9.42578125" style="26" customWidth="1"/>
    <col min="14343" max="14343" width="8" style="26" customWidth="1"/>
    <col min="14344" max="14592" width="0" style="26" hidden="1"/>
    <col min="14593" max="14593" width="6.42578125" style="26" customWidth="1"/>
    <col min="14594" max="14594" width="35.42578125" style="26" customWidth="1"/>
    <col min="14595" max="14595" width="13.7109375" style="26" customWidth="1"/>
    <col min="14596" max="14596" width="9.42578125" style="26" customWidth="1"/>
    <col min="14597" max="14597" width="13.7109375" style="26" customWidth="1"/>
    <col min="14598" max="14598" width="9.42578125" style="26" customWidth="1"/>
    <col min="14599" max="14599" width="8" style="26" customWidth="1"/>
    <col min="14600" max="14848" width="0" style="26" hidden="1"/>
    <col min="14849" max="14849" width="6.42578125" style="26" customWidth="1"/>
    <col min="14850" max="14850" width="35.42578125" style="26" customWidth="1"/>
    <col min="14851" max="14851" width="13.7109375" style="26" customWidth="1"/>
    <col min="14852" max="14852" width="9.42578125" style="26" customWidth="1"/>
    <col min="14853" max="14853" width="13.7109375" style="26" customWidth="1"/>
    <col min="14854" max="14854" width="9.42578125" style="26" customWidth="1"/>
    <col min="14855" max="14855" width="8" style="26" customWidth="1"/>
    <col min="14856" max="15104" width="0" style="26" hidden="1"/>
    <col min="15105" max="15105" width="6.42578125" style="26" customWidth="1"/>
    <col min="15106" max="15106" width="35.42578125" style="26" customWidth="1"/>
    <col min="15107" max="15107" width="13.7109375" style="26" customWidth="1"/>
    <col min="15108" max="15108" width="9.42578125" style="26" customWidth="1"/>
    <col min="15109" max="15109" width="13.7109375" style="26" customWidth="1"/>
    <col min="15110" max="15110" width="9.42578125" style="26" customWidth="1"/>
    <col min="15111" max="15111" width="8" style="26" customWidth="1"/>
    <col min="15112" max="15360" width="0" style="26" hidden="1"/>
    <col min="15361" max="15361" width="6.42578125" style="26" customWidth="1"/>
    <col min="15362" max="15362" width="35.42578125" style="26" customWidth="1"/>
    <col min="15363" max="15363" width="13.7109375" style="26" customWidth="1"/>
    <col min="15364" max="15364" width="9.42578125" style="26" customWidth="1"/>
    <col min="15365" max="15365" width="13.7109375" style="26" customWidth="1"/>
    <col min="15366" max="15366" width="9.42578125" style="26" customWidth="1"/>
    <col min="15367" max="15367" width="8" style="26" customWidth="1"/>
    <col min="15368" max="15616" width="0" style="26" hidden="1"/>
    <col min="15617" max="15617" width="6.42578125" style="26" customWidth="1"/>
    <col min="15618" max="15618" width="35.42578125" style="26" customWidth="1"/>
    <col min="15619" max="15619" width="13.7109375" style="26" customWidth="1"/>
    <col min="15620" max="15620" width="9.42578125" style="26" customWidth="1"/>
    <col min="15621" max="15621" width="13.7109375" style="26" customWidth="1"/>
    <col min="15622" max="15622" width="9.42578125" style="26" customWidth="1"/>
    <col min="15623" max="15623" width="8" style="26" customWidth="1"/>
    <col min="15624" max="15872" width="0" style="26" hidden="1"/>
    <col min="15873" max="15873" width="6.42578125" style="26" customWidth="1"/>
    <col min="15874" max="15874" width="35.42578125" style="26" customWidth="1"/>
    <col min="15875" max="15875" width="13.7109375" style="26" customWidth="1"/>
    <col min="15876" max="15876" width="9.42578125" style="26" customWidth="1"/>
    <col min="15877" max="15877" width="13.7109375" style="26" customWidth="1"/>
    <col min="15878" max="15878" width="9.42578125" style="26" customWidth="1"/>
    <col min="15879" max="15879" width="8" style="26" customWidth="1"/>
    <col min="15880" max="16128" width="0" style="26" hidden="1"/>
    <col min="16129" max="16129" width="6.42578125" style="26" customWidth="1"/>
    <col min="16130" max="16130" width="35.42578125" style="26" customWidth="1"/>
    <col min="16131" max="16131" width="13.7109375" style="26" customWidth="1"/>
    <col min="16132" max="16132" width="9.42578125" style="26" customWidth="1"/>
    <col min="16133" max="16133" width="13.7109375" style="26" customWidth="1"/>
    <col min="16134" max="16134" width="9.42578125" style="26" customWidth="1"/>
    <col min="16135" max="16135" width="8" style="26" customWidth="1"/>
    <col min="16136" max="16384" width="0" style="26" hidden="1"/>
  </cols>
  <sheetData>
    <row r="1" spans="1:6" ht="24">
      <c r="A1" s="344" t="s">
        <v>57</v>
      </c>
      <c r="B1" s="344"/>
      <c r="C1" s="344"/>
      <c r="D1" s="344"/>
      <c r="E1" s="344"/>
      <c r="F1" s="344"/>
    </row>
    <row r="2" spans="1:6" ht="24">
      <c r="A2" s="345" t="s">
        <v>58</v>
      </c>
      <c r="B2" s="345"/>
      <c r="C2" s="345"/>
      <c r="D2" s="345"/>
      <c r="E2" s="345"/>
      <c r="F2" s="345"/>
    </row>
    <row r="3" spans="1:6">
      <c r="A3" s="27" t="s">
        <v>30</v>
      </c>
      <c r="B3" s="346" t="s">
        <v>72</v>
      </c>
      <c r="C3" s="346"/>
      <c r="D3" s="346"/>
      <c r="E3" s="346"/>
      <c r="F3" s="346"/>
    </row>
    <row r="4" spans="1:6">
      <c r="A4" s="28" t="s">
        <v>30</v>
      </c>
      <c r="B4" s="347" t="s">
        <v>51</v>
      </c>
      <c r="C4" s="347"/>
      <c r="D4" s="347"/>
      <c r="E4" s="347"/>
      <c r="F4" s="347"/>
    </row>
    <row r="5" spans="1:6">
      <c r="A5" s="28" t="s">
        <v>31</v>
      </c>
      <c r="B5" s="206" t="s">
        <v>68</v>
      </c>
      <c r="C5" s="29"/>
      <c r="D5" s="29"/>
      <c r="E5" s="29"/>
      <c r="F5" s="29"/>
    </row>
    <row r="6" spans="1:6">
      <c r="A6" s="28" t="s">
        <v>52</v>
      </c>
      <c r="B6" s="206"/>
      <c r="C6" s="206"/>
      <c r="D6" s="206"/>
      <c r="E6" s="206"/>
      <c r="F6" s="206"/>
    </row>
    <row r="7" spans="1:6">
      <c r="A7" s="28" t="str">
        <f>"  □  "</f>
        <v xml:space="preserve">  □  </v>
      </c>
      <c r="B7" s="30" t="s">
        <v>66</v>
      </c>
      <c r="C7" s="30"/>
      <c r="D7" s="30"/>
      <c r="E7" s="206" t="str">
        <f>'[1]ปร.4 ห้องน้ำ'!$I$2</f>
        <v>รายการเลขที่  1</v>
      </c>
      <c r="F7" s="206"/>
    </row>
    <row r="8" spans="1:6">
      <c r="A8" s="28" t="s">
        <v>63</v>
      </c>
      <c r="B8" s="206"/>
      <c r="C8" s="31"/>
      <c r="D8" s="206"/>
      <c r="E8" s="206"/>
      <c r="F8" s="206"/>
    </row>
    <row r="9" spans="1:6" s="25" customFormat="1">
      <c r="A9" s="28" t="s">
        <v>30</v>
      </c>
      <c r="B9" s="348" t="s">
        <v>369</v>
      </c>
      <c r="C9" s="348"/>
      <c r="D9" s="32"/>
      <c r="E9" s="32"/>
      <c r="F9" s="33"/>
    </row>
    <row r="10" spans="1:6" s="36" customFormat="1">
      <c r="A10" s="28" t="s">
        <v>30</v>
      </c>
      <c r="B10" s="34" t="s">
        <v>32</v>
      </c>
      <c r="C10" s="34"/>
      <c r="D10" s="35"/>
      <c r="E10" s="35"/>
      <c r="F10" s="35"/>
    </row>
    <row r="11" spans="1:6" s="36" customFormat="1">
      <c r="A11" s="114"/>
      <c r="B11" s="32" t="s">
        <v>33</v>
      </c>
      <c r="C11" s="32"/>
      <c r="D11" s="115"/>
      <c r="E11" s="115"/>
      <c r="F11" s="115"/>
    </row>
    <row r="12" spans="1:6" ht="44.25" customHeight="1" thickBot="1">
      <c r="A12" s="40" t="s">
        <v>0</v>
      </c>
      <c r="B12" s="349" t="s">
        <v>1</v>
      </c>
      <c r="C12" s="350"/>
      <c r="D12" s="351"/>
      <c r="E12" s="43" t="s">
        <v>36</v>
      </c>
      <c r="F12" s="40" t="s">
        <v>2</v>
      </c>
    </row>
    <row r="13" spans="1:6" s="49" customFormat="1" ht="22.5" thickTop="1">
      <c r="A13" s="99">
        <v>1</v>
      </c>
      <c r="B13" s="45" t="s">
        <v>37</v>
      </c>
      <c r="C13" s="121"/>
      <c r="D13" s="211"/>
      <c r="E13" s="47">
        <f>'ปร.5(ก)'!E26</f>
        <v>14801000</v>
      </c>
      <c r="F13" s="48"/>
    </row>
    <row r="14" spans="1:6" s="49" customFormat="1">
      <c r="A14" s="58">
        <v>2</v>
      </c>
      <c r="B14" s="122" t="s">
        <v>28</v>
      </c>
      <c r="C14" s="123"/>
      <c r="D14" s="211"/>
      <c r="E14" s="53">
        <f>'ปร.5(ข)'!E26</f>
        <v>168000</v>
      </c>
      <c r="F14" s="54"/>
    </row>
    <row r="15" spans="1:6" s="49" customFormat="1">
      <c r="A15" s="50"/>
      <c r="B15" s="124"/>
      <c r="C15" s="123"/>
      <c r="D15" s="211"/>
      <c r="E15" s="55">
        <f t="shared" ref="E15:E16" si="0">ROUND(C15*D15,0)</f>
        <v>0</v>
      </c>
      <c r="F15" s="54"/>
    </row>
    <row r="16" spans="1:6" s="49" customFormat="1" ht="18.75" customHeight="1">
      <c r="A16" s="50"/>
      <c r="B16" s="122"/>
      <c r="C16" s="123"/>
      <c r="D16" s="212"/>
      <c r="E16" s="57">
        <f t="shared" si="0"/>
        <v>0</v>
      </c>
      <c r="F16" s="54"/>
    </row>
    <row r="17" spans="1:7" s="49" customFormat="1">
      <c r="A17" s="50"/>
      <c r="B17" s="124"/>
      <c r="C17" s="123"/>
      <c r="D17" s="212"/>
      <c r="E17" s="57"/>
      <c r="F17" s="54"/>
    </row>
    <row r="18" spans="1:7" s="49" customFormat="1">
      <c r="A18" s="50"/>
      <c r="B18" s="124"/>
      <c r="C18" s="123"/>
      <c r="D18" s="212"/>
      <c r="E18" s="57"/>
      <c r="F18" s="54"/>
    </row>
    <row r="19" spans="1:7" s="49" customFormat="1">
      <c r="A19" s="58"/>
      <c r="B19" s="125"/>
      <c r="C19" s="126"/>
      <c r="D19" s="127"/>
      <c r="E19" s="62">
        <v>0</v>
      </c>
      <c r="F19" s="63"/>
    </row>
    <row r="20" spans="1:7" s="49" customFormat="1">
      <c r="A20" s="58"/>
      <c r="B20" s="128"/>
      <c r="C20" s="126"/>
      <c r="D20" s="127"/>
      <c r="E20" s="62"/>
      <c r="F20" s="63"/>
    </row>
    <row r="21" spans="1:7" s="49" customFormat="1">
      <c r="A21" s="58"/>
      <c r="B21" s="129"/>
      <c r="C21" s="126"/>
      <c r="D21" s="127"/>
      <c r="E21" s="62"/>
      <c r="F21" s="63"/>
    </row>
    <row r="22" spans="1:7" s="49" customFormat="1">
      <c r="A22" s="63"/>
      <c r="B22" s="130"/>
      <c r="C22" s="126"/>
      <c r="D22" s="127"/>
      <c r="E22" s="62"/>
      <c r="F22" s="63"/>
    </row>
    <row r="23" spans="1:7" s="49" customFormat="1">
      <c r="A23" s="63"/>
      <c r="B23" s="131"/>
      <c r="C23" s="126"/>
      <c r="D23" s="127"/>
      <c r="E23" s="62"/>
      <c r="F23" s="63"/>
    </row>
    <row r="24" spans="1:7" s="49" customFormat="1" ht="22.5" thickBot="1">
      <c r="A24" s="106"/>
      <c r="B24" s="132"/>
      <c r="C24" s="133"/>
      <c r="D24" s="134"/>
      <c r="E24" s="107"/>
      <c r="F24" s="106"/>
    </row>
    <row r="25" spans="1:7" s="49" customFormat="1" ht="22.5" thickTop="1">
      <c r="A25" s="353" t="s">
        <v>40</v>
      </c>
      <c r="B25" s="113" t="s">
        <v>41</v>
      </c>
      <c r="C25" s="104"/>
      <c r="D25" s="105"/>
      <c r="E25" s="110">
        <f>SUM(E13:E24)</f>
        <v>14969000</v>
      </c>
      <c r="F25" s="111"/>
    </row>
    <row r="26" spans="1:7" s="49" customFormat="1" ht="22.5" thickBot="1">
      <c r="A26" s="354"/>
      <c r="B26" s="108" t="str">
        <f>"ราคากลาง           ("&amp;(BAHTTEXT(E26))&amp;")"</f>
        <v>ราคากลาง           (สิบสี่ล้านเก้าแสนหกหมื่นเก้าพันบาทถ้วน)</v>
      </c>
      <c r="D26" s="109"/>
      <c r="E26" s="82">
        <f>FLOOR(E25,1000)</f>
        <v>14969000</v>
      </c>
      <c r="F26" s="112" t="s">
        <v>42</v>
      </c>
      <c r="G26" s="83"/>
    </row>
    <row r="27" spans="1:7" ht="22.5" thickTop="1">
      <c r="A27" s="355"/>
      <c r="B27" s="116"/>
      <c r="C27" s="117"/>
      <c r="D27" s="118"/>
      <c r="E27" s="7"/>
      <c r="F27" s="119"/>
    </row>
    <row r="28" spans="1:7" s="93" customFormat="1">
      <c r="A28" s="213" t="s">
        <v>69</v>
      </c>
      <c r="B28" s="209"/>
      <c r="C28" s="209"/>
      <c r="D28" s="209"/>
      <c r="E28" s="209"/>
      <c r="F28" s="209"/>
    </row>
    <row r="29" spans="1:7" s="93" customFormat="1">
      <c r="A29" s="209"/>
      <c r="B29" s="209"/>
      <c r="C29" s="209"/>
      <c r="D29" s="209"/>
      <c r="E29" s="209"/>
      <c r="F29" s="209"/>
    </row>
    <row r="30" spans="1:7" s="93" customFormat="1">
      <c r="A30" s="356"/>
      <c r="B30" s="356"/>
      <c r="C30" s="356"/>
      <c r="D30" s="356"/>
      <c r="E30" s="356"/>
      <c r="F30" s="356"/>
    </row>
    <row r="31" spans="1:7" s="93" customFormat="1">
      <c r="A31" s="94" t="s">
        <v>45</v>
      </c>
      <c r="C31" s="95" t="s">
        <v>425</v>
      </c>
      <c r="D31" s="96" t="s">
        <v>46</v>
      </c>
      <c r="E31" s="96"/>
      <c r="F31" s="96"/>
    </row>
    <row r="32" spans="1:7" s="93" customFormat="1">
      <c r="A32" s="352" t="s">
        <v>47</v>
      </c>
      <c r="B32" s="352"/>
      <c r="C32" s="352"/>
      <c r="D32" s="352"/>
      <c r="E32" s="352"/>
      <c r="F32" s="352"/>
    </row>
    <row r="33" spans="1:6" s="93" customFormat="1">
      <c r="A33" s="352" t="s">
        <v>53</v>
      </c>
      <c r="B33" s="352"/>
      <c r="C33" s="352"/>
      <c r="D33" s="352"/>
      <c r="E33" s="352"/>
      <c r="F33" s="352"/>
    </row>
    <row r="34" spans="1:6" s="93" customFormat="1">
      <c r="A34" s="208"/>
      <c r="B34" s="208"/>
      <c r="C34" s="208"/>
      <c r="D34" s="208"/>
      <c r="E34" s="208"/>
      <c r="F34" s="208"/>
    </row>
    <row r="35" spans="1:6" s="93" customFormat="1">
      <c r="A35" s="356"/>
      <c r="B35" s="356"/>
      <c r="C35" s="356"/>
      <c r="D35" s="356"/>
      <c r="E35" s="356"/>
      <c r="F35" s="356"/>
    </row>
    <row r="36" spans="1:6" s="93" customFormat="1">
      <c r="A36" s="94" t="s">
        <v>45</v>
      </c>
      <c r="B36" s="97"/>
      <c r="C36" s="95" t="s">
        <v>48</v>
      </c>
      <c r="D36" s="96" t="s">
        <v>49</v>
      </c>
      <c r="E36" s="96"/>
      <c r="F36" s="97"/>
    </row>
    <row r="37" spans="1:6" s="93" customFormat="1">
      <c r="A37" s="352" t="s">
        <v>70</v>
      </c>
      <c r="B37" s="352"/>
      <c r="C37" s="352"/>
      <c r="D37" s="352"/>
      <c r="E37" s="352"/>
      <c r="F37" s="352"/>
    </row>
    <row r="38" spans="1:6" s="93" customFormat="1">
      <c r="A38" s="352" t="s">
        <v>71</v>
      </c>
      <c r="B38" s="352"/>
      <c r="C38" s="352"/>
      <c r="D38" s="352"/>
      <c r="E38" s="352"/>
      <c r="F38" s="352"/>
    </row>
    <row r="39" spans="1:6" s="93" customFormat="1">
      <c r="A39" s="208"/>
      <c r="B39" s="208"/>
      <c r="C39" s="208"/>
      <c r="D39" s="208"/>
      <c r="E39" s="208"/>
      <c r="F39" s="208"/>
    </row>
    <row r="40" spans="1:6" s="93" customFormat="1">
      <c r="A40" s="209"/>
      <c r="B40" s="209"/>
      <c r="C40" s="209"/>
      <c r="D40" s="209"/>
      <c r="E40" s="209"/>
      <c r="F40" s="209"/>
    </row>
    <row r="41" spans="1:6" s="93" customFormat="1">
      <c r="A41" s="94" t="s">
        <v>45</v>
      </c>
      <c r="B41" s="97"/>
      <c r="C41" s="95" t="s">
        <v>48</v>
      </c>
      <c r="D41" s="96" t="s">
        <v>49</v>
      </c>
      <c r="E41" s="96"/>
      <c r="F41" s="97"/>
    </row>
    <row r="42" spans="1:6" s="93" customFormat="1">
      <c r="A42" s="352" t="s">
        <v>54</v>
      </c>
      <c r="B42" s="352"/>
      <c r="C42" s="352"/>
      <c r="D42" s="352"/>
      <c r="E42" s="352"/>
      <c r="F42" s="352"/>
    </row>
    <row r="43" spans="1:6" s="93" customFormat="1">
      <c r="A43" s="352" t="s">
        <v>50</v>
      </c>
      <c r="B43" s="352"/>
      <c r="C43" s="352"/>
      <c r="D43" s="352"/>
      <c r="E43" s="352"/>
      <c r="F43" s="352"/>
    </row>
    <row r="44" spans="1:6" s="93" customFormat="1">
      <c r="A44" s="352"/>
      <c r="B44" s="352"/>
      <c r="C44" s="352"/>
      <c r="D44" s="352"/>
      <c r="E44" s="352"/>
      <c r="F44" s="352"/>
    </row>
    <row r="45" spans="1:6" s="93" customFormat="1" ht="24">
      <c r="A45" s="98"/>
      <c r="B45" s="98"/>
      <c r="C45" s="98"/>
      <c r="D45" s="98"/>
      <c r="E45" s="98"/>
      <c r="F45" s="98"/>
    </row>
    <row r="46" spans="1:6" s="93" customFormat="1" ht="24">
      <c r="A46" s="98"/>
      <c r="B46" s="98"/>
      <c r="C46" s="98"/>
      <c r="D46" s="98"/>
      <c r="E46" s="98"/>
      <c r="F46" s="98"/>
    </row>
    <row r="47" spans="1:6"/>
    <row r="48" spans="1:6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</sheetData>
  <mergeCells count="16">
    <mergeCell ref="B12:D12"/>
    <mergeCell ref="A43:F43"/>
    <mergeCell ref="A44:F44"/>
    <mergeCell ref="A25:A27"/>
    <mergeCell ref="A32:F32"/>
    <mergeCell ref="A33:F33"/>
    <mergeCell ref="A35:F35"/>
    <mergeCell ref="A37:F37"/>
    <mergeCell ref="A38:F38"/>
    <mergeCell ref="A42:F42"/>
    <mergeCell ref="A30:F30"/>
    <mergeCell ref="A1:F1"/>
    <mergeCell ref="A2:F2"/>
    <mergeCell ref="B3:F3"/>
    <mergeCell ref="B4:F4"/>
    <mergeCell ref="B9:C9"/>
  </mergeCells>
  <pageMargins left="1.1023622047244095" right="0.31496062992125984" top="0.74803149606299213" bottom="0.35433070866141736" header="0.31496062992125984" footer="0.31496062992125984"/>
  <pageSetup paperSize="9" scale="85" orientation="portrait" r:id="rId1"/>
  <headerFooter>
    <oddHeader>&amp;Rแบบ ปร.6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Y201"/>
  <sheetViews>
    <sheetView topLeftCell="A7" zoomScaleNormal="100" workbookViewId="0">
      <selection activeCell="IY23" sqref="IY23"/>
    </sheetView>
  </sheetViews>
  <sheetFormatPr defaultColWidth="0" defaultRowHeight="21.75" zeroHeight="1"/>
  <cols>
    <col min="1" max="1" width="6.42578125" style="26" customWidth="1"/>
    <col min="2" max="2" width="36" style="26" customWidth="1"/>
    <col min="3" max="3" width="13.7109375" style="26" customWidth="1"/>
    <col min="4" max="4" width="9.42578125" style="26" customWidth="1"/>
    <col min="5" max="5" width="13.7109375" style="26" customWidth="1"/>
    <col min="6" max="6" width="9.42578125" style="26" customWidth="1"/>
    <col min="7" max="7" width="7" style="26" customWidth="1"/>
    <col min="8" max="254" width="0" style="26" hidden="1"/>
    <col min="255" max="255" width="4.85546875" style="26" hidden="1" customWidth="1"/>
    <col min="256" max="256" width="4.140625" style="26" hidden="1" customWidth="1"/>
    <col min="257" max="257" width="6.42578125" style="26" customWidth="1"/>
    <col min="258" max="258" width="35.42578125" style="26" customWidth="1"/>
    <col min="259" max="259" width="13.7109375" style="26" customWidth="1"/>
    <col min="260" max="260" width="9.42578125" style="26" customWidth="1"/>
    <col min="261" max="261" width="13.7109375" style="26" customWidth="1"/>
    <col min="262" max="262" width="9.42578125" style="26" customWidth="1"/>
    <col min="263" max="263" width="8" style="26" customWidth="1"/>
    <col min="264" max="512" width="0" style="26" hidden="1"/>
    <col min="513" max="513" width="6.42578125" style="26" customWidth="1"/>
    <col min="514" max="514" width="35.42578125" style="26" customWidth="1"/>
    <col min="515" max="515" width="13.7109375" style="26" customWidth="1"/>
    <col min="516" max="516" width="9.42578125" style="26" customWidth="1"/>
    <col min="517" max="517" width="13.7109375" style="26" customWidth="1"/>
    <col min="518" max="518" width="9.42578125" style="26" customWidth="1"/>
    <col min="519" max="519" width="8" style="26" customWidth="1"/>
    <col min="520" max="768" width="0" style="26" hidden="1"/>
    <col min="769" max="769" width="6.42578125" style="26" customWidth="1"/>
    <col min="770" max="770" width="35.42578125" style="26" customWidth="1"/>
    <col min="771" max="771" width="13.7109375" style="26" customWidth="1"/>
    <col min="772" max="772" width="9.42578125" style="26" customWidth="1"/>
    <col min="773" max="773" width="13.7109375" style="26" customWidth="1"/>
    <col min="774" max="774" width="9.42578125" style="26" customWidth="1"/>
    <col min="775" max="775" width="8" style="26" customWidth="1"/>
    <col min="776" max="1024" width="0" style="26" hidden="1"/>
    <col min="1025" max="1025" width="6.42578125" style="26" customWidth="1"/>
    <col min="1026" max="1026" width="35.42578125" style="26" customWidth="1"/>
    <col min="1027" max="1027" width="13.7109375" style="26" customWidth="1"/>
    <col min="1028" max="1028" width="9.42578125" style="26" customWidth="1"/>
    <col min="1029" max="1029" width="13.7109375" style="26" customWidth="1"/>
    <col min="1030" max="1030" width="9.42578125" style="26" customWidth="1"/>
    <col min="1031" max="1031" width="8" style="26" customWidth="1"/>
    <col min="1032" max="1280" width="0" style="26" hidden="1"/>
    <col min="1281" max="1281" width="6.42578125" style="26" customWidth="1"/>
    <col min="1282" max="1282" width="35.42578125" style="26" customWidth="1"/>
    <col min="1283" max="1283" width="13.7109375" style="26" customWidth="1"/>
    <col min="1284" max="1284" width="9.42578125" style="26" customWidth="1"/>
    <col min="1285" max="1285" width="13.7109375" style="26" customWidth="1"/>
    <col min="1286" max="1286" width="9.42578125" style="26" customWidth="1"/>
    <col min="1287" max="1287" width="8" style="26" customWidth="1"/>
    <col min="1288" max="1536" width="0" style="26" hidden="1"/>
    <col min="1537" max="1537" width="6.42578125" style="26" customWidth="1"/>
    <col min="1538" max="1538" width="35.42578125" style="26" customWidth="1"/>
    <col min="1539" max="1539" width="13.7109375" style="26" customWidth="1"/>
    <col min="1540" max="1540" width="9.42578125" style="26" customWidth="1"/>
    <col min="1541" max="1541" width="13.7109375" style="26" customWidth="1"/>
    <col min="1542" max="1542" width="9.42578125" style="26" customWidth="1"/>
    <col min="1543" max="1543" width="8" style="26" customWidth="1"/>
    <col min="1544" max="1792" width="0" style="26" hidden="1"/>
    <col min="1793" max="1793" width="6.42578125" style="26" customWidth="1"/>
    <col min="1794" max="1794" width="35.42578125" style="26" customWidth="1"/>
    <col min="1795" max="1795" width="13.7109375" style="26" customWidth="1"/>
    <col min="1796" max="1796" width="9.42578125" style="26" customWidth="1"/>
    <col min="1797" max="1797" width="13.7109375" style="26" customWidth="1"/>
    <col min="1798" max="1798" width="9.42578125" style="26" customWidth="1"/>
    <col min="1799" max="1799" width="8" style="26" customWidth="1"/>
    <col min="1800" max="2048" width="0" style="26" hidden="1"/>
    <col min="2049" max="2049" width="6.42578125" style="26" customWidth="1"/>
    <col min="2050" max="2050" width="35.42578125" style="26" customWidth="1"/>
    <col min="2051" max="2051" width="13.7109375" style="26" customWidth="1"/>
    <col min="2052" max="2052" width="9.42578125" style="26" customWidth="1"/>
    <col min="2053" max="2053" width="13.7109375" style="26" customWidth="1"/>
    <col min="2054" max="2054" width="9.42578125" style="26" customWidth="1"/>
    <col min="2055" max="2055" width="8" style="26" customWidth="1"/>
    <col min="2056" max="2304" width="0" style="26" hidden="1"/>
    <col min="2305" max="2305" width="6.42578125" style="26" customWidth="1"/>
    <col min="2306" max="2306" width="35.42578125" style="26" customWidth="1"/>
    <col min="2307" max="2307" width="13.7109375" style="26" customWidth="1"/>
    <col min="2308" max="2308" width="9.42578125" style="26" customWidth="1"/>
    <col min="2309" max="2309" width="13.7109375" style="26" customWidth="1"/>
    <col min="2310" max="2310" width="9.42578125" style="26" customWidth="1"/>
    <col min="2311" max="2311" width="8" style="26" customWidth="1"/>
    <col min="2312" max="2560" width="0" style="26" hidden="1"/>
    <col min="2561" max="2561" width="6.42578125" style="26" customWidth="1"/>
    <col min="2562" max="2562" width="35.42578125" style="26" customWidth="1"/>
    <col min="2563" max="2563" width="13.7109375" style="26" customWidth="1"/>
    <col min="2564" max="2564" width="9.42578125" style="26" customWidth="1"/>
    <col min="2565" max="2565" width="13.7109375" style="26" customWidth="1"/>
    <col min="2566" max="2566" width="9.42578125" style="26" customWidth="1"/>
    <col min="2567" max="2567" width="8" style="26" customWidth="1"/>
    <col min="2568" max="2816" width="0" style="26" hidden="1"/>
    <col min="2817" max="2817" width="6.42578125" style="26" customWidth="1"/>
    <col min="2818" max="2818" width="35.42578125" style="26" customWidth="1"/>
    <col min="2819" max="2819" width="13.7109375" style="26" customWidth="1"/>
    <col min="2820" max="2820" width="9.42578125" style="26" customWidth="1"/>
    <col min="2821" max="2821" width="13.7109375" style="26" customWidth="1"/>
    <col min="2822" max="2822" width="9.42578125" style="26" customWidth="1"/>
    <col min="2823" max="2823" width="8" style="26" customWidth="1"/>
    <col min="2824" max="3072" width="0" style="26" hidden="1"/>
    <col min="3073" max="3073" width="6.42578125" style="26" customWidth="1"/>
    <col min="3074" max="3074" width="35.42578125" style="26" customWidth="1"/>
    <col min="3075" max="3075" width="13.7109375" style="26" customWidth="1"/>
    <col min="3076" max="3076" width="9.42578125" style="26" customWidth="1"/>
    <col min="3077" max="3077" width="13.7109375" style="26" customWidth="1"/>
    <col min="3078" max="3078" width="9.42578125" style="26" customWidth="1"/>
    <col min="3079" max="3079" width="8" style="26" customWidth="1"/>
    <col min="3080" max="3328" width="0" style="26" hidden="1"/>
    <col min="3329" max="3329" width="6.42578125" style="26" customWidth="1"/>
    <col min="3330" max="3330" width="35.42578125" style="26" customWidth="1"/>
    <col min="3331" max="3331" width="13.7109375" style="26" customWidth="1"/>
    <col min="3332" max="3332" width="9.42578125" style="26" customWidth="1"/>
    <col min="3333" max="3333" width="13.7109375" style="26" customWidth="1"/>
    <col min="3334" max="3334" width="9.42578125" style="26" customWidth="1"/>
    <col min="3335" max="3335" width="8" style="26" customWidth="1"/>
    <col min="3336" max="3584" width="0" style="26" hidden="1"/>
    <col min="3585" max="3585" width="6.42578125" style="26" customWidth="1"/>
    <col min="3586" max="3586" width="35.42578125" style="26" customWidth="1"/>
    <col min="3587" max="3587" width="13.7109375" style="26" customWidth="1"/>
    <col min="3588" max="3588" width="9.42578125" style="26" customWidth="1"/>
    <col min="3589" max="3589" width="13.7109375" style="26" customWidth="1"/>
    <col min="3590" max="3590" width="9.42578125" style="26" customWidth="1"/>
    <col min="3591" max="3591" width="8" style="26" customWidth="1"/>
    <col min="3592" max="3840" width="0" style="26" hidden="1"/>
    <col min="3841" max="3841" width="6.42578125" style="26" customWidth="1"/>
    <col min="3842" max="3842" width="35.42578125" style="26" customWidth="1"/>
    <col min="3843" max="3843" width="13.7109375" style="26" customWidth="1"/>
    <col min="3844" max="3844" width="9.42578125" style="26" customWidth="1"/>
    <col min="3845" max="3845" width="13.7109375" style="26" customWidth="1"/>
    <col min="3846" max="3846" width="9.42578125" style="26" customWidth="1"/>
    <col min="3847" max="3847" width="8" style="26" customWidth="1"/>
    <col min="3848" max="4096" width="0" style="26" hidden="1"/>
    <col min="4097" max="4097" width="6.42578125" style="26" customWidth="1"/>
    <col min="4098" max="4098" width="35.42578125" style="26" customWidth="1"/>
    <col min="4099" max="4099" width="13.7109375" style="26" customWidth="1"/>
    <col min="4100" max="4100" width="9.42578125" style="26" customWidth="1"/>
    <col min="4101" max="4101" width="13.7109375" style="26" customWidth="1"/>
    <col min="4102" max="4102" width="9.42578125" style="26" customWidth="1"/>
    <col min="4103" max="4103" width="8" style="26" customWidth="1"/>
    <col min="4104" max="4352" width="0" style="26" hidden="1"/>
    <col min="4353" max="4353" width="6.42578125" style="26" customWidth="1"/>
    <col min="4354" max="4354" width="35.42578125" style="26" customWidth="1"/>
    <col min="4355" max="4355" width="13.7109375" style="26" customWidth="1"/>
    <col min="4356" max="4356" width="9.42578125" style="26" customWidth="1"/>
    <col min="4357" max="4357" width="13.7109375" style="26" customWidth="1"/>
    <col min="4358" max="4358" width="9.42578125" style="26" customWidth="1"/>
    <col min="4359" max="4359" width="8" style="26" customWidth="1"/>
    <col min="4360" max="4608" width="0" style="26" hidden="1"/>
    <col min="4609" max="4609" width="6.42578125" style="26" customWidth="1"/>
    <col min="4610" max="4610" width="35.42578125" style="26" customWidth="1"/>
    <col min="4611" max="4611" width="13.7109375" style="26" customWidth="1"/>
    <col min="4612" max="4612" width="9.42578125" style="26" customWidth="1"/>
    <col min="4613" max="4613" width="13.7109375" style="26" customWidth="1"/>
    <col min="4614" max="4614" width="9.42578125" style="26" customWidth="1"/>
    <col min="4615" max="4615" width="8" style="26" customWidth="1"/>
    <col min="4616" max="4864" width="0" style="26" hidden="1"/>
    <col min="4865" max="4865" width="6.42578125" style="26" customWidth="1"/>
    <col min="4866" max="4866" width="35.42578125" style="26" customWidth="1"/>
    <col min="4867" max="4867" width="13.7109375" style="26" customWidth="1"/>
    <col min="4868" max="4868" width="9.42578125" style="26" customWidth="1"/>
    <col min="4869" max="4869" width="13.7109375" style="26" customWidth="1"/>
    <col min="4870" max="4870" width="9.42578125" style="26" customWidth="1"/>
    <col min="4871" max="4871" width="8" style="26" customWidth="1"/>
    <col min="4872" max="5120" width="0" style="26" hidden="1"/>
    <col min="5121" max="5121" width="6.42578125" style="26" customWidth="1"/>
    <col min="5122" max="5122" width="35.42578125" style="26" customWidth="1"/>
    <col min="5123" max="5123" width="13.7109375" style="26" customWidth="1"/>
    <col min="5124" max="5124" width="9.42578125" style="26" customWidth="1"/>
    <col min="5125" max="5125" width="13.7109375" style="26" customWidth="1"/>
    <col min="5126" max="5126" width="9.42578125" style="26" customWidth="1"/>
    <col min="5127" max="5127" width="8" style="26" customWidth="1"/>
    <col min="5128" max="5376" width="0" style="26" hidden="1"/>
    <col min="5377" max="5377" width="6.42578125" style="26" customWidth="1"/>
    <col min="5378" max="5378" width="35.42578125" style="26" customWidth="1"/>
    <col min="5379" max="5379" width="13.7109375" style="26" customWidth="1"/>
    <col min="5380" max="5380" width="9.42578125" style="26" customWidth="1"/>
    <col min="5381" max="5381" width="13.7109375" style="26" customWidth="1"/>
    <col min="5382" max="5382" width="9.42578125" style="26" customWidth="1"/>
    <col min="5383" max="5383" width="8" style="26" customWidth="1"/>
    <col min="5384" max="5632" width="0" style="26" hidden="1"/>
    <col min="5633" max="5633" width="6.42578125" style="26" customWidth="1"/>
    <col min="5634" max="5634" width="35.42578125" style="26" customWidth="1"/>
    <col min="5635" max="5635" width="13.7109375" style="26" customWidth="1"/>
    <col min="5636" max="5636" width="9.42578125" style="26" customWidth="1"/>
    <col min="5637" max="5637" width="13.7109375" style="26" customWidth="1"/>
    <col min="5638" max="5638" width="9.42578125" style="26" customWidth="1"/>
    <col min="5639" max="5639" width="8" style="26" customWidth="1"/>
    <col min="5640" max="5888" width="0" style="26" hidden="1"/>
    <col min="5889" max="5889" width="6.42578125" style="26" customWidth="1"/>
    <col min="5890" max="5890" width="35.42578125" style="26" customWidth="1"/>
    <col min="5891" max="5891" width="13.7109375" style="26" customWidth="1"/>
    <col min="5892" max="5892" width="9.42578125" style="26" customWidth="1"/>
    <col min="5893" max="5893" width="13.7109375" style="26" customWidth="1"/>
    <col min="5894" max="5894" width="9.42578125" style="26" customWidth="1"/>
    <col min="5895" max="5895" width="8" style="26" customWidth="1"/>
    <col min="5896" max="6144" width="0" style="26" hidden="1"/>
    <col min="6145" max="6145" width="6.42578125" style="26" customWidth="1"/>
    <col min="6146" max="6146" width="35.42578125" style="26" customWidth="1"/>
    <col min="6147" max="6147" width="13.7109375" style="26" customWidth="1"/>
    <col min="6148" max="6148" width="9.42578125" style="26" customWidth="1"/>
    <col min="6149" max="6149" width="13.7109375" style="26" customWidth="1"/>
    <col min="6150" max="6150" width="9.42578125" style="26" customWidth="1"/>
    <col min="6151" max="6151" width="8" style="26" customWidth="1"/>
    <col min="6152" max="6400" width="0" style="26" hidden="1"/>
    <col min="6401" max="6401" width="6.42578125" style="26" customWidth="1"/>
    <col min="6402" max="6402" width="35.42578125" style="26" customWidth="1"/>
    <col min="6403" max="6403" width="13.7109375" style="26" customWidth="1"/>
    <col min="6404" max="6404" width="9.42578125" style="26" customWidth="1"/>
    <col min="6405" max="6405" width="13.7109375" style="26" customWidth="1"/>
    <col min="6406" max="6406" width="9.42578125" style="26" customWidth="1"/>
    <col min="6407" max="6407" width="8" style="26" customWidth="1"/>
    <col min="6408" max="6656" width="0" style="26" hidden="1"/>
    <col min="6657" max="6657" width="6.42578125" style="26" customWidth="1"/>
    <col min="6658" max="6658" width="35.42578125" style="26" customWidth="1"/>
    <col min="6659" max="6659" width="13.7109375" style="26" customWidth="1"/>
    <col min="6660" max="6660" width="9.42578125" style="26" customWidth="1"/>
    <col min="6661" max="6661" width="13.7109375" style="26" customWidth="1"/>
    <col min="6662" max="6662" width="9.42578125" style="26" customWidth="1"/>
    <col min="6663" max="6663" width="8" style="26" customWidth="1"/>
    <col min="6664" max="6912" width="0" style="26" hidden="1"/>
    <col min="6913" max="6913" width="6.42578125" style="26" customWidth="1"/>
    <col min="6914" max="6914" width="35.42578125" style="26" customWidth="1"/>
    <col min="6915" max="6915" width="13.7109375" style="26" customWidth="1"/>
    <col min="6916" max="6916" width="9.42578125" style="26" customWidth="1"/>
    <col min="6917" max="6917" width="13.7109375" style="26" customWidth="1"/>
    <col min="6918" max="6918" width="9.42578125" style="26" customWidth="1"/>
    <col min="6919" max="6919" width="8" style="26" customWidth="1"/>
    <col min="6920" max="7168" width="0" style="26" hidden="1"/>
    <col min="7169" max="7169" width="6.42578125" style="26" customWidth="1"/>
    <col min="7170" max="7170" width="35.42578125" style="26" customWidth="1"/>
    <col min="7171" max="7171" width="13.7109375" style="26" customWidth="1"/>
    <col min="7172" max="7172" width="9.42578125" style="26" customWidth="1"/>
    <col min="7173" max="7173" width="13.7109375" style="26" customWidth="1"/>
    <col min="7174" max="7174" width="9.42578125" style="26" customWidth="1"/>
    <col min="7175" max="7175" width="8" style="26" customWidth="1"/>
    <col min="7176" max="7424" width="0" style="26" hidden="1"/>
    <col min="7425" max="7425" width="6.42578125" style="26" customWidth="1"/>
    <col min="7426" max="7426" width="35.42578125" style="26" customWidth="1"/>
    <col min="7427" max="7427" width="13.7109375" style="26" customWidth="1"/>
    <col min="7428" max="7428" width="9.42578125" style="26" customWidth="1"/>
    <col min="7429" max="7429" width="13.7109375" style="26" customWidth="1"/>
    <col min="7430" max="7430" width="9.42578125" style="26" customWidth="1"/>
    <col min="7431" max="7431" width="8" style="26" customWidth="1"/>
    <col min="7432" max="7680" width="0" style="26" hidden="1"/>
    <col min="7681" max="7681" width="6.42578125" style="26" customWidth="1"/>
    <col min="7682" max="7682" width="35.42578125" style="26" customWidth="1"/>
    <col min="7683" max="7683" width="13.7109375" style="26" customWidth="1"/>
    <col min="7684" max="7684" width="9.42578125" style="26" customWidth="1"/>
    <col min="7685" max="7685" width="13.7109375" style="26" customWidth="1"/>
    <col min="7686" max="7686" width="9.42578125" style="26" customWidth="1"/>
    <col min="7687" max="7687" width="8" style="26" customWidth="1"/>
    <col min="7688" max="7936" width="0" style="26" hidden="1"/>
    <col min="7937" max="7937" width="6.42578125" style="26" customWidth="1"/>
    <col min="7938" max="7938" width="35.42578125" style="26" customWidth="1"/>
    <col min="7939" max="7939" width="13.7109375" style="26" customWidth="1"/>
    <col min="7940" max="7940" width="9.42578125" style="26" customWidth="1"/>
    <col min="7941" max="7941" width="13.7109375" style="26" customWidth="1"/>
    <col min="7942" max="7942" width="9.42578125" style="26" customWidth="1"/>
    <col min="7943" max="7943" width="8" style="26" customWidth="1"/>
    <col min="7944" max="8192" width="0" style="26" hidden="1"/>
    <col min="8193" max="8193" width="6.42578125" style="26" customWidth="1"/>
    <col min="8194" max="8194" width="35.42578125" style="26" customWidth="1"/>
    <col min="8195" max="8195" width="13.7109375" style="26" customWidth="1"/>
    <col min="8196" max="8196" width="9.42578125" style="26" customWidth="1"/>
    <col min="8197" max="8197" width="13.7109375" style="26" customWidth="1"/>
    <col min="8198" max="8198" width="9.42578125" style="26" customWidth="1"/>
    <col min="8199" max="8199" width="8" style="26" customWidth="1"/>
    <col min="8200" max="8448" width="0" style="26" hidden="1"/>
    <col min="8449" max="8449" width="6.42578125" style="26" customWidth="1"/>
    <col min="8450" max="8450" width="35.42578125" style="26" customWidth="1"/>
    <col min="8451" max="8451" width="13.7109375" style="26" customWidth="1"/>
    <col min="8452" max="8452" width="9.42578125" style="26" customWidth="1"/>
    <col min="8453" max="8453" width="13.7109375" style="26" customWidth="1"/>
    <col min="8454" max="8454" width="9.42578125" style="26" customWidth="1"/>
    <col min="8455" max="8455" width="8" style="26" customWidth="1"/>
    <col min="8456" max="8704" width="0" style="26" hidden="1"/>
    <col min="8705" max="8705" width="6.42578125" style="26" customWidth="1"/>
    <col min="8706" max="8706" width="35.42578125" style="26" customWidth="1"/>
    <col min="8707" max="8707" width="13.7109375" style="26" customWidth="1"/>
    <col min="8708" max="8708" width="9.42578125" style="26" customWidth="1"/>
    <col min="8709" max="8709" width="13.7109375" style="26" customWidth="1"/>
    <col min="8710" max="8710" width="9.42578125" style="26" customWidth="1"/>
    <col min="8711" max="8711" width="8" style="26" customWidth="1"/>
    <col min="8712" max="8960" width="0" style="26" hidden="1"/>
    <col min="8961" max="8961" width="6.42578125" style="26" customWidth="1"/>
    <col min="8962" max="8962" width="35.42578125" style="26" customWidth="1"/>
    <col min="8963" max="8963" width="13.7109375" style="26" customWidth="1"/>
    <col min="8964" max="8964" width="9.42578125" style="26" customWidth="1"/>
    <col min="8965" max="8965" width="13.7109375" style="26" customWidth="1"/>
    <col min="8966" max="8966" width="9.42578125" style="26" customWidth="1"/>
    <col min="8967" max="8967" width="8" style="26" customWidth="1"/>
    <col min="8968" max="9216" width="0" style="26" hidden="1"/>
    <col min="9217" max="9217" width="6.42578125" style="26" customWidth="1"/>
    <col min="9218" max="9218" width="35.42578125" style="26" customWidth="1"/>
    <col min="9219" max="9219" width="13.7109375" style="26" customWidth="1"/>
    <col min="9220" max="9220" width="9.42578125" style="26" customWidth="1"/>
    <col min="9221" max="9221" width="13.7109375" style="26" customWidth="1"/>
    <col min="9222" max="9222" width="9.42578125" style="26" customWidth="1"/>
    <col min="9223" max="9223" width="8" style="26" customWidth="1"/>
    <col min="9224" max="9472" width="0" style="26" hidden="1"/>
    <col min="9473" max="9473" width="6.42578125" style="26" customWidth="1"/>
    <col min="9474" max="9474" width="35.42578125" style="26" customWidth="1"/>
    <col min="9475" max="9475" width="13.7109375" style="26" customWidth="1"/>
    <col min="9476" max="9476" width="9.42578125" style="26" customWidth="1"/>
    <col min="9477" max="9477" width="13.7109375" style="26" customWidth="1"/>
    <col min="9478" max="9478" width="9.42578125" style="26" customWidth="1"/>
    <col min="9479" max="9479" width="8" style="26" customWidth="1"/>
    <col min="9480" max="9728" width="0" style="26" hidden="1"/>
    <col min="9729" max="9729" width="6.42578125" style="26" customWidth="1"/>
    <col min="9730" max="9730" width="35.42578125" style="26" customWidth="1"/>
    <col min="9731" max="9731" width="13.7109375" style="26" customWidth="1"/>
    <col min="9732" max="9732" width="9.42578125" style="26" customWidth="1"/>
    <col min="9733" max="9733" width="13.7109375" style="26" customWidth="1"/>
    <col min="9734" max="9734" width="9.42578125" style="26" customWidth="1"/>
    <col min="9735" max="9735" width="8" style="26" customWidth="1"/>
    <col min="9736" max="9984" width="0" style="26" hidden="1"/>
    <col min="9985" max="9985" width="6.42578125" style="26" customWidth="1"/>
    <col min="9986" max="9986" width="35.42578125" style="26" customWidth="1"/>
    <col min="9987" max="9987" width="13.7109375" style="26" customWidth="1"/>
    <col min="9988" max="9988" width="9.42578125" style="26" customWidth="1"/>
    <col min="9989" max="9989" width="13.7109375" style="26" customWidth="1"/>
    <col min="9990" max="9990" width="9.42578125" style="26" customWidth="1"/>
    <col min="9991" max="9991" width="8" style="26" customWidth="1"/>
    <col min="9992" max="10240" width="0" style="26" hidden="1"/>
    <col min="10241" max="10241" width="6.42578125" style="26" customWidth="1"/>
    <col min="10242" max="10242" width="35.42578125" style="26" customWidth="1"/>
    <col min="10243" max="10243" width="13.7109375" style="26" customWidth="1"/>
    <col min="10244" max="10244" width="9.42578125" style="26" customWidth="1"/>
    <col min="10245" max="10245" width="13.7109375" style="26" customWidth="1"/>
    <col min="10246" max="10246" width="9.42578125" style="26" customWidth="1"/>
    <col min="10247" max="10247" width="8" style="26" customWidth="1"/>
    <col min="10248" max="10496" width="0" style="26" hidden="1"/>
    <col min="10497" max="10497" width="6.42578125" style="26" customWidth="1"/>
    <col min="10498" max="10498" width="35.42578125" style="26" customWidth="1"/>
    <col min="10499" max="10499" width="13.7109375" style="26" customWidth="1"/>
    <col min="10500" max="10500" width="9.42578125" style="26" customWidth="1"/>
    <col min="10501" max="10501" width="13.7109375" style="26" customWidth="1"/>
    <col min="10502" max="10502" width="9.42578125" style="26" customWidth="1"/>
    <col min="10503" max="10503" width="8" style="26" customWidth="1"/>
    <col min="10504" max="10752" width="0" style="26" hidden="1"/>
    <col min="10753" max="10753" width="6.42578125" style="26" customWidth="1"/>
    <col min="10754" max="10754" width="35.42578125" style="26" customWidth="1"/>
    <col min="10755" max="10755" width="13.7109375" style="26" customWidth="1"/>
    <col min="10756" max="10756" width="9.42578125" style="26" customWidth="1"/>
    <col min="10757" max="10757" width="13.7109375" style="26" customWidth="1"/>
    <col min="10758" max="10758" width="9.42578125" style="26" customWidth="1"/>
    <col min="10759" max="10759" width="8" style="26" customWidth="1"/>
    <col min="10760" max="11008" width="0" style="26" hidden="1"/>
    <col min="11009" max="11009" width="6.42578125" style="26" customWidth="1"/>
    <col min="11010" max="11010" width="35.42578125" style="26" customWidth="1"/>
    <col min="11011" max="11011" width="13.7109375" style="26" customWidth="1"/>
    <col min="11012" max="11012" width="9.42578125" style="26" customWidth="1"/>
    <col min="11013" max="11013" width="13.7109375" style="26" customWidth="1"/>
    <col min="11014" max="11014" width="9.42578125" style="26" customWidth="1"/>
    <col min="11015" max="11015" width="8" style="26" customWidth="1"/>
    <col min="11016" max="11264" width="0" style="26" hidden="1"/>
    <col min="11265" max="11265" width="6.42578125" style="26" customWidth="1"/>
    <col min="11266" max="11266" width="35.42578125" style="26" customWidth="1"/>
    <col min="11267" max="11267" width="13.7109375" style="26" customWidth="1"/>
    <col min="11268" max="11268" width="9.42578125" style="26" customWidth="1"/>
    <col min="11269" max="11269" width="13.7109375" style="26" customWidth="1"/>
    <col min="11270" max="11270" width="9.42578125" style="26" customWidth="1"/>
    <col min="11271" max="11271" width="8" style="26" customWidth="1"/>
    <col min="11272" max="11520" width="0" style="26" hidden="1"/>
    <col min="11521" max="11521" width="6.42578125" style="26" customWidth="1"/>
    <col min="11522" max="11522" width="35.42578125" style="26" customWidth="1"/>
    <col min="11523" max="11523" width="13.7109375" style="26" customWidth="1"/>
    <col min="11524" max="11524" width="9.42578125" style="26" customWidth="1"/>
    <col min="11525" max="11525" width="13.7109375" style="26" customWidth="1"/>
    <col min="11526" max="11526" width="9.42578125" style="26" customWidth="1"/>
    <col min="11527" max="11527" width="8" style="26" customWidth="1"/>
    <col min="11528" max="11776" width="0" style="26" hidden="1"/>
    <col min="11777" max="11777" width="6.42578125" style="26" customWidth="1"/>
    <col min="11778" max="11778" width="35.42578125" style="26" customWidth="1"/>
    <col min="11779" max="11779" width="13.7109375" style="26" customWidth="1"/>
    <col min="11780" max="11780" width="9.42578125" style="26" customWidth="1"/>
    <col min="11781" max="11781" width="13.7109375" style="26" customWidth="1"/>
    <col min="11782" max="11782" width="9.42578125" style="26" customWidth="1"/>
    <col min="11783" max="11783" width="8" style="26" customWidth="1"/>
    <col min="11784" max="12032" width="0" style="26" hidden="1"/>
    <col min="12033" max="12033" width="6.42578125" style="26" customWidth="1"/>
    <col min="12034" max="12034" width="35.42578125" style="26" customWidth="1"/>
    <col min="12035" max="12035" width="13.7109375" style="26" customWidth="1"/>
    <col min="12036" max="12036" width="9.42578125" style="26" customWidth="1"/>
    <col min="12037" max="12037" width="13.7109375" style="26" customWidth="1"/>
    <col min="12038" max="12038" width="9.42578125" style="26" customWidth="1"/>
    <col min="12039" max="12039" width="8" style="26" customWidth="1"/>
    <col min="12040" max="12288" width="0" style="26" hidden="1"/>
    <col min="12289" max="12289" width="6.42578125" style="26" customWidth="1"/>
    <col min="12290" max="12290" width="35.42578125" style="26" customWidth="1"/>
    <col min="12291" max="12291" width="13.7109375" style="26" customWidth="1"/>
    <col min="12292" max="12292" width="9.42578125" style="26" customWidth="1"/>
    <col min="12293" max="12293" width="13.7109375" style="26" customWidth="1"/>
    <col min="12294" max="12294" width="9.42578125" style="26" customWidth="1"/>
    <col min="12295" max="12295" width="8" style="26" customWidth="1"/>
    <col min="12296" max="12544" width="0" style="26" hidden="1"/>
    <col min="12545" max="12545" width="6.42578125" style="26" customWidth="1"/>
    <col min="12546" max="12546" width="35.42578125" style="26" customWidth="1"/>
    <col min="12547" max="12547" width="13.7109375" style="26" customWidth="1"/>
    <col min="12548" max="12548" width="9.42578125" style="26" customWidth="1"/>
    <col min="12549" max="12549" width="13.7109375" style="26" customWidth="1"/>
    <col min="12550" max="12550" width="9.42578125" style="26" customWidth="1"/>
    <col min="12551" max="12551" width="8" style="26" customWidth="1"/>
    <col min="12552" max="12800" width="0" style="26" hidden="1"/>
    <col min="12801" max="12801" width="6.42578125" style="26" customWidth="1"/>
    <col min="12802" max="12802" width="35.42578125" style="26" customWidth="1"/>
    <col min="12803" max="12803" width="13.7109375" style="26" customWidth="1"/>
    <col min="12804" max="12804" width="9.42578125" style="26" customWidth="1"/>
    <col min="12805" max="12805" width="13.7109375" style="26" customWidth="1"/>
    <col min="12806" max="12806" width="9.42578125" style="26" customWidth="1"/>
    <col min="12807" max="12807" width="8" style="26" customWidth="1"/>
    <col min="12808" max="13056" width="0" style="26" hidden="1"/>
    <col min="13057" max="13057" width="6.42578125" style="26" customWidth="1"/>
    <col min="13058" max="13058" width="35.42578125" style="26" customWidth="1"/>
    <col min="13059" max="13059" width="13.7109375" style="26" customWidth="1"/>
    <col min="13060" max="13060" width="9.42578125" style="26" customWidth="1"/>
    <col min="13061" max="13061" width="13.7109375" style="26" customWidth="1"/>
    <col min="13062" max="13062" width="9.42578125" style="26" customWidth="1"/>
    <col min="13063" max="13063" width="8" style="26" customWidth="1"/>
    <col min="13064" max="13312" width="0" style="26" hidden="1"/>
    <col min="13313" max="13313" width="6.42578125" style="26" customWidth="1"/>
    <col min="13314" max="13314" width="35.42578125" style="26" customWidth="1"/>
    <col min="13315" max="13315" width="13.7109375" style="26" customWidth="1"/>
    <col min="13316" max="13316" width="9.42578125" style="26" customWidth="1"/>
    <col min="13317" max="13317" width="13.7109375" style="26" customWidth="1"/>
    <col min="13318" max="13318" width="9.42578125" style="26" customWidth="1"/>
    <col min="13319" max="13319" width="8" style="26" customWidth="1"/>
    <col min="13320" max="13568" width="0" style="26" hidden="1"/>
    <col min="13569" max="13569" width="6.42578125" style="26" customWidth="1"/>
    <col min="13570" max="13570" width="35.42578125" style="26" customWidth="1"/>
    <col min="13571" max="13571" width="13.7109375" style="26" customWidth="1"/>
    <col min="13572" max="13572" width="9.42578125" style="26" customWidth="1"/>
    <col min="13573" max="13573" width="13.7109375" style="26" customWidth="1"/>
    <col min="13574" max="13574" width="9.42578125" style="26" customWidth="1"/>
    <col min="13575" max="13575" width="8" style="26" customWidth="1"/>
    <col min="13576" max="13824" width="0" style="26" hidden="1"/>
    <col min="13825" max="13825" width="6.42578125" style="26" customWidth="1"/>
    <col min="13826" max="13826" width="35.42578125" style="26" customWidth="1"/>
    <col min="13827" max="13827" width="13.7109375" style="26" customWidth="1"/>
    <col min="13828" max="13828" width="9.42578125" style="26" customWidth="1"/>
    <col min="13829" max="13829" width="13.7109375" style="26" customWidth="1"/>
    <col min="13830" max="13830" width="9.42578125" style="26" customWidth="1"/>
    <col min="13831" max="13831" width="8" style="26" customWidth="1"/>
    <col min="13832" max="14080" width="0" style="26" hidden="1"/>
    <col min="14081" max="14081" width="6.42578125" style="26" customWidth="1"/>
    <col min="14082" max="14082" width="35.42578125" style="26" customWidth="1"/>
    <col min="14083" max="14083" width="13.7109375" style="26" customWidth="1"/>
    <col min="14084" max="14084" width="9.42578125" style="26" customWidth="1"/>
    <col min="14085" max="14085" width="13.7109375" style="26" customWidth="1"/>
    <col min="14086" max="14086" width="9.42578125" style="26" customWidth="1"/>
    <col min="14087" max="14087" width="8" style="26" customWidth="1"/>
    <col min="14088" max="14336" width="0" style="26" hidden="1"/>
    <col min="14337" max="14337" width="6.42578125" style="26" customWidth="1"/>
    <col min="14338" max="14338" width="35.42578125" style="26" customWidth="1"/>
    <col min="14339" max="14339" width="13.7109375" style="26" customWidth="1"/>
    <col min="14340" max="14340" width="9.42578125" style="26" customWidth="1"/>
    <col min="14341" max="14341" width="13.7109375" style="26" customWidth="1"/>
    <col min="14342" max="14342" width="9.42578125" style="26" customWidth="1"/>
    <col min="14343" max="14343" width="8" style="26" customWidth="1"/>
    <col min="14344" max="14592" width="0" style="26" hidden="1"/>
    <col min="14593" max="14593" width="6.42578125" style="26" customWidth="1"/>
    <col min="14594" max="14594" width="35.42578125" style="26" customWidth="1"/>
    <col min="14595" max="14595" width="13.7109375" style="26" customWidth="1"/>
    <col min="14596" max="14596" width="9.42578125" style="26" customWidth="1"/>
    <col min="14597" max="14597" width="13.7109375" style="26" customWidth="1"/>
    <col min="14598" max="14598" width="9.42578125" style="26" customWidth="1"/>
    <col min="14599" max="14599" width="8" style="26" customWidth="1"/>
    <col min="14600" max="14848" width="0" style="26" hidden="1"/>
    <col min="14849" max="14849" width="6.42578125" style="26" customWidth="1"/>
    <col min="14850" max="14850" width="35.42578125" style="26" customWidth="1"/>
    <col min="14851" max="14851" width="13.7109375" style="26" customWidth="1"/>
    <col min="14852" max="14852" width="9.42578125" style="26" customWidth="1"/>
    <col min="14853" max="14853" width="13.7109375" style="26" customWidth="1"/>
    <col min="14854" max="14854" width="9.42578125" style="26" customWidth="1"/>
    <col min="14855" max="14855" width="8" style="26" customWidth="1"/>
    <col min="14856" max="15104" width="0" style="26" hidden="1"/>
    <col min="15105" max="15105" width="6.42578125" style="26" customWidth="1"/>
    <col min="15106" max="15106" width="35.42578125" style="26" customWidth="1"/>
    <col min="15107" max="15107" width="13.7109375" style="26" customWidth="1"/>
    <col min="15108" max="15108" width="9.42578125" style="26" customWidth="1"/>
    <col min="15109" max="15109" width="13.7109375" style="26" customWidth="1"/>
    <col min="15110" max="15110" width="9.42578125" style="26" customWidth="1"/>
    <col min="15111" max="15111" width="8" style="26" customWidth="1"/>
    <col min="15112" max="15360" width="0" style="26" hidden="1"/>
    <col min="15361" max="15361" width="6.42578125" style="26" customWidth="1"/>
    <col min="15362" max="15362" width="35.42578125" style="26" customWidth="1"/>
    <col min="15363" max="15363" width="13.7109375" style="26" customWidth="1"/>
    <col min="15364" max="15364" width="9.42578125" style="26" customWidth="1"/>
    <col min="15365" max="15365" width="13.7109375" style="26" customWidth="1"/>
    <col min="15366" max="15366" width="9.42578125" style="26" customWidth="1"/>
    <col min="15367" max="15367" width="8" style="26" customWidth="1"/>
    <col min="15368" max="15616" width="0" style="26" hidden="1"/>
    <col min="15617" max="15617" width="6.42578125" style="26" customWidth="1"/>
    <col min="15618" max="15618" width="35.42578125" style="26" customWidth="1"/>
    <col min="15619" max="15619" width="13.7109375" style="26" customWidth="1"/>
    <col min="15620" max="15620" width="9.42578125" style="26" customWidth="1"/>
    <col min="15621" max="15621" width="13.7109375" style="26" customWidth="1"/>
    <col min="15622" max="15622" width="9.42578125" style="26" customWidth="1"/>
    <col min="15623" max="15623" width="8" style="26" customWidth="1"/>
    <col min="15624" max="15872" width="0" style="26" hidden="1"/>
    <col min="15873" max="15873" width="6.42578125" style="26" customWidth="1"/>
    <col min="15874" max="15874" width="35.42578125" style="26" customWidth="1"/>
    <col min="15875" max="15875" width="13.7109375" style="26" customWidth="1"/>
    <col min="15876" max="15876" width="9.42578125" style="26" customWidth="1"/>
    <col min="15877" max="15877" width="13.7109375" style="26" customWidth="1"/>
    <col min="15878" max="15878" width="9.42578125" style="26" customWidth="1"/>
    <col min="15879" max="15879" width="8" style="26" customWidth="1"/>
    <col min="15880" max="16128" width="0" style="26" hidden="1"/>
    <col min="16129" max="16129" width="6.42578125" style="26" customWidth="1"/>
    <col min="16130" max="16130" width="35.42578125" style="26" customWidth="1"/>
    <col min="16131" max="16131" width="13.7109375" style="26" customWidth="1"/>
    <col min="16132" max="16132" width="9.42578125" style="26" customWidth="1"/>
    <col min="16133" max="16133" width="13.7109375" style="26" customWidth="1"/>
    <col min="16134" max="16134" width="9.42578125" style="26" customWidth="1"/>
    <col min="16135" max="16135" width="8" style="26" customWidth="1"/>
    <col min="16136" max="16384" width="0" style="26" hidden="1"/>
  </cols>
  <sheetData>
    <row r="1" spans="1:259" ht="24">
      <c r="A1" s="344" t="s">
        <v>56</v>
      </c>
      <c r="B1" s="344"/>
      <c r="C1" s="344"/>
      <c r="D1" s="344"/>
      <c r="E1" s="344"/>
      <c r="F1" s="344"/>
    </row>
    <row r="2" spans="1:259" ht="23.45" customHeight="1">
      <c r="A2" s="345" t="s">
        <v>58</v>
      </c>
      <c r="B2" s="345"/>
      <c r="C2" s="345"/>
      <c r="D2" s="345"/>
      <c r="E2" s="345"/>
      <c r="F2" s="345"/>
    </row>
    <row r="3" spans="1:259">
      <c r="A3" s="27" t="s">
        <v>30</v>
      </c>
      <c r="B3" s="346" t="s">
        <v>72</v>
      </c>
      <c r="C3" s="346"/>
      <c r="D3" s="346"/>
      <c r="E3" s="346"/>
      <c r="F3" s="346"/>
    </row>
    <row r="4" spans="1:259">
      <c r="A4" s="28" t="s">
        <v>30</v>
      </c>
      <c r="B4" s="347" t="s">
        <v>51</v>
      </c>
      <c r="C4" s="347"/>
      <c r="D4" s="347"/>
      <c r="E4" s="347"/>
      <c r="F4" s="347"/>
    </row>
    <row r="5" spans="1:259">
      <c r="A5" s="28" t="s">
        <v>31</v>
      </c>
      <c r="B5" s="206" t="s">
        <v>68</v>
      </c>
      <c r="C5" s="29"/>
      <c r="D5" s="29"/>
      <c r="E5" s="29"/>
      <c r="F5" s="29"/>
    </row>
    <row r="6" spans="1:259">
      <c r="A6" s="28" t="s">
        <v>52</v>
      </c>
      <c r="B6" s="206"/>
      <c r="C6" s="206"/>
      <c r="D6" s="206"/>
      <c r="E6" s="206"/>
      <c r="F6" s="206"/>
    </row>
    <row r="7" spans="1:259">
      <c r="A7" s="28" t="str">
        <f>"  □  "</f>
        <v xml:space="preserve">  □  </v>
      </c>
      <c r="B7" s="30" t="s">
        <v>66</v>
      </c>
      <c r="C7" s="30"/>
      <c r="D7" s="30"/>
      <c r="E7" s="206" t="s">
        <v>59</v>
      </c>
      <c r="F7" s="206"/>
    </row>
    <row r="8" spans="1:259">
      <c r="A8" s="28" t="s">
        <v>433</v>
      </c>
      <c r="B8" s="206"/>
      <c r="C8" s="31"/>
      <c r="D8" s="206"/>
      <c r="E8" s="206"/>
      <c r="F8" s="206"/>
    </row>
    <row r="9" spans="1:259" s="25" customFormat="1">
      <c r="A9" s="28" t="s">
        <v>30</v>
      </c>
      <c r="B9" s="348" t="s">
        <v>369</v>
      </c>
      <c r="C9" s="348"/>
      <c r="D9" s="32"/>
      <c r="E9" s="32"/>
      <c r="F9" s="33"/>
    </row>
    <row r="10" spans="1:259" s="36" customFormat="1" ht="18.75" customHeight="1">
      <c r="A10" s="28" t="s">
        <v>30</v>
      </c>
      <c r="B10" s="34" t="s">
        <v>32</v>
      </c>
      <c r="C10" s="34"/>
      <c r="D10" s="35"/>
      <c r="E10" s="35"/>
      <c r="F10" s="35"/>
    </row>
    <row r="11" spans="1:259" s="36" customFormat="1" ht="18.75" customHeight="1">
      <c r="A11" s="37"/>
      <c r="B11" s="38" t="s">
        <v>33</v>
      </c>
      <c r="C11" s="38"/>
      <c r="D11" s="39"/>
      <c r="E11" s="39"/>
      <c r="F11" s="39"/>
    </row>
    <row r="12" spans="1:259" ht="43.5" customHeight="1" thickBot="1">
      <c r="A12" s="40" t="s">
        <v>0</v>
      </c>
      <c r="B12" s="207" t="s">
        <v>1</v>
      </c>
      <c r="C12" s="41" t="s">
        <v>34</v>
      </c>
      <c r="D12" s="42" t="s">
        <v>35</v>
      </c>
      <c r="E12" s="43" t="s">
        <v>36</v>
      </c>
      <c r="F12" s="40" t="s">
        <v>2</v>
      </c>
    </row>
    <row r="13" spans="1:259" s="49" customFormat="1" ht="20.100000000000001" customHeight="1" thickTop="1">
      <c r="A13" s="44">
        <v>1</v>
      </c>
      <c r="B13" s="45" t="s">
        <v>37</v>
      </c>
      <c r="C13" s="46"/>
      <c r="D13" s="214"/>
      <c r="E13" s="47">
        <f t="shared" ref="E13:E16" si="0">ROUND(C13*D13,0)</f>
        <v>0</v>
      </c>
      <c r="F13" s="48"/>
    </row>
    <row r="14" spans="1:259" s="49" customFormat="1" ht="20.100000000000001" customHeight="1">
      <c r="A14" s="50"/>
      <c r="B14" s="51" t="s">
        <v>434</v>
      </c>
      <c r="C14" s="52">
        <f>'แบบ ปร.4(ก)'!J858</f>
        <v>11592984.198000001</v>
      </c>
      <c r="D14" s="215">
        <v>1.2767999999999999</v>
      </c>
      <c r="E14" s="53">
        <f t="shared" si="0"/>
        <v>14801922</v>
      </c>
      <c r="F14" s="54"/>
      <c r="IY14" s="162"/>
    </row>
    <row r="15" spans="1:259" s="49" customFormat="1" ht="20.100000000000001" customHeight="1">
      <c r="A15" s="50"/>
      <c r="B15" s="51"/>
      <c r="C15" s="52"/>
      <c r="D15" s="215"/>
      <c r="E15" s="55">
        <f t="shared" si="0"/>
        <v>0</v>
      </c>
      <c r="F15" s="54"/>
    </row>
    <row r="16" spans="1:259" s="49" customFormat="1" ht="20.100000000000001" customHeight="1">
      <c r="A16" s="50"/>
      <c r="B16" s="56"/>
      <c r="C16" s="52"/>
      <c r="D16" s="216"/>
      <c r="E16" s="57">
        <f t="shared" si="0"/>
        <v>0</v>
      </c>
      <c r="F16" s="54"/>
      <c r="IY16" s="174"/>
    </row>
    <row r="17" spans="1:259" s="49" customFormat="1" ht="20.100000000000001" customHeight="1">
      <c r="A17" s="50"/>
      <c r="B17" s="51"/>
      <c r="C17" s="52"/>
      <c r="D17" s="216"/>
      <c r="E17" s="57"/>
      <c r="F17" s="54"/>
      <c r="IY17" s="174"/>
    </row>
    <row r="18" spans="1:259" s="49" customFormat="1" ht="20.100000000000001" customHeight="1">
      <c r="A18" s="50"/>
      <c r="B18" s="51"/>
      <c r="C18" s="52"/>
      <c r="D18" s="216"/>
      <c r="E18" s="57"/>
      <c r="F18" s="54"/>
      <c r="IY18" s="174"/>
    </row>
    <row r="19" spans="1:259" s="49" customFormat="1" ht="20.100000000000001" customHeight="1">
      <c r="A19" s="58"/>
      <c r="B19" s="59"/>
      <c r="C19" s="60"/>
      <c r="D19" s="61"/>
      <c r="E19" s="62">
        <v>0</v>
      </c>
      <c r="F19" s="63"/>
    </row>
    <row r="20" spans="1:259" s="49" customFormat="1" ht="20.100000000000001" customHeight="1">
      <c r="A20" s="58"/>
      <c r="B20" s="64" t="s">
        <v>39</v>
      </c>
      <c r="C20" s="60"/>
      <c r="D20" s="61"/>
      <c r="E20" s="62"/>
      <c r="F20" s="63"/>
    </row>
    <row r="21" spans="1:259" s="49" customFormat="1" ht="20.100000000000001" customHeight="1">
      <c r="A21" s="58"/>
      <c r="B21" s="65">
        <v>15</v>
      </c>
      <c r="C21" s="60"/>
      <c r="D21" s="61"/>
      <c r="E21" s="62"/>
      <c r="F21" s="63"/>
    </row>
    <row r="22" spans="1:259" s="49" customFormat="1" ht="20.100000000000001" customHeight="1">
      <c r="A22" s="63"/>
      <c r="B22" s="66">
        <v>0</v>
      </c>
      <c r="C22" s="60"/>
      <c r="D22" s="61"/>
      <c r="E22" s="62"/>
      <c r="F22" s="63"/>
    </row>
    <row r="23" spans="1:259" s="49" customFormat="1" ht="20.100000000000001" customHeight="1">
      <c r="A23" s="63"/>
      <c r="B23" s="67">
        <v>7</v>
      </c>
      <c r="C23" s="60"/>
      <c r="D23" s="61"/>
      <c r="E23" s="62"/>
      <c r="F23" s="63"/>
    </row>
    <row r="24" spans="1:259" s="49" customFormat="1" ht="20.100000000000001" customHeight="1">
      <c r="A24" s="68"/>
      <c r="B24" s="69">
        <v>7</v>
      </c>
      <c r="C24" s="70"/>
      <c r="D24" s="71"/>
      <c r="E24" s="72"/>
      <c r="F24" s="73"/>
    </row>
    <row r="25" spans="1:259" s="49" customFormat="1" ht="20.100000000000001" customHeight="1">
      <c r="A25" s="74"/>
      <c r="B25" s="75" t="s">
        <v>61</v>
      </c>
      <c r="C25" s="76"/>
      <c r="D25" s="77"/>
      <c r="E25" s="78">
        <f>SUM(E13:E24)</f>
        <v>14801922</v>
      </c>
      <c r="F25" s="79"/>
    </row>
    <row r="26" spans="1:259" s="49" customFormat="1" ht="20.100000000000001" customHeight="1" thickBot="1">
      <c r="A26" s="68"/>
      <c r="B26" s="80" t="str">
        <f>"คิดเป็นเงินประมาณ           ("&amp;(BAHTTEXT(E26))&amp;")"</f>
        <v>คิดเป็นเงินประมาณ           (สิบสี่ล้านแปดแสนหนึ่งพันบาทถ้วน)</v>
      </c>
      <c r="D26" s="81"/>
      <c r="E26" s="82">
        <f>FLOOR(E25,1000)</f>
        <v>14801000</v>
      </c>
      <c r="F26" s="73" t="s">
        <v>42</v>
      </c>
      <c r="G26" s="83"/>
    </row>
    <row r="27" spans="1:259" ht="20.100000000000001" customHeight="1" thickTop="1">
      <c r="A27" s="84" t="s">
        <v>370</v>
      </c>
      <c r="B27" s="173">
        <v>1033</v>
      </c>
      <c r="C27" s="85" t="s">
        <v>43</v>
      </c>
      <c r="D27" s="86"/>
      <c r="E27" s="87"/>
      <c r="F27" s="87"/>
    </row>
    <row r="28" spans="1:259" ht="20.100000000000001" customHeight="1">
      <c r="A28" s="210" t="s">
        <v>424</v>
      </c>
      <c r="B28" s="88"/>
      <c r="C28" s="89" t="s">
        <v>44</v>
      </c>
      <c r="D28" s="90"/>
      <c r="E28" s="91"/>
      <c r="F28" s="91"/>
    </row>
    <row r="29" spans="1:259" s="93" customFormat="1">
      <c r="A29" s="343" t="s">
        <v>69</v>
      </c>
      <c r="B29" s="92"/>
      <c r="C29" s="92"/>
      <c r="D29" s="92"/>
      <c r="E29" s="92"/>
      <c r="F29" s="92"/>
    </row>
    <row r="30" spans="1:259" s="93" customFormat="1">
      <c r="A30" s="209"/>
      <c r="B30" s="209"/>
      <c r="C30" s="209"/>
      <c r="D30" s="209"/>
      <c r="E30" s="209"/>
      <c r="F30" s="209"/>
    </row>
    <row r="31" spans="1:259" s="93" customFormat="1">
      <c r="A31" s="356"/>
      <c r="B31" s="356"/>
      <c r="C31" s="356"/>
      <c r="D31" s="356"/>
      <c r="E31" s="356"/>
      <c r="F31" s="356"/>
    </row>
    <row r="32" spans="1:259" s="93" customFormat="1" ht="21.75" customHeight="1">
      <c r="A32" s="94" t="s">
        <v>45</v>
      </c>
      <c r="C32" s="95" t="s">
        <v>425</v>
      </c>
      <c r="D32" s="96" t="s">
        <v>46</v>
      </c>
      <c r="E32" s="96"/>
      <c r="F32" s="96"/>
    </row>
    <row r="33" spans="1:6" s="93" customFormat="1" ht="21.75" customHeight="1">
      <c r="A33" s="352" t="s">
        <v>47</v>
      </c>
      <c r="B33" s="352"/>
      <c r="C33" s="352"/>
      <c r="D33" s="352"/>
      <c r="E33" s="352"/>
      <c r="F33" s="352"/>
    </row>
    <row r="34" spans="1:6" s="93" customFormat="1" ht="21.75" customHeight="1">
      <c r="A34" s="352" t="s">
        <v>53</v>
      </c>
      <c r="B34" s="352"/>
      <c r="C34" s="352"/>
      <c r="D34" s="352"/>
      <c r="E34" s="352"/>
      <c r="F34" s="352"/>
    </row>
    <row r="35" spans="1:6" s="93" customFormat="1" ht="21.75" customHeight="1">
      <c r="A35" s="356"/>
      <c r="B35" s="356"/>
      <c r="C35" s="356"/>
      <c r="D35" s="356"/>
      <c r="E35" s="356"/>
      <c r="F35" s="356"/>
    </row>
    <row r="36" spans="1:6" s="93" customFormat="1" ht="21.75" customHeight="1">
      <c r="A36" s="94" t="s">
        <v>45</v>
      </c>
      <c r="B36" s="97"/>
      <c r="C36" s="95" t="s">
        <v>48</v>
      </c>
      <c r="D36" s="96" t="s">
        <v>49</v>
      </c>
      <c r="E36" s="96"/>
      <c r="F36" s="97"/>
    </row>
    <row r="37" spans="1:6" s="93" customFormat="1" ht="21.75" customHeight="1">
      <c r="A37" s="352" t="s">
        <v>70</v>
      </c>
      <c r="B37" s="352"/>
      <c r="C37" s="352"/>
      <c r="D37" s="352"/>
      <c r="E37" s="352"/>
      <c r="F37" s="352"/>
    </row>
    <row r="38" spans="1:6" s="93" customFormat="1" ht="21.75" customHeight="1">
      <c r="A38" s="352" t="s">
        <v>71</v>
      </c>
      <c r="B38" s="352"/>
      <c r="C38" s="352"/>
      <c r="D38" s="352"/>
      <c r="E38" s="352"/>
      <c r="F38" s="352"/>
    </row>
    <row r="39" spans="1:6" s="93" customFormat="1" ht="21.75" customHeight="1">
      <c r="A39" s="209"/>
      <c r="B39" s="209"/>
      <c r="C39" s="209"/>
      <c r="D39" s="209"/>
      <c r="E39" s="209"/>
      <c r="F39" s="209"/>
    </row>
    <row r="40" spans="1:6" s="93" customFormat="1" ht="21.75" customHeight="1">
      <c r="A40" s="94" t="s">
        <v>45</v>
      </c>
      <c r="B40" s="97"/>
      <c r="C40" s="95" t="s">
        <v>48</v>
      </c>
      <c r="D40" s="96" t="s">
        <v>49</v>
      </c>
      <c r="E40" s="96"/>
      <c r="F40" s="97"/>
    </row>
    <row r="41" spans="1:6" s="93" customFormat="1" ht="21.75" customHeight="1">
      <c r="A41" s="352" t="s">
        <v>54</v>
      </c>
      <c r="B41" s="352"/>
      <c r="C41" s="352"/>
      <c r="D41" s="352"/>
      <c r="E41" s="352"/>
      <c r="F41" s="352"/>
    </row>
    <row r="42" spans="1:6" s="93" customFormat="1" ht="21.75" customHeight="1">
      <c r="A42" s="352" t="s">
        <v>50</v>
      </c>
      <c r="B42" s="352"/>
      <c r="C42" s="352"/>
      <c r="D42" s="352"/>
      <c r="E42" s="352"/>
      <c r="F42" s="352"/>
    </row>
    <row r="43" spans="1:6" s="93" customFormat="1" ht="21.75" customHeight="1">
      <c r="A43" s="352"/>
      <c r="B43" s="352"/>
      <c r="C43" s="352"/>
      <c r="D43" s="352"/>
      <c r="E43" s="352"/>
      <c r="F43" s="352"/>
    </row>
    <row r="44" spans="1:6" s="93" customFormat="1" ht="21.75" customHeight="1">
      <c r="A44" s="98"/>
      <c r="B44" s="98"/>
      <c r="C44" s="98"/>
      <c r="D44" s="98"/>
      <c r="E44" s="98"/>
      <c r="F44" s="98"/>
    </row>
    <row r="45" spans="1:6" s="93" customFormat="1" ht="21" customHeight="1">
      <c r="A45" s="98"/>
      <c r="B45" s="98"/>
      <c r="C45" s="98"/>
      <c r="D45" s="98"/>
      <c r="E45" s="98"/>
      <c r="F45" s="98"/>
    </row>
    <row r="46" spans="1:6" ht="21.75" customHeight="1"/>
    <row r="47" spans="1:6" ht="21.75" customHeight="1"/>
    <row r="48" spans="1:6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  <row r="96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  <row r="103" ht="21.75" customHeight="1"/>
    <row r="104" ht="21.75" customHeight="1"/>
    <row r="105" ht="21.75" customHeight="1"/>
    <row r="106" ht="21.75" customHeight="1"/>
    <row r="107" ht="21.75" customHeight="1"/>
    <row r="108" ht="21.75" customHeight="1"/>
    <row r="109" ht="21.75" customHeight="1"/>
    <row r="110" ht="21.75" customHeight="1"/>
    <row r="111" ht="21.75" customHeight="1"/>
    <row r="112" ht="21.75" customHeight="1"/>
    <row r="113" ht="21.75" customHeight="1"/>
    <row r="114" ht="21.75" customHeight="1"/>
    <row r="115" ht="21.75" customHeight="1"/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</sheetData>
  <mergeCells count="14">
    <mergeCell ref="A42:F42"/>
    <mergeCell ref="A43:F43"/>
    <mergeCell ref="A33:F33"/>
    <mergeCell ref="A34:F34"/>
    <mergeCell ref="A35:F35"/>
    <mergeCell ref="A37:F37"/>
    <mergeCell ref="A38:F38"/>
    <mergeCell ref="A41:F41"/>
    <mergeCell ref="A31:F31"/>
    <mergeCell ref="A1:F1"/>
    <mergeCell ref="A2:F2"/>
    <mergeCell ref="B3:F3"/>
    <mergeCell ref="B4:F4"/>
    <mergeCell ref="B9:C9"/>
  </mergeCells>
  <pageMargins left="1.1023622047244095" right="0.31496062992125984" top="0.74803149606299213" bottom="0.35433070866141736" header="0.31496062992125984" footer="0.31496062992125984"/>
  <pageSetup paperSize="9" scale="85" orientation="portrait" r:id="rId1"/>
  <headerFooter>
    <oddHeader>&amp;Rแบบ ปร.5 (ก)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Y201"/>
  <sheetViews>
    <sheetView zoomScaleNormal="100" workbookViewId="0">
      <selection activeCell="IX21" sqref="IX21"/>
    </sheetView>
  </sheetViews>
  <sheetFormatPr defaultColWidth="0" defaultRowHeight="21.75" zeroHeight="1"/>
  <cols>
    <col min="1" max="1" width="6.42578125" style="26" customWidth="1"/>
    <col min="2" max="2" width="35.42578125" style="26" customWidth="1"/>
    <col min="3" max="3" width="13.7109375" style="26" customWidth="1"/>
    <col min="4" max="4" width="9.42578125" style="26" customWidth="1"/>
    <col min="5" max="5" width="13.7109375" style="26" customWidth="1"/>
    <col min="6" max="6" width="9.42578125" style="26" customWidth="1"/>
    <col min="7" max="7" width="3.7109375" style="26" customWidth="1"/>
    <col min="8" max="254" width="0" style="26" hidden="1"/>
    <col min="255" max="255" width="4.85546875" style="26" hidden="1" customWidth="1"/>
    <col min="256" max="256" width="4.140625" style="26" hidden="1" customWidth="1"/>
    <col min="257" max="257" width="6.42578125" style="26" customWidth="1"/>
    <col min="258" max="258" width="35.42578125" style="26" customWidth="1"/>
    <col min="259" max="259" width="13.7109375" style="26" customWidth="1"/>
    <col min="260" max="260" width="9.42578125" style="26" customWidth="1"/>
    <col min="261" max="261" width="13.7109375" style="26" customWidth="1"/>
    <col min="262" max="262" width="9.42578125" style="26" customWidth="1"/>
    <col min="263" max="263" width="8" style="26" customWidth="1"/>
    <col min="264" max="512" width="0" style="26" hidden="1"/>
    <col min="513" max="513" width="6.42578125" style="26" customWidth="1"/>
    <col min="514" max="514" width="35.42578125" style="26" customWidth="1"/>
    <col min="515" max="515" width="13.7109375" style="26" customWidth="1"/>
    <col min="516" max="516" width="9.42578125" style="26" customWidth="1"/>
    <col min="517" max="517" width="13.7109375" style="26" customWidth="1"/>
    <col min="518" max="518" width="9.42578125" style="26" customWidth="1"/>
    <col min="519" max="519" width="8" style="26" customWidth="1"/>
    <col min="520" max="768" width="0" style="26" hidden="1"/>
    <col min="769" max="769" width="6.42578125" style="26" customWidth="1"/>
    <col min="770" max="770" width="35.42578125" style="26" customWidth="1"/>
    <col min="771" max="771" width="13.7109375" style="26" customWidth="1"/>
    <col min="772" max="772" width="9.42578125" style="26" customWidth="1"/>
    <col min="773" max="773" width="13.7109375" style="26" customWidth="1"/>
    <col min="774" max="774" width="9.42578125" style="26" customWidth="1"/>
    <col min="775" max="775" width="8" style="26" customWidth="1"/>
    <col min="776" max="1024" width="0" style="26" hidden="1"/>
    <col min="1025" max="1025" width="6.42578125" style="26" customWidth="1"/>
    <col min="1026" max="1026" width="35.42578125" style="26" customWidth="1"/>
    <col min="1027" max="1027" width="13.7109375" style="26" customWidth="1"/>
    <col min="1028" max="1028" width="9.42578125" style="26" customWidth="1"/>
    <col min="1029" max="1029" width="13.7109375" style="26" customWidth="1"/>
    <col min="1030" max="1030" width="9.42578125" style="26" customWidth="1"/>
    <col min="1031" max="1031" width="8" style="26" customWidth="1"/>
    <col min="1032" max="1280" width="0" style="26" hidden="1"/>
    <col min="1281" max="1281" width="6.42578125" style="26" customWidth="1"/>
    <col min="1282" max="1282" width="35.42578125" style="26" customWidth="1"/>
    <col min="1283" max="1283" width="13.7109375" style="26" customWidth="1"/>
    <col min="1284" max="1284" width="9.42578125" style="26" customWidth="1"/>
    <col min="1285" max="1285" width="13.7109375" style="26" customWidth="1"/>
    <col min="1286" max="1286" width="9.42578125" style="26" customWidth="1"/>
    <col min="1287" max="1287" width="8" style="26" customWidth="1"/>
    <col min="1288" max="1536" width="0" style="26" hidden="1"/>
    <col min="1537" max="1537" width="6.42578125" style="26" customWidth="1"/>
    <col min="1538" max="1538" width="35.42578125" style="26" customWidth="1"/>
    <col min="1539" max="1539" width="13.7109375" style="26" customWidth="1"/>
    <col min="1540" max="1540" width="9.42578125" style="26" customWidth="1"/>
    <col min="1541" max="1541" width="13.7109375" style="26" customWidth="1"/>
    <col min="1542" max="1542" width="9.42578125" style="26" customWidth="1"/>
    <col min="1543" max="1543" width="8" style="26" customWidth="1"/>
    <col min="1544" max="1792" width="0" style="26" hidden="1"/>
    <col min="1793" max="1793" width="6.42578125" style="26" customWidth="1"/>
    <col min="1794" max="1794" width="35.42578125" style="26" customWidth="1"/>
    <col min="1795" max="1795" width="13.7109375" style="26" customWidth="1"/>
    <col min="1796" max="1796" width="9.42578125" style="26" customWidth="1"/>
    <col min="1797" max="1797" width="13.7109375" style="26" customWidth="1"/>
    <col min="1798" max="1798" width="9.42578125" style="26" customWidth="1"/>
    <col min="1799" max="1799" width="8" style="26" customWidth="1"/>
    <col min="1800" max="2048" width="0" style="26" hidden="1"/>
    <col min="2049" max="2049" width="6.42578125" style="26" customWidth="1"/>
    <col min="2050" max="2050" width="35.42578125" style="26" customWidth="1"/>
    <col min="2051" max="2051" width="13.7109375" style="26" customWidth="1"/>
    <col min="2052" max="2052" width="9.42578125" style="26" customWidth="1"/>
    <col min="2053" max="2053" width="13.7109375" style="26" customWidth="1"/>
    <col min="2054" max="2054" width="9.42578125" style="26" customWidth="1"/>
    <col min="2055" max="2055" width="8" style="26" customWidth="1"/>
    <col min="2056" max="2304" width="0" style="26" hidden="1"/>
    <col min="2305" max="2305" width="6.42578125" style="26" customWidth="1"/>
    <col min="2306" max="2306" width="35.42578125" style="26" customWidth="1"/>
    <col min="2307" max="2307" width="13.7109375" style="26" customWidth="1"/>
    <col min="2308" max="2308" width="9.42578125" style="26" customWidth="1"/>
    <col min="2309" max="2309" width="13.7109375" style="26" customWidth="1"/>
    <col min="2310" max="2310" width="9.42578125" style="26" customWidth="1"/>
    <col min="2311" max="2311" width="8" style="26" customWidth="1"/>
    <col min="2312" max="2560" width="0" style="26" hidden="1"/>
    <col min="2561" max="2561" width="6.42578125" style="26" customWidth="1"/>
    <col min="2562" max="2562" width="35.42578125" style="26" customWidth="1"/>
    <col min="2563" max="2563" width="13.7109375" style="26" customWidth="1"/>
    <col min="2564" max="2564" width="9.42578125" style="26" customWidth="1"/>
    <col min="2565" max="2565" width="13.7109375" style="26" customWidth="1"/>
    <col min="2566" max="2566" width="9.42578125" style="26" customWidth="1"/>
    <col min="2567" max="2567" width="8" style="26" customWidth="1"/>
    <col min="2568" max="2816" width="0" style="26" hidden="1"/>
    <col min="2817" max="2817" width="6.42578125" style="26" customWidth="1"/>
    <col min="2818" max="2818" width="35.42578125" style="26" customWidth="1"/>
    <col min="2819" max="2819" width="13.7109375" style="26" customWidth="1"/>
    <col min="2820" max="2820" width="9.42578125" style="26" customWidth="1"/>
    <col min="2821" max="2821" width="13.7109375" style="26" customWidth="1"/>
    <col min="2822" max="2822" width="9.42578125" style="26" customWidth="1"/>
    <col min="2823" max="2823" width="8" style="26" customWidth="1"/>
    <col min="2824" max="3072" width="0" style="26" hidden="1"/>
    <col min="3073" max="3073" width="6.42578125" style="26" customWidth="1"/>
    <col min="3074" max="3074" width="35.42578125" style="26" customWidth="1"/>
    <col min="3075" max="3075" width="13.7109375" style="26" customWidth="1"/>
    <col min="3076" max="3076" width="9.42578125" style="26" customWidth="1"/>
    <col min="3077" max="3077" width="13.7109375" style="26" customWidth="1"/>
    <col min="3078" max="3078" width="9.42578125" style="26" customWidth="1"/>
    <col min="3079" max="3079" width="8" style="26" customWidth="1"/>
    <col min="3080" max="3328" width="0" style="26" hidden="1"/>
    <col min="3329" max="3329" width="6.42578125" style="26" customWidth="1"/>
    <col min="3330" max="3330" width="35.42578125" style="26" customWidth="1"/>
    <col min="3331" max="3331" width="13.7109375" style="26" customWidth="1"/>
    <col min="3332" max="3332" width="9.42578125" style="26" customWidth="1"/>
    <col min="3333" max="3333" width="13.7109375" style="26" customWidth="1"/>
    <col min="3334" max="3334" width="9.42578125" style="26" customWidth="1"/>
    <col min="3335" max="3335" width="8" style="26" customWidth="1"/>
    <col min="3336" max="3584" width="0" style="26" hidden="1"/>
    <col min="3585" max="3585" width="6.42578125" style="26" customWidth="1"/>
    <col min="3586" max="3586" width="35.42578125" style="26" customWidth="1"/>
    <col min="3587" max="3587" width="13.7109375" style="26" customWidth="1"/>
    <col min="3588" max="3588" width="9.42578125" style="26" customWidth="1"/>
    <col min="3589" max="3589" width="13.7109375" style="26" customWidth="1"/>
    <col min="3590" max="3590" width="9.42578125" style="26" customWidth="1"/>
    <col min="3591" max="3591" width="8" style="26" customWidth="1"/>
    <col min="3592" max="3840" width="0" style="26" hidden="1"/>
    <col min="3841" max="3841" width="6.42578125" style="26" customWidth="1"/>
    <col min="3842" max="3842" width="35.42578125" style="26" customWidth="1"/>
    <col min="3843" max="3843" width="13.7109375" style="26" customWidth="1"/>
    <col min="3844" max="3844" width="9.42578125" style="26" customWidth="1"/>
    <col min="3845" max="3845" width="13.7109375" style="26" customWidth="1"/>
    <col min="3846" max="3846" width="9.42578125" style="26" customWidth="1"/>
    <col min="3847" max="3847" width="8" style="26" customWidth="1"/>
    <col min="3848" max="4096" width="0" style="26" hidden="1"/>
    <col min="4097" max="4097" width="6.42578125" style="26" customWidth="1"/>
    <col min="4098" max="4098" width="35.42578125" style="26" customWidth="1"/>
    <col min="4099" max="4099" width="13.7109375" style="26" customWidth="1"/>
    <col min="4100" max="4100" width="9.42578125" style="26" customWidth="1"/>
    <col min="4101" max="4101" width="13.7109375" style="26" customWidth="1"/>
    <col min="4102" max="4102" width="9.42578125" style="26" customWidth="1"/>
    <col min="4103" max="4103" width="8" style="26" customWidth="1"/>
    <col min="4104" max="4352" width="0" style="26" hidden="1"/>
    <col min="4353" max="4353" width="6.42578125" style="26" customWidth="1"/>
    <col min="4354" max="4354" width="35.42578125" style="26" customWidth="1"/>
    <col min="4355" max="4355" width="13.7109375" style="26" customWidth="1"/>
    <col min="4356" max="4356" width="9.42578125" style="26" customWidth="1"/>
    <col min="4357" max="4357" width="13.7109375" style="26" customWidth="1"/>
    <col min="4358" max="4358" width="9.42578125" style="26" customWidth="1"/>
    <col min="4359" max="4359" width="8" style="26" customWidth="1"/>
    <col min="4360" max="4608" width="0" style="26" hidden="1"/>
    <col min="4609" max="4609" width="6.42578125" style="26" customWidth="1"/>
    <col min="4610" max="4610" width="35.42578125" style="26" customWidth="1"/>
    <col min="4611" max="4611" width="13.7109375" style="26" customWidth="1"/>
    <col min="4612" max="4612" width="9.42578125" style="26" customWidth="1"/>
    <col min="4613" max="4613" width="13.7109375" style="26" customWidth="1"/>
    <col min="4614" max="4614" width="9.42578125" style="26" customWidth="1"/>
    <col min="4615" max="4615" width="8" style="26" customWidth="1"/>
    <col min="4616" max="4864" width="0" style="26" hidden="1"/>
    <col min="4865" max="4865" width="6.42578125" style="26" customWidth="1"/>
    <col min="4866" max="4866" width="35.42578125" style="26" customWidth="1"/>
    <col min="4867" max="4867" width="13.7109375" style="26" customWidth="1"/>
    <col min="4868" max="4868" width="9.42578125" style="26" customWidth="1"/>
    <col min="4869" max="4869" width="13.7109375" style="26" customWidth="1"/>
    <col min="4870" max="4870" width="9.42578125" style="26" customWidth="1"/>
    <col min="4871" max="4871" width="8" style="26" customWidth="1"/>
    <col min="4872" max="5120" width="0" style="26" hidden="1"/>
    <col min="5121" max="5121" width="6.42578125" style="26" customWidth="1"/>
    <col min="5122" max="5122" width="35.42578125" style="26" customWidth="1"/>
    <col min="5123" max="5123" width="13.7109375" style="26" customWidth="1"/>
    <col min="5124" max="5124" width="9.42578125" style="26" customWidth="1"/>
    <col min="5125" max="5125" width="13.7109375" style="26" customWidth="1"/>
    <col min="5126" max="5126" width="9.42578125" style="26" customWidth="1"/>
    <col min="5127" max="5127" width="8" style="26" customWidth="1"/>
    <col min="5128" max="5376" width="0" style="26" hidden="1"/>
    <col min="5377" max="5377" width="6.42578125" style="26" customWidth="1"/>
    <col min="5378" max="5378" width="35.42578125" style="26" customWidth="1"/>
    <col min="5379" max="5379" width="13.7109375" style="26" customWidth="1"/>
    <col min="5380" max="5380" width="9.42578125" style="26" customWidth="1"/>
    <col min="5381" max="5381" width="13.7109375" style="26" customWidth="1"/>
    <col min="5382" max="5382" width="9.42578125" style="26" customWidth="1"/>
    <col min="5383" max="5383" width="8" style="26" customWidth="1"/>
    <col min="5384" max="5632" width="0" style="26" hidden="1"/>
    <col min="5633" max="5633" width="6.42578125" style="26" customWidth="1"/>
    <col min="5634" max="5634" width="35.42578125" style="26" customWidth="1"/>
    <col min="5635" max="5635" width="13.7109375" style="26" customWidth="1"/>
    <col min="5636" max="5636" width="9.42578125" style="26" customWidth="1"/>
    <col min="5637" max="5637" width="13.7109375" style="26" customWidth="1"/>
    <col min="5638" max="5638" width="9.42578125" style="26" customWidth="1"/>
    <col min="5639" max="5639" width="8" style="26" customWidth="1"/>
    <col min="5640" max="5888" width="0" style="26" hidden="1"/>
    <col min="5889" max="5889" width="6.42578125" style="26" customWidth="1"/>
    <col min="5890" max="5890" width="35.42578125" style="26" customWidth="1"/>
    <col min="5891" max="5891" width="13.7109375" style="26" customWidth="1"/>
    <col min="5892" max="5892" width="9.42578125" style="26" customWidth="1"/>
    <col min="5893" max="5893" width="13.7109375" style="26" customWidth="1"/>
    <col min="5894" max="5894" width="9.42578125" style="26" customWidth="1"/>
    <col min="5895" max="5895" width="8" style="26" customWidth="1"/>
    <col min="5896" max="6144" width="0" style="26" hidden="1"/>
    <col min="6145" max="6145" width="6.42578125" style="26" customWidth="1"/>
    <col min="6146" max="6146" width="35.42578125" style="26" customWidth="1"/>
    <col min="6147" max="6147" width="13.7109375" style="26" customWidth="1"/>
    <col min="6148" max="6148" width="9.42578125" style="26" customWidth="1"/>
    <col min="6149" max="6149" width="13.7109375" style="26" customWidth="1"/>
    <col min="6150" max="6150" width="9.42578125" style="26" customWidth="1"/>
    <col min="6151" max="6151" width="8" style="26" customWidth="1"/>
    <col min="6152" max="6400" width="0" style="26" hidden="1"/>
    <col min="6401" max="6401" width="6.42578125" style="26" customWidth="1"/>
    <col min="6402" max="6402" width="35.42578125" style="26" customWidth="1"/>
    <col min="6403" max="6403" width="13.7109375" style="26" customWidth="1"/>
    <col min="6404" max="6404" width="9.42578125" style="26" customWidth="1"/>
    <col min="6405" max="6405" width="13.7109375" style="26" customWidth="1"/>
    <col min="6406" max="6406" width="9.42578125" style="26" customWidth="1"/>
    <col min="6407" max="6407" width="8" style="26" customWidth="1"/>
    <col min="6408" max="6656" width="0" style="26" hidden="1"/>
    <col min="6657" max="6657" width="6.42578125" style="26" customWidth="1"/>
    <col min="6658" max="6658" width="35.42578125" style="26" customWidth="1"/>
    <col min="6659" max="6659" width="13.7109375" style="26" customWidth="1"/>
    <col min="6660" max="6660" width="9.42578125" style="26" customWidth="1"/>
    <col min="6661" max="6661" width="13.7109375" style="26" customWidth="1"/>
    <col min="6662" max="6662" width="9.42578125" style="26" customWidth="1"/>
    <col min="6663" max="6663" width="8" style="26" customWidth="1"/>
    <col min="6664" max="6912" width="0" style="26" hidden="1"/>
    <col min="6913" max="6913" width="6.42578125" style="26" customWidth="1"/>
    <col min="6914" max="6914" width="35.42578125" style="26" customWidth="1"/>
    <col min="6915" max="6915" width="13.7109375" style="26" customWidth="1"/>
    <col min="6916" max="6916" width="9.42578125" style="26" customWidth="1"/>
    <col min="6917" max="6917" width="13.7109375" style="26" customWidth="1"/>
    <col min="6918" max="6918" width="9.42578125" style="26" customWidth="1"/>
    <col min="6919" max="6919" width="8" style="26" customWidth="1"/>
    <col min="6920" max="7168" width="0" style="26" hidden="1"/>
    <col min="7169" max="7169" width="6.42578125" style="26" customWidth="1"/>
    <col min="7170" max="7170" width="35.42578125" style="26" customWidth="1"/>
    <col min="7171" max="7171" width="13.7109375" style="26" customWidth="1"/>
    <col min="7172" max="7172" width="9.42578125" style="26" customWidth="1"/>
    <col min="7173" max="7173" width="13.7109375" style="26" customWidth="1"/>
    <col min="7174" max="7174" width="9.42578125" style="26" customWidth="1"/>
    <col min="7175" max="7175" width="8" style="26" customWidth="1"/>
    <col min="7176" max="7424" width="0" style="26" hidden="1"/>
    <col min="7425" max="7425" width="6.42578125" style="26" customWidth="1"/>
    <col min="7426" max="7426" width="35.42578125" style="26" customWidth="1"/>
    <col min="7427" max="7427" width="13.7109375" style="26" customWidth="1"/>
    <col min="7428" max="7428" width="9.42578125" style="26" customWidth="1"/>
    <col min="7429" max="7429" width="13.7109375" style="26" customWidth="1"/>
    <col min="7430" max="7430" width="9.42578125" style="26" customWidth="1"/>
    <col min="7431" max="7431" width="8" style="26" customWidth="1"/>
    <col min="7432" max="7680" width="0" style="26" hidden="1"/>
    <col min="7681" max="7681" width="6.42578125" style="26" customWidth="1"/>
    <col min="7682" max="7682" width="35.42578125" style="26" customWidth="1"/>
    <col min="7683" max="7683" width="13.7109375" style="26" customWidth="1"/>
    <col min="7684" max="7684" width="9.42578125" style="26" customWidth="1"/>
    <col min="7685" max="7685" width="13.7109375" style="26" customWidth="1"/>
    <col min="7686" max="7686" width="9.42578125" style="26" customWidth="1"/>
    <col min="7687" max="7687" width="8" style="26" customWidth="1"/>
    <col min="7688" max="7936" width="0" style="26" hidden="1"/>
    <col min="7937" max="7937" width="6.42578125" style="26" customWidth="1"/>
    <col min="7938" max="7938" width="35.42578125" style="26" customWidth="1"/>
    <col min="7939" max="7939" width="13.7109375" style="26" customWidth="1"/>
    <col min="7940" max="7940" width="9.42578125" style="26" customWidth="1"/>
    <col min="7941" max="7941" width="13.7109375" style="26" customWidth="1"/>
    <col min="7942" max="7942" width="9.42578125" style="26" customWidth="1"/>
    <col min="7943" max="7943" width="8" style="26" customWidth="1"/>
    <col min="7944" max="8192" width="0" style="26" hidden="1"/>
    <col min="8193" max="8193" width="6.42578125" style="26" customWidth="1"/>
    <col min="8194" max="8194" width="35.42578125" style="26" customWidth="1"/>
    <col min="8195" max="8195" width="13.7109375" style="26" customWidth="1"/>
    <col min="8196" max="8196" width="9.42578125" style="26" customWidth="1"/>
    <col min="8197" max="8197" width="13.7109375" style="26" customWidth="1"/>
    <col min="8198" max="8198" width="9.42578125" style="26" customWidth="1"/>
    <col min="8199" max="8199" width="8" style="26" customWidth="1"/>
    <col min="8200" max="8448" width="0" style="26" hidden="1"/>
    <col min="8449" max="8449" width="6.42578125" style="26" customWidth="1"/>
    <col min="8450" max="8450" width="35.42578125" style="26" customWidth="1"/>
    <col min="8451" max="8451" width="13.7109375" style="26" customWidth="1"/>
    <col min="8452" max="8452" width="9.42578125" style="26" customWidth="1"/>
    <col min="8453" max="8453" width="13.7109375" style="26" customWidth="1"/>
    <col min="8454" max="8454" width="9.42578125" style="26" customWidth="1"/>
    <col min="8455" max="8455" width="8" style="26" customWidth="1"/>
    <col min="8456" max="8704" width="0" style="26" hidden="1"/>
    <col min="8705" max="8705" width="6.42578125" style="26" customWidth="1"/>
    <col min="8706" max="8706" width="35.42578125" style="26" customWidth="1"/>
    <col min="8707" max="8707" width="13.7109375" style="26" customWidth="1"/>
    <col min="8708" max="8708" width="9.42578125" style="26" customWidth="1"/>
    <col min="8709" max="8709" width="13.7109375" style="26" customWidth="1"/>
    <col min="8710" max="8710" width="9.42578125" style="26" customWidth="1"/>
    <col min="8711" max="8711" width="8" style="26" customWidth="1"/>
    <col min="8712" max="8960" width="0" style="26" hidden="1"/>
    <col min="8961" max="8961" width="6.42578125" style="26" customWidth="1"/>
    <col min="8962" max="8962" width="35.42578125" style="26" customWidth="1"/>
    <col min="8963" max="8963" width="13.7109375" style="26" customWidth="1"/>
    <col min="8964" max="8964" width="9.42578125" style="26" customWidth="1"/>
    <col min="8965" max="8965" width="13.7109375" style="26" customWidth="1"/>
    <col min="8966" max="8966" width="9.42578125" style="26" customWidth="1"/>
    <col min="8967" max="8967" width="8" style="26" customWidth="1"/>
    <col min="8968" max="9216" width="0" style="26" hidden="1"/>
    <col min="9217" max="9217" width="6.42578125" style="26" customWidth="1"/>
    <col min="9218" max="9218" width="35.42578125" style="26" customWidth="1"/>
    <col min="9219" max="9219" width="13.7109375" style="26" customWidth="1"/>
    <col min="9220" max="9220" width="9.42578125" style="26" customWidth="1"/>
    <col min="9221" max="9221" width="13.7109375" style="26" customWidth="1"/>
    <col min="9222" max="9222" width="9.42578125" style="26" customWidth="1"/>
    <col min="9223" max="9223" width="8" style="26" customWidth="1"/>
    <col min="9224" max="9472" width="0" style="26" hidden="1"/>
    <col min="9473" max="9473" width="6.42578125" style="26" customWidth="1"/>
    <col min="9474" max="9474" width="35.42578125" style="26" customWidth="1"/>
    <col min="9475" max="9475" width="13.7109375" style="26" customWidth="1"/>
    <col min="9476" max="9476" width="9.42578125" style="26" customWidth="1"/>
    <col min="9477" max="9477" width="13.7109375" style="26" customWidth="1"/>
    <col min="9478" max="9478" width="9.42578125" style="26" customWidth="1"/>
    <col min="9479" max="9479" width="8" style="26" customWidth="1"/>
    <col min="9480" max="9728" width="0" style="26" hidden="1"/>
    <col min="9729" max="9729" width="6.42578125" style="26" customWidth="1"/>
    <col min="9730" max="9730" width="35.42578125" style="26" customWidth="1"/>
    <col min="9731" max="9731" width="13.7109375" style="26" customWidth="1"/>
    <col min="9732" max="9732" width="9.42578125" style="26" customWidth="1"/>
    <col min="9733" max="9733" width="13.7109375" style="26" customWidth="1"/>
    <col min="9734" max="9734" width="9.42578125" style="26" customWidth="1"/>
    <col min="9735" max="9735" width="8" style="26" customWidth="1"/>
    <col min="9736" max="9984" width="0" style="26" hidden="1"/>
    <col min="9985" max="9985" width="6.42578125" style="26" customWidth="1"/>
    <col min="9986" max="9986" width="35.42578125" style="26" customWidth="1"/>
    <col min="9987" max="9987" width="13.7109375" style="26" customWidth="1"/>
    <col min="9988" max="9988" width="9.42578125" style="26" customWidth="1"/>
    <col min="9989" max="9989" width="13.7109375" style="26" customWidth="1"/>
    <col min="9990" max="9990" width="9.42578125" style="26" customWidth="1"/>
    <col min="9991" max="9991" width="8" style="26" customWidth="1"/>
    <col min="9992" max="10240" width="0" style="26" hidden="1"/>
    <col min="10241" max="10241" width="6.42578125" style="26" customWidth="1"/>
    <col min="10242" max="10242" width="35.42578125" style="26" customWidth="1"/>
    <col min="10243" max="10243" width="13.7109375" style="26" customWidth="1"/>
    <col min="10244" max="10244" width="9.42578125" style="26" customWidth="1"/>
    <col min="10245" max="10245" width="13.7109375" style="26" customWidth="1"/>
    <col min="10246" max="10246" width="9.42578125" style="26" customWidth="1"/>
    <col min="10247" max="10247" width="8" style="26" customWidth="1"/>
    <col min="10248" max="10496" width="0" style="26" hidden="1"/>
    <col min="10497" max="10497" width="6.42578125" style="26" customWidth="1"/>
    <col min="10498" max="10498" width="35.42578125" style="26" customWidth="1"/>
    <col min="10499" max="10499" width="13.7109375" style="26" customWidth="1"/>
    <col min="10500" max="10500" width="9.42578125" style="26" customWidth="1"/>
    <col min="10501" max="10501" width="13.7109375" style="26" customWidth="1"/>
    <col min="10502" max="10502" width="9.42578125" style="26" customWidth="1"/>
    <col min="10503" max="10503" width="8" style="26" customWidth="1"/>
    <col min="10504" max="10752" width="0" style="26" hidden="1"/>
    <col min="10753" max="10753" width="6.42578125" style="26" customWidth="1"/>
    <col min="10754" max="10754" width="35.42578125" style="26" customWidth="1"/>
    <col min="10755" max="10755" width="13.7109375" style="26" customWidth="1"/>
    <col min="10756" max="10756" width="9.42578125" style="26" customWidth="1"/>
    <col min="10757" max="10757" width="13.7109375" style="26" customWidth="1"/>
    <col min="10758" max="10758" width="9.42578125" style="26" customWidth="1"/>
    <col min="10759" max="10759" width="8" style="26" customWidth="1"/>
    <col min="10760" max="11008" width="0" style="26" hidden="1"/>
    <col min="11009" max="11009" width="6.42578125" style="26" customWidth="1"/>
    <col min="11010" max="11010" width="35.42578125" style="26" customWidth="1"/>
    <col min="11011" max="11011" width="13.7109375" style="26" customWidth="1"/>
    <col min="11012" max="11012" width="9.42578125" style="26" customWidth="1"/>
    <col min="11013" max="11013" width="13.7109375" style="26" customWidth="1"/>
    <col min="11014" max="11014" width="9.42578125" style="26" customWidth="1"/>
    <col min="11015" max="11015" width="8" style="26" customWidth="1"/>
    <col min="11016" max="11264" width="0" style="26" hidden="1"/>
    <col min="11265" max="11265" width="6.42578125" style="26" customWidth="1"/>
    <col min="11266" max="11266" width="35.42578125" style="26" customWidth="1"/>
    <col min="11267" max="11267" width="13.7109375" style="26" customWidth="1"/>
    <col min="11268" max="11268" width="9.42578125" style="26" customWidth="1"/>
    <col min="11269" max="11269" width="13.7109375" style="26" customWidth="1"/>
    <col min="11270" max="11270" width="9.42578125" style="26" customWidth="1"/>
    <col min="11271" max="11271" width="8" style="26" customWidth="1"/>
    <col min="11272" max="11520" width="0" style="26" hidden="1"/>
    <col min="11521" max="11521" width="6.42578125" style="26" customWidth="1"/>
    <col min="11522" max="11522" width="35.42578125" style="26" customWidth="1"/>
    <col min="11523" max="11523" width="13.7109375" style="26" customWidth="1"/>
    <col min="11524" max="11524" width="9.42578125" style="26" customWidth="1"/>
    <col min="11525" max="11525" width="13.7109375" style="26" customWidth="1"/>
    <col min="11526" max="11526" width="9.42578125" style="26" customWidth="1"/>
    <col min="11527" max="11527" width="8" style="26" customWidth="1"/>
    <col min="11528" max="11776" width="0" style="26" hidden="1"/>
    <col min="11777" max="11777" width="6.42578125" style="26" customWidth="1"/>
    <col min="11778" max="11778" width="35.42578125" style="26" customWidth="1"/>
    <col min="11779" max="11779" width="13.7109375" style="26" customWidth="1"/>
    <col min="11780" max="11780" width="9.42578125" style="26" customWidth="1"/>
    <col min="11781" max="11781" width="13.7109375" style="26" customWidth="1"/>
    <col min="11782" max="11782" width="9.42578125" style="26" customWidth="1"/>
    <col min="11783" max="11783" width="8" style="26" customWidth="1"/>
    <col min="11784" max="12032" width="0" style="26" hidden="1"/>
    <col min="12033" max="12033" width="6.42578125" style="26" customWidth="1"/>
    <col min="12034" max="12034" width="35.42578125" style="26" customWidth="1"/>
    <col min="12035" max="12035" width="13.7109375" style="26" customWidth="1"/>
    <col min="12036" max="12036" width="9.42578125" style="26" customWidth="1"/>
    <col min="12037" max="12037" width="13.7109375" style="26" customWidth="1"/>
    <col min="12038" max="12038" width="9.42578125" style="26" customWidth="1"/>
    <col min="12039" max="12039" width="8" style="26" customWidth="1"/>
    <col min="12040" max="12288" width="0" style="26" hidden="1"/>
    <col min="12289" max="12289" width="6.42578125" style="26" customWidth="1"/>
    <col min="12290" max="12290" width="35.42578125" style="26" customWidth="1"/>
    <col min="12291" max="12291" width="13.7109375" style="26" customWidth="1"/>
    <col min="12292" max="12292" width="9.42578125" style="26" customWidth="1"/>
    <col min="12293" max="12293" width="13.7109375" style="26" customWidth="1"/>
    <col min="12294" max="12294" width="9.42578125" style="26" customWidth="1"/>
    <col min="12295" max="12295" width="8" style="26" customWidth="1"/>
    <col min="12296" max="12544" width="0" style="26" hidden="1"/>
    <col min="12545" max="12545" width="6.42578125" style="26" customWidth="1"/>
    <col min="12546" max="12546" width="35.42578125" style="26" customWidth="1"/>
    <col min="12547" max="12547" width="13.7109375" style="26" customWidth="1"/>
    <col min="12548" max="12548" width="9.42578125" style="26" customWidth="1"/>
    <col min="12549" max="12549" width="13.7109375" style="26" customWidth="1"/>
    <col min="12550" max="12550" width="9.42578125" style="26" customWidth="1"/>
    <col min="12551" max="12551" width="8" style="26" customWidth="1"/>
    <col min="12552" max="12800" width="0" style="26" hidden="1"/>
    <col min="12801" max="12801" width="6.42578125" style="26" customWidth="1"/>
    <col min="12802" max="12802" width="35.42578125" style="26" customWidth="1"/>
    <col min="12803" max="12803" width="13.7109375" style="26" customWidth="1"/>
    <col min="12804" max="12804" width="9.42578125" style="26" customWidth="1"/>
    <col min="12805" max="12805" width="13.7109375" style="26" customWidth="1"/>
    <col min="12806" max="12806" width="9.42578125" style="26" customWidth="1"/>
    <col min="12807" max="12807" width="8" style="26" customWidth="1"/>
    <col min="12808" max="13056" width="0" style="26" hidden="1"/>
    <col min="13057" max="13057" width="6.42578125" style="26" customWidth="1"/>
    <col min="13058" max="13058" width="35.42578125" style="26" customWidth="1"/>
    <col min="13059" max="13059" width="13.7109375" style="26" customWidth="1"/>
    <col min="13060" max="13060" width="9.42578125" style="26" customWidth="1"/>
    <col min="13061" max="13061" width="13.7109375" style="26" customWidth="1"/>
    <col min="13062" max="13062" width="9.42578125" style="26" customWidth="1"/>
    <col min="13063" max="13063" width="8" style="26" customWidth="1"/>
    <col min="13064" max="13312" width="0" style="26" hidden="1"/>
    <col min="13313" max="13313" width="6.42578125" style="26" customWidth="1"/>
    <col min="13314" max="13314" width="35.42578125" style="26" customWidth="1"/>
    <col min="13315" max="13315" width="13.7109375" style="26" customWidth="1"/>
    <col min="13316" max="13316" width="9.42578125" style="26" customWidth="1"/>
    <col min="13317" max="13317" width="13.7109375" style="26" customWidth="1"/>
    <col min="13318" max="13318" width="9.42578125" style="26" customWidth="1"/>
    <col min="13319" max="13319" width="8" style="26" customWidth="1"/>
    <col min="13320" max="13568" width="0" style="26" hidden="1"/>
    <col min="13569" max="13569" width="6.42578125" style="26" customWidth="1"/>
    <col min="13570" max="13570" width="35.42578125" style="26" customWidth="1"/>
    <col min="13571" max="13571" width="13.7109375" style="26" customWidth="1"/>
    <col min="13572" max="13572" width="9.42578125" style="26" customWidth="1"/>
    <col min="13573" max="13573" width="13.7109375" style="26" customWidth="1"/>
    <col min="13574" max="13574" width="9.42578125" style="26" customWidth="1"/>
    <col min="13575" max="13575" width="8" style="26" customWidth="1"/>
    <col min="13576" max="13824" width="0" style="26" hidden="1"/>
    <col min="13825" max="13825" width="6.42578125" style="26" customWidth="1"/>
    <col min="13826" max="13826" width="35.42578125" style="26" customWidth="1"/>
    <col min="13827" max="13827" width="13.7109375" style="26" customWidth="1"/>
    <col min="13828" max="13828" width="9.42578125" style="26" customWidth="1"/>
    <col min="13829" max="13829" width="13.7109375" style="26" customWidth="1"/>
    <col min="13830" max="13830" width="9.42578125" style="26" customWidth="1"/>
    <col min="13831" max="13831" width="8" style="26" customWidth="1"/>
    <col min="13832" max="14080" width="0" style="26" hidden="1"/>
    <col min="14081" max="14081" width="6.42578125" style="26" customWidth="1"/>
    <col min="14082" max="14082" width="35.42578125" style="26" customWidth="1"/>
    <col min="14083" max="14083" width="13.7109375" style="26" customWidth="1"/>
    <col min="14084" max="14084" width="9.42578125" style="26" customWidth="1"/>
    <col min="14085" max="14085" width="13.7109375" style="26" customWidth="1"/>
    <col min="14086" max="14086" width="9.42578125" style="26" customWidth="1"/>
    <col min="14087" max="14087" width="8" style="26" customWidth="1"/>
    <col min="14088" max="14336" width="0" style="26" hidden="1"/>
    <col min="14337" max="14337" width="6.42578125" style="26" customWidth="1"/>
    <col min="14338" max="14338" width="35.42578125" style="26" customWidth="1"/>
    <col min="14339" max="14339" width="13.7109375" style="26" customWidth="1"/>
    <col min="14340" max="14340" width="9.42578125" style="26" customWidth="1"/>
    <col min="14341" max="14341" width="13.7109375" style="26" customWidth="1"/>
    <col min="14342" max="14342" width="9.42578125" style="26" customWidth="1"/>
    <col min="14343" max="14343" width="8" style="26" customWidth="1"/>
    <col min="14344" max="14592" width="0" style="26" hidden="1"/>
    <col min="14593" max="14593" width="6.42578125" style="26" customWidth="1"/>
    <col min="14594" max="14594" width="35.42578125" style="26" customWidth="1"/>
    <col min="14595" max="14595" width="13.7109375" style="26" customWidth="1"/>
    <col min="14596" max="14596" width="9.42578125" style="26" customWidth="1"/>
    <col min="14597" max="14597" width="13.7109375" style="26" customWidth="1"/>
    <col min="14598" max="14598" width="9.42578125" style="26" customWidth="1"/>
    <col min="14599" max="14599" width="8" style="26" customWidth="1"/>
    <col min="14600" max="14848" width="0" style="26" hidden="1"/>
    <col min="14849" max="14849" width="6.42578125" style="26" customWidth="1"/>
    <col min="14850" max="14850" width="35.42578125" style="26" customWidth="1"/>
    <col min="14851" max="14851" width="13.7109375" style="26" customWidth="1"/>
    <col min="14852" max="14852" width="9.42578125" style="26" customWidth="1"/>
    <col min="14853" max="14853" width="13.7109375" style="26" customWidth="1"/>
    <col min="14854" max="14854" width="9.42578125" style="26" customWidth="1"/>
    <col min="14855" max="14855" width="8" style="26" customWidth="1"/>
    <col min="14856" max="15104" width="0" style="26" hidden="1"/>
    <col min="15105" max="15105" width="6.42578125" style="26" customWidth="1"/>
    <col min="15106" max="15106" width="35.42578125" style="26" customWidth="1"/>
    <col min="15107" max="15107" width="13.7109375" style="26" customWidth="1"/>
    <col min="15108" max="15108" width="9.42578125" style="26" customWidth="1"/>
    <col min="15109" max="15109" width="13.7109375" style="26" customWidth="1"/>
    <col min="15110" max="15110" width="9.42578125" style="26" customWidth="1"/>
    <col min="15111" max="15111" width="8" style="26" customWidth="1"/>
    <col min="15112" max="15360" width="0" style="26" hidden="1"/>
    <col min="15361" max="15361" width="6.42578125" style="26" customWidth="1"/>
    <col min="15362" max="15362" width="35.42578125" style="26" customWidth="1"/>
    <col min="15363" max="15363" width="13.7109375" style="26" customWidth="1"/>
    <col min="15364" max="15364" width="9.42578125" style="26" customWidth="1"/>
    <col min="15365" max="15365" width="13.7109375" style="26" customWidth="1"/>
    <col min="15366" max="15366" width="9.42578125" style="26" customWidth="1"/>
    <col min="15367" max="15367" width="8" style="26" customWidth="1"/>
    <col min="15368" max="15616" width="0" style="26" hidden="1"/>
    <col min="15617" max="15617" width="6.42578125" style="26" customWidth="1"/>
    <col min="15618" max="15618" width="35.42578125" style="26" customWidth="1"/>
    <col min="15619" max="15619" width="13.7109375" style="26" customWidth="1"/>
    <col min="15620" max="15620" width="9.42578125" style="26" customWidth="1"/>
    <col min="15621" max="15621" width="13.7109375" style="26" customWidth="1"/>
    <col min="15622" max="15622" width="9.42578125" style="26" customWidth="1"/>
    <col min="15623" max="15623" width="8" style="26" customWidth="1"/>
    <col min="15624" max="15872" width="0" style="26" hidden="1"/>
    <col min="15873" max="15873" width="6.42578125" style="26" customWidth="1"/>
    <col min="15874" max="15874" width="35.42578125" style="26" customWidth="1"/>
    <col min="15875" max="15875" width="13.7109375" style="26" customWidth="1"/>
    <col min="15876" max="15876" width="9.42578125" style="26" customWidth="1"/>
    <col min="15877" max="15877" width="13.7109375" style="26" customWidth="1"/>
    <col min="15878" max="15878" width="9.42578125" style="26" customWidth="1"/>
    <col min="15879" max="15879" width="8" style="26" customWidth="1"/>
    <col min="15880" max="16128" width="0" style="26" hidden="1"/>
    <col min="16129" max="16129" width="6.42578125" style="26" customWidth="1"/>
    <col min="16130" max="16130" width="35.42578125" style="26" customWidth="1"/>
    <col min="16131" max="16131" width="13.7109375" style="26" customWidth="1"/>
    <col min="16132" max="16132" width="9.42578125" style="26" customWidth="1"/>
    <col min="16133" max="16133" width="13.7109375" style="26" customWidth="1"/>
    <col min="16134" max="16134" width="9.42578125" style="26" customWidth="1"/>
    <col min="16135" max="16135" width="8" style="26" customWidth="1"/>
    <col min="16136" max="16384" width="0" style="26" hidden="1"/>
  </cols>
  <sheetData>
    <row r="1" spans="1:259" ht="24">
      <c r="A1" s="344" t="s">
        <v>55</v>
      </c>
      <c r="B1" s="344"/>
      <c r="C1" s="344"/>
      <c r="D1" s="344"/>
      <c r="E1" s="344"/>
      <c r="F1" s="344"/>
    </row>
    <row r="2" spans="1:259" ht="24">
      <c r="A2" s="345" t="s">
        <v>58</v>
      </c>
      <c r="B2" s="345"/>
      <c r="C2" s="345"/>
      <c r="D2" s="345"/>
      <c r="E2" s="345"/>
      <c r="F2" s="345"/>
    </row>
    <row r="3" spans="1:259">
      <c r="A3" s="27" t="s">
        <v>30</v>
      </c>
      <c r="B3" s="346" t="s">
        <v>67</v>
      </c>
      <c r="C3" s="346"/>
      <c r="D3" s="346"/>
      <c r="E3" s="346"/>
      <c r="F3" s="346"/>
    </row>
    <row r="4" spans="1:259">
      <c r="A4" s="28" t="s">
        <v>30</v>
      </c>
      <c r="B4" s="347" t="s">
        <v>51</v>
      </c>
      <c r="C4" s="347"/>
      <c r="D4" s="347"/>
      <c r="E4" s="347"/>
      <c r="F4" s="347"/>
    </row>
    <row r="5" spans="1:259">
      <c r="A5" s="28" t="s">
        <v>31</v>
      </c>
      <c r="B5" s="206" t="s">
        <v>68</v>
      </c>
      <c r="C5" s="29"/>
      <c r="D5" s="29"/>
      <c r="E5" s="29"/>
      <c r="F5" s="29"/>
    </row>
    <row r="6" spans="1:259">
      <c r="A6" s="28" t="s">
        <v>52</v>
      </c>
      <c r="B6" s="206"/>
      <c r="C6" s="206"/>
      <c r="D6" s="206"/>
      <c r="E6" s="206"/>
      <c r="F6" s="206"/>
    </row>
    <row r="7" spans="1:259">
      <c r="A7" s="28" t="str">
        <f>"  □  "</f>
        <v xml:space="preserve">  □  </v>
      </c>
      <c r="B7" s="30" t="s">
        <v>66</v>
      </c>
      <c r="C7" s="30"/>
      <c r="D7" s="30"/>
      <c r="E7" s="206" t="s">
        <v>60</v>
      </c>
      <c r="F7" s="206"/>
    </row>
    <row r="8" spans="1:259">
      <c r="A8" s="28" t="s">
        <v>429</v>
      </c>
      <c r="B8" s="206"/>
      <c r="C8" s="31"/>
      <c r="D8" s="206"/>
      <c r="E8" s="206"/>
      <c r="F8" s="206"/>
    </row>
    <row r="9" spans="1:259" s="25" customFormat="1">
      <c r="A9" s="28" t="s">
        <v>30</v>
      </c>
      <c r="B9" s="348" t="s">
        <v>369</v>
      </c>
      <c r="C9" s="348"/>
      <c r="D9" s="32"/>
      <c r="E9" s="32"/>
      <c r="F9" s="33"/>
    </row>
    <row r="10" spans="1:259" s="36" customFormat="1">
      <c r="A10" s="28" t="s">
        <v>30</v>
      </c>
      <c r="B10" s="34" t="s">
        <v>32</v>
      </c>
      <c r="C10" s="34"/>
      <c r="D10" s="35"/>
      <c r="E10" s="35"/>
      <c r="F10" s="35"/>
    </row>
    <row r="11" spans="1:259" s="36" customFormat="1">
      <c r="A11" s="37"/>
      <c r="B11" s="38" t="s">
        <v>33</v>
      </c>
      <c r="C11" s="38"/>
      <c r="D11" s="39"/>
      <c r="E11" s="39"/>
      <c r="F11" s="39"/>
    </row>
    <row r="12" spans="1:259" ht="59.25" thickBot="1">
      <c r="A12" s="40" t="s">
        <v>0</v>
      </c>
      <c r="B12" s="207" t="s">
        <v>1</v>
      </c>
      <c r="C12" s="41" t="s">
        <v>34</v>
      </c>
      <c r="D12" s="42" t="s">
        <v>35</v>
      </c>
      <c r="E12" s="43" t="s">
        <v>36</v>
      </c>
      <c r="F12" s="40" t="s">
        <v>2</v>
      </c>
    </row>
    <row r="13" spans="1:259" s="49" customFormat="1" ht="22.5" thickTop="1">
      <c r="A13" s="44">
        <v>1</v>
      </c>
      <c r="B13" s="45" t="s">
        <v>38</v>
      </c>
      <c r="C13" s="46"/>
      <c r="D13" s="214"/>
      <c r="E13" s="47">
        <f t="shared" ref="E13:E17" si="0">ROUND(C13*D13,0)</f>
        <v>0</v>
      </c>
      <c r="F13" s="48"/>
    </row>
    <row r="14" spans="1:259" s="49" customFormat="1">
      <c r="A14" s="50"/>
      <c r="B14" s="51" t="s">
        <v>28</v>
      </c>
      <c r="C14" s="52">
        <f>'แบบ ปร.4(ข)'!J31</f>
        <v>157820</v>
      </c>
      <c r="D14" s="215">
        <v>1.07</v>
      </c>
      <c r="E14" s="53">
        <f t="shared" si="0"/>
        <v>168867</v>
      </c>
      <c r="F14" s="54"/>
      <c r="IY14" s="162"/>
    </row>
    <row r="15" spans="1:259" s="49" customFormat="1">
      <c r="A15" s="50"/>
      <c r="B15" s="51"/>
      <c r="C15" s="52"/>
      <c r="D15" s="215"/>
      <c r="E15" s="55">
        <f t="shared" si="0"/>
        <v>0</v>
      </c>
      <c r="F15" s="54"/>
    </row>
    <row r="16" spans="1:259" s="49" customFormat="1">
      <c r="A16" s="50"/>
      <c r="B16" s="56"/>
      <c r="C16" s="52"/>
      <c r="D16" s="216"/>
      <c r="E16" s="57">
        <f t="shared" si="0"/>
        <v>0</v>
      </c>
      <c r="F16" s="54"/>
    </row>
    <row r="17" spans="1:7" s="49" customFormat="1">
      <c r="A17" s="50"/>
      <c r="B17" s="51"/>
      <c r="C17" s="52"/>
      <c r="D17" s="216"/>
      <c r="E17" s="57">
        <f t="shared" si="0"/>
        <v>0</v>
      </c>
      <c r="F17" s="54"/>
    </row>
    <row r="18" spans="1:7" s="49" customFormat="1">
      <c r="A18" s="50"/>
      <c r="B18" s="51"/>
      <c r="C18" s="52"/>
      <c r="D18" s="216"/>
      <c r="E18" s="57"/>
      <c r="F18" s="54"/>
    </row>
    <row r="19" spans="1:7" s="49" customFormat="1">
      <c r="A19" s="58"/>
      <c r="B19" s="59"/>
      <c r="C19" s="60"/>
      <c r="D19" s="61"/>
      <c r="E19" s="62"/>
      <c r="F19" s="63"/>
    </row>
    <row r="20" spans="1:7" s="49" customFormat="1">
      <c r="A20" s="58"/>
      <c r="B20" s="101"/>
      <c r="C20" s="60"/>
      <c r="D20" s="61"/>
      <c r="E20" s="62"/>
      <c r="F20" s="63"/>
    </row>
    <row r="21" spans="1:7" s="49" customFormat="1">
      <c r="A21" s="58"/>
      <c r="B21" s="100"/>
      <c r="C21" s="60"/>
      <c r="D21" s="61"/>
      <c r="E21" s="62"/>
      <c r="F21" s="63"/>
    </row>
    <row r="22" spans="1:7" s="49" customFormat="1">
      <c r="A22" s="63"/>
      <c r="B22" s="66"/>
      <c r="C22" s="60"/>
      <c r="D22" s="61"/>
      <c r="E22" s="62"/>
      <c r="F22" s="63"/>
    </row>
    <row r="23" spans="1:7" s="49" customFormat="1">
      <c r="A23" s="63"/>
      <c r="B23" s="67"/>
      <c r="C23" s="60"/>
      <c r="D23" s="61"/>
      <c r="E23" s="62"/>
      <c r="F23" s="63"/>
    </row>
    <row r="24" spans="1:7" s="49" customFormat="1">
      <c r="A24" s="68"/>
      <c r="B24" s="69"/>
      <c r="C24" s="70"/>
      <c r="D24" s="71"/>
      <c r="E24" s="72"/>
      <c r="F24" s="73"/>
    </row>
    <row r="25" spans="1:7" s="49" customFormat="1">
      <c r="A25" s="74"/>
      <c r="B25" s="75" t="s">
        <v>62</v>
      </c>
      <c r="C25" s="76"/>
      <c r="D25" s="77"/>
      <c r="E25" s="78">
        <f>SUM(E13:E24)</f>
        <v>168867</v>
      </c>
      <c r="F25" s="79"/>
    </row>
    <row r="26" spans="1:7" s="49" customFormat="1" ht="22.5" thickBot="1">
      <c r="A26" s="68"/>
      <c r="B26" s="80" t="str">
        <f>"คิดเป็นเงินประมาณ           ("&amp;(BAHTTEXT(E26))&amp;")"</f>
        <v>คิดเป็นเงินประมาณ           (หนึ่งแสนหกหมื่นแปดพันบาทถ้วน)</v>
      </c>
      <c r="C26" s="102"/>
      <c r="D26" s="81"/>
      <c r="E26" s="103">
        <f>FLOOR(E25,1000)</f>
        <v>168000</v>
      </c>
      <c r="F26" s="73" t="s">
        <v>42</v>
      </c>
      <c r="G26" s="83"/>
    </row>
    <row r="27" spans="1:7" s="93" customFormat="1" ht="22.5" thickTop="1">
      <c r="A27" s="213" t="s">
        <v>69</v>
      </c>
      <c r="B27" s="209"/>
      <c r="C27" s="209"/>
      <c r="D27" s="209"/>
      <c r="E27" s="209"/>
      <c r="F27" s="209"/>
    </row>
    <row r="28" spans="1:7" s="93" customFormat="1">
      <c r="A28" s="209"/>
      <c r="B28" s="209"/>
      <c r="C28" s="209"/>
      <c r="D28" s="209"/>
      <c r="E28" s="209"/>
      <c r="F28" s="209"/>
    </row>
    <row r="29" spans="1:7" s="93" customFormat="1">
      <c r="A29" s="356"/>
      <c r="B29" s="356"/>
      <c r="C29" s="356"/>
      <c r="D29" s="356"/>
      <c r="E29" s="356"/>
      <c r="F29" s="356"/>
    </row>
    <row r="30" spans="1:7" s="93" customFormat="1">
      <c r="A30" s="94" t="s">
        <v>45</v>
      </c>
      <c r="C30" s="95" t="s">
        <v>425</v>
      </c>
      <c r="D30" s="96" t="s">
        <v>46</v>
      </c>
      <c r="E30" s="96"/>
      <c r="F30" s="96"/>
    </row>
    <row r="31" spans="1:7" s="93" customFormat="1">
      <c r="A31" s="352" t="s">
        <v>47</v>
      </c>
      <c r="B31" s="352"/>
      <c r="C31" s="352"/>
      <c r="D31" s="352"/>
      <c r="E31" s="352"/>
      <c r="F31" s="352"/>
    </row>
    <row r="32" spans="1:7" s="93" customFormat="1">
      <c r="A32" s="352" t="s">
        <v>53</v>
      </c>
      <c r="B32" s="352"/>
      <c r="C32" s="352"/>
      <c r="D32" s="352"/>
      <c r="E32" s="352"/>
      <c r="F32" s="352"/>
    </row>
    <row r="33" spans="1:6" s="93" customFormat="1">
      <c r="A33" s="208"/>
      <c r="B33" s="208"/>
      <c r="C33" s="208"/>
      <c r="D33" s="208"/>
      <c r="E33" s="208"/>
      <c r="F33" s="208"/>
    </row>
    <row r="34" spans="1:6" s="93" customFormat="1">
      <c r="A34" s="356"/>
      <c r="B34" s="356"/>
      <c r="C34" s="356"/>
      <c r="D34" s="356"/>
      <c r="E34" s="356"/>
      <c r="F34" s="356"/>
    </row>
    <row r="35" spans="1:6" s="93" customFormat="1">
      <c r="A35" s="94" t="s">
        <v>45</v>
      </c>
      <c r="B35" s="97"/>
      <c r="C35" s="95" t="s">
        <v>48</v>
      </c>
      <c r="D35" s="96" t="s">
        <v>49</v>
      </c>
      <c r="E35" s="96"/>
      <c r="F35" s="97"/>
    </row>
    <row r="36" spans="1:6" s="93" customFormat="1">
      <c r="A36" s="352" t="s">
        <v>70</v>
      </c>
      <c r="B36" s="352"/>
      <c r="C36" s="352"/>
      <c r="D36" s="352"/>
      <c r="E36" s="352"/>
      <c r="F36" s="352"/>
    </row>
    <row r="37" spans="1:6" s="93" customFormat="1">
      <c r="A37" s="352" t="s">
        <v>71</v>
      </c>
      <c r="B37" s="352"/>
      <c r="C37" s="352"/>
      <c r="D37" s="352"/>
      <c r="E37" s="352"/>
      <c r="F37" s="352"/>
    </row>
    <row r="38" spans="1:6" s="93" customFormat="1">
      <c r="A38" s="208"/>
      <c r="B38" s="208"/>
      <c r="C38" s="208"/>
      <c r="D38" s="208"/>
      <c r="E38" s="208"/>
      <c r="F38" s="208"/>
    </row>
    <row r="39" spans="1:6" s="93" customFormat="1">
      <c r="A39" s="209"/>
      <c r="B39" s="209"/>
      <c r="C39" s="209"/>
      <c r="D39" s="209"/>
      <c r="E39" s="209"/>
      <c r="F39" s="209"/>
    </row>
    <row r="40" spans="1:6" s="93" customFormat="1">
      <c r="A40" s="94" t="s">
        <v>45</v>
      </c>
      <c r="B40" s="97"/>
      <c r="C40" s="95" t="s">
        <v>48</v>
      </c>
      <c r="D40" s="96" t="s">
        <v>49</v>
      </c>
      <c r="E40" s="96"/>
      <c r="F40" s="97"/>
    </row>
    <row r="41" spans="1:6" s="93" customFormat="1">
      <c r="A41" s="352" t="s">
        <v>54</v>
      </c>
      <c r="B41" s="352"/>
      <c r="C41" s="352"/>
      <c r="D41" s="352"/>
      <c r="E41" s="352"/>
      <c r="F41" s="352"/>
    </row>
    <row r="42" spans="1:6" s="93" customFormat="1">
      <c r="A42" s="352" t="s">
        <v>50</v>
      </c>
      <c r="B42" s="352"/>
      <c r="C42" s="352"/>
      <c r="D42" s="352"/>
      <c r="E42" s="352"/>
      <c r="F42" s="352"/>
    </row>
    <row r="43" spans="1:6" s="93" customFormat="1">
      <c r="A43" s="352"/>
      <c r="B43" s="352"/>
      <c r="C43" s="352"/>
      <c r="D43" s="352"/>
      <c r="E43" s="352"/>
      <c r="F43" s="352"/>
    </row>
    <row r="44" spans="1:6" s="93" customFormat="1" ht="24">
      <c r="A44" s="98"/>
      <c r="B44" s="98"/>
      <c r="C44" s="98"/>
      <c r="D44" s="98"/>
      <c r="E44" s="98"/>
      <c r="F44" s="98"/>
    </row>
    <row r="45" spans="1:6" s="93" customFormat="1" ht="24">
      <c r="A45" s="98"/>
      <c r="B45" s="98"/>
      <c r="C45" s="98"/>
      <c r="D45" s="98"/>
      <c r="E45" s="98"/>
      <c r="F45" s="98"/>
    </row>
    <row r="46" spans="1:6"/>
    <row r="47" spans="1:6"/>
    <row r="48" spans="1:6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</sheetData>
  <mergeCells count="14">
    <mergeCell ref="A42:F42"/>
    <mergeCell ref="A43:F43"/>
    <mergeCell ref="A31:F31"/>
    <mergeCell ref="A32:F32"/>
    <mergeCell ref="A34:F34"/>
    <mergeCell ref="A36:F36"/>
    <mergeCell ref="A37:F37"/>
    <mergeCell ref="A41:F41"/>
    <mergeCell ref="A29:F29"/>
    <mergeCell ref="A1:F1"/>
    <mergeCell ref="A2:F2"/>
    <mergeCell ref="B3:F3"/>
    <mergeCell ref="B4:F4"/>
    <mergeCell ref="B9:C9"/>
  </mergeCells>
  <pageMargins left="1.1023622047244095" right="0.31496062992125984" top="0.74803149606299213" bottom="0.35433070866141736" header="0.31496062992125984" footer="0.31496062992125984"/>
  <pageSetup paperSize="9" scale="85" orientation="portrait" r:id="rId1"/>
  <headerFooter>
    <oddHeader>&amp;Rแบบ ปร.5(ข)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T858"/>
  <sheetViews>
    <sheetView topLeftCell="A728" zoomScale="90" zoomScaleNormal="90" zoomScaleSheetLayoutView="90" workbookViewId="0">
      <selection activeCell="N19" sqref="N19"/>
    </sheetView>
  </sheetViews>
  <sheetFormatPr defaultColWidth="9" defaultRowHeight="24"/>
  <cols>
    <col min="1" max="1" width="6.42578125" style="1" customWidth="1"/>
    <col min="2" max="2" width="60.7109375" style="1" customWidth="1"/>
    <col min="3" max="3" width="7.5703125" style="1" customWidth="1"/>
    <col min="4" max="4" width="6.7109375" style="1" customWidth="1"/>
    <col min="5" max="5" width="9.5703125" style="1" customWidth="1"/>
    <col min="6" max="6" width="10.5703125" style="1" customWidth="1"/>
    <col min="7" max="7" width="9.5703125" style="1" customWidth="1"/>
    <col min="8" max="8" width="10.7109375" style="1" customWidth="1"/>
    <col min="9" max="9" width="11.140625" style="1" customWidth="1"/>
    <col min="10" max="10" width="11.7109375" style="1" customWidth="1"/>
    <col min="11" max="11" width="9" style="1"/>
    <col min="12" max="12" width="9.85546875" style="1" bestFit="1" customWidth="1"/>
    <col min="13" max="13" width="11" style="1" customWidth="1"/>
    <col min="14" max="16384" width="9" style="1"/>
  </cols>
  <sheetData>
    <row r="1" spans="1:20">
      <c r="A1" s="359" t="s">
        <v>3</v>
      </c>
      <c r="B1" s="359"/>
      <c r="C1" s="359"/>
      <c r="D1" s="359"/>
      <c r="E1" s="359"/>
      <c r="F1" s="359"/>
      <c r="G1" s="359"/>
      <c r="H1" s="359"/>
      <c r="I1" s="359"/>
      <c r="J1" s="217" t="s">
        <v>13</v>
      </c>
    </row>
    <row r="2" spans="1:20" ht="18.75" customHeight="1">
      <c r="A2" s="360" t="s">
        <v>430</v>
      </c>
      <c r="B2" s="360"/>
      <c r="C2" s="360"/>
      <c r="D2" s="360"/>
      <c r="E2" s="360"/>
      <c r="F2" s="360"/>
      <c r="G2" s="360"/>
      <c r="H2" s="360"/>
      <c r="I2" s="360"/>
      <c r="J2" s="360"/>
    </row>
    <row r="3" spans="1:20" ht="18.75" customHeight="1">
      <c r="A3" s="360" t="s">
        <v>431</v>
      </c>
      <c r="B3" s="360"/>
      <c r="C3" s="360"/>
      <c r="D3" s="361" t="s">
        <v>66</v>
      </c>
      <c r="E3" s="361"/>
      <c r="F3" s="361"/>
      <c r="G3" s="361"/>
      <c r="H3" s="361"/>
      <c r="I3" s="362" t="s">
        <v>64</v>
      </c>
      <c r="J3" s="362"/>
    </row>
    <row r="4" spans="1:20" ht="18.75" customHeight="1">
      <c r="A4" s="363" t="s">
        <v>17</v>
      </c>
      <c r="B4" s="363"/>
      <c r="C4" s="363"/>
      <c r="D4" s="364">
        <v>45497</v>
      </c>
      <c r="E4" s="364"/>
      <c r="F4" s="364"/>
      <c r="G4" s="364"/>
      <c r="H4" s="364"/>
      <c r="I4" s="365"/>
      <c r="J4" s="365"/>
    </row>
    <row r="5" spans="1:20" ht="18.95" customHeight="1">
      <c r="A5" s="218" t="s">
        <v>432</v>
      </c>
      <c r="B5" s="5"/>
      <c r="C5" s="6"/>
      <c r="D5" s="7"/>
      <c r="E5" s="7"/>
      <c r="F5" s="8" t="s">
        <v>26</v>
      </c>
      <c r="G5" s="8"/>
      <c r="H5" s="8"/>
      <c r="I5" s="8"/>
      <c r="J5" s="8"/>
    </row>
    <row r="6" spans="1:20">
      <c r="A6" s="357" t="s">
        <v>0</v>
      </c>
      <c r="B6" s="357" t="s">
        <v>1</v>
      </c>
      <c r="C6" s="357" t="s">
        <v>4</v>
      </c>
      <c r="D6" s="357" t="s">
        <v>5</v>
      </c>
      <c r="E6" s="368" t="s">
        <v>6</v>
      </c>
      <c r="F6" s="369"/>
      <c r="G6" s="368" t="s">
        <v>9</v>
      </c>
      <c r="H6" s="369"/>
      <c r="I6" s="366" t="s">
        <v>10</v>
      </c>
      <c r="J6" s="357" t="s">
        <v>2</v>
      </c>
    </row>
    <row r="7" spans="1:20">
      <c r="A7" s="358"/>
      <c r="B7" s="358"/>
      <c r="C7" s="358"/>
      <c r="D7" s="358"/>
      <c r="E7" s="219" t="s">
        <v>7</v>
      </c>
      <c r="F7" s="220" t="s">
        <v>8</v>
      </c>
      <c r="G7" s="219" t="s">
        <v>7</v>
      </c>
      <c r="H7" s="220" t="s">
        <v>8</v>
      </c>
      <c r="I7" s="367"/>
      <c r="J7" s="358"/>
    </row>
    <row r="8" spans="1:20">
      <c r="A8" s="221">
        <v>1</v>
      </c>
      <c r="B8" s="147" t="s">
        <v>228</v>
      </c>
      <c r="C8" s="222"/>
      <c r="D8" s="223"/>
      <c r="E8" s="222"/>
      <c r="F8" s="222"/>
      <c r="G8" s="222"/>
      <c r="H8" s="222"/>
      <c r="I8" s="222"/>
      <c r="J8" s="224"/>
    </row>
    <row r="9" spans="1:20">
      <c r="A9" s="156">
        <v>1.1000000000000001</v>
      </c>
      <c r="B9" s="225" t="s">
        <v>80</v>
      </c>
      <c r="C9" s="149"/>
      <c r="D9" s="150"/>
      <c r="E9" s="149"/>
      <c r="F9" s="149"/>
      <c r="G9" s="149"/>
      <c r="H9" s="149"/>
      <c r="I9" s="149"/>
      <c r="J9" s="151"/>
    </row>
    <row r="10" spans="1:20">
      <c r="A10" s="153" t="s">
        <v>20</v>
      </c>
      <c r="B10" s="226" t="s">
        <v>73</v>
      </c>
      <c r="C10" s="149"/>
      <c r="D10" s="150"/>
      <c r="E10" s="149"/>
      <c r="F10" s="149"/>
      <c r="G10" s="149"/>
      <c r="H10" s="149"/>
      <c r="I10" s="149"/>
      <c r="J10" s="151"/>
    </row>
    <row r="11" spans="1:20" ht="21" customHeight="1">
      <c r="A11" s="156"/>
      <c r="B11" s="227" t="s">
        <v>136</v>
      </c>
      <c r="C11" s="149">
        <v>149</v>
      </c>
      <c r="D11" s="150" t="s">
        <v>11</v>
      </c>
      <c r="E11" s="149">
        <v>0</v>
      </c>
      <c r="F11" s="149">
        <f>C11*E11</f>
        <v>0</v>
      </c>
      <c r="G11" s="149">
        <v>50</v>
      </c>
      <c r="H11" s="149">
        <f>G11*C11</f>
        <v>7450</v>
      </c>
      <c r="I11" s="149">
        <f>H11+F11</f>
        <v>7450</v>
      </c>
      <c r="J11" s="151" t="s">
        <v>19</v>
      </c>
      <c r="M11" s="22"/>
      <c r="N11" s="23"/>
      <c r="O11" s="21"/>
      <c r="P11" s="23"/>
      <c r="Q11" s="23"/>
      <c r="R11" s="23"/>
      <c r="S11" s="23"/>
      <c r="T11" s="23"/>
    </row>
    <row r="12" spans="1:20" ht="21" customHeight="1">
      <c r="A12" s="156"/>
      <c r="B12" s="227" t="s">
        <v>137</v>
      </c>
      <c r="C12" s="149">
        <v>149</v>
      </c>
      <c r="D12" s="150" t="s">
        <v>11</v>
      </c>
      <c r="E12" s="149">
        <v>0</v>
      </c>
      <c r="F12" s="149">
        <f t="shared" ref="F12" si="0">C12*E12</f>
        <v>0</v>
      </c>
      <c r="G12" s="149">
        <v>25</v>
      </c>
      <c r="H12" s="149">
        <f t="shared" ref="H12" si="1">G12*C12</f>
        <v>3725</v>
      </c>
      <c r="I12" s="149">
        <f t="shared" ref="I12" si="2">H12+F12</f>
        <v>3725</v>
      </c>
      <c r="J12" s="151" t="s">
        <v>19</v>
      </c>
      <c r="M12" s="22"/>
      <c r="N12" s="23"/>
      <c r="O12" s="21"/>
      <c r="P12" s="24"/>
      <c r="Q12" s="23"/>
      <c r="R12" s="23"/>
      <c r="S12" s="23"/>
      <c r="T12" s="24"/>
    </row>
    <row r="13" spans="1:20" ht="21" customHeight="1">
      <c r="A13" s="156"/>
      <c r="B13" s="227" t="s">
        <v>138</v>
      </c>
      <c r="C13" s="149">
        <v>327.08</v>
      </c>
      <c r="D13" s="150" t="s">
        <v>11</v>
      </c>
      <c r="E13" s="149">
        <v>0</v>
      </c>
      <c r="F13" s="149">
        <f t="shared" ref="F13" si="3">C13*E13</f>
        <v>0</v>
      </c>
      <c r="G13" s="149">
        <v>35</v>
      </c>
      <c r="H13" s="149">
        <f t="shared" ref="H13" si="4">G13*C13</f>
        <v>11447.8</v>
      </c>
      <c r="I13" s="149">
        <f t="shared" ref="I13" si="5">H13+F13</f>
        <v>11447.8</v>
      </c>
      <c r="J13" s="151" t="s">
        <v>19</v>
      </c>
    </row>
    <row r="14" spans="1:20" ht="21" customHeight="1">
      <c r="A14" s="156"/>
      <c r="B14" s="227" t="s">
        <v>139</v>
      </c>
      <c r="C14" s="149">
        <v>20</v>
      </c>
      <c r="D14" s="150" t="s">
        <v>14</v>
      </c>
      <c r="E14" s="149">
        <v>0</v>
      </c>
      <c r="F14" s="149">
        <f t="shared" ref="F14:F20" si="6">C14*E14</f>
        <v>0</v>
      </c>
      <c r="G14" s="149">
        <v>250</v>
      </c>
      <c r="H14" s="149">
        <f t="shared" ref="H14:H20" si="7">G14*C14</f>
        <v>5000</v>
      </c>
      <c r="I14" s="149">
        <f t="shared" ref="I14:I20" si="8">H14+F14</f>
        <v>5000</v>
      </c>
      <c r="J14" s="151" t="s">
        <v>19</v>
      </c>
    </row>
    <row r="15" spans="1:20" ht="21" customHeight="1">
      <c r="A15" s="156"/>
      <c r="B15" s="227" t="s">
        <v>140</v>
      </c>
      <c r="C15" s="149">
        <v>56</v>
      </c>
      <c r="D15" s="150" t="s">
        <v>14</v>
      </c>
      <c r="E15" s="149">
        <v>0</v>
      </c>
      <c r="F15" s="149">
        <f t="shared" si="6"/>
        <v>0</v>
      </c>
      <c r="G15" s="149">
        <v>180</v>
      </c>
      <c r="H15" s="149">
        <f t="shared" si="7"/>
        <v>10080</v>
      </c>
      <c r="I15" s="149">
        <f t="shared" si="8"/>
        <v>10080</v>
      </c>
      <c r="J15" s="151" t="s">
        <v>19</v>
      </c>
    </row>
    <row r="16" spans="1:20" ht="21" customHeight="1">
      <c r="A16" s="156"/>
      <c r="B16" s="227" t="s">
        <v>141</v>
      </c>
      <c r="C16" s="149">
        <v>18</v>
      </c>
      <c r="D16" s="150" t="s">
        <v>11</v>
      </c>
      <c r="E16" s="149">
        <v>0</v>
      </c>
      <c r="F16" s="149">
        <f t="shared" ref="F16" si="9">C16*E16</f>
        <v>0</v>
      </c>
      <c r="G16" s="149">
        <v>50</v>
      </c>
      <c r="H16" s="149">
        <f t="shared" ref="H16" si="10">G16*C16</f>
        <v>900</v>
      </c>
      <c r="I16" s="149">
        <f t="shared" ref="I16" si="11">H16+F16</f>
        <v>900</v>
      </c>
      <c r="J16" s="151" t="s">
        <v>19</v>
      </c>
    </row>
    <row r="17" spans="1:10" ht="21" customHeight="1">
      <c r="A17" s="156"/>
      <c r="B17" s="227" t="s">
        <v>142</v>
      </c>
      <c r="C17" s="149">
        <v>18</v>
      </c>
      <c r="D17" s="150" t="s">
        <v>11</v>
      </c>
      <c r="E17" s="149">
        <v>0</v>
      </c>
      <c r="F17" s="149">
        <f t="shared" si="6"/>
        <v>0</v>
      </c>
      <c r="G17" s="149">
        <v>50</v>
      </c>
      <c r="H17" s="149">
        <f t="shared" si="7"/>
        <v>900</v>
      </c>
      <c r="I17" s="149">
        <f t="shared" si="8"/>
        <v>900</v>
      </c>
      <c r="J17" s="151" t="s">
        <v>19</v>
      </c>
    </row>
    <row r="18" spans="1:10" ht="21" customHeight="1">
      <c r="A18" s="156"/>
      <c r="B18" s="227" t="s">
        <v>376</v>
      </c>
      <c r="C18" s="149">
        <v>8</v>
      </c>
      <c r="D18" s="150" t="s">
        <v>14</v>
      </c>
      <c r="E18" s="149">
        <v>0</v>
      </c>
      <c r="F18" s="149">
        <f t="shared" si="6"/>
        <v>0</v>
      </c>
      <c r="G18" s="149">
        <v>60</v>
      </c>
      <c r="H18" s="149">
        <f t="shared" si="7"/>
        <v>480</v>
      </c>
      <c r="I18" s="149">
        <f t="shared" si="8"/>
        <v>480</v>
      </c>
      <c r="J18" s="151" t="s">
        <v>19</v>
      </c>
    </row>
    <row r="19" spans="1:10" ht="21" customHeight="1">
      <c r="A19" s="156"/>
      <c r="B19" s="227" t="s">
        <v>143</v>
      </c>
      <c r="C19" s="149">
        <v>12</v>
      </c>
      <c r="D19" s="150" t="s">
        <v>14</v>
      </c>
      <c r="E19" s="149">
        <v>0</v>
      </c>
      <c r="F19" s="149">
        <f t="shared" si="6"/>
        <v>0</v>
      </c>
      <c r="G19" s="149">
        <v>25</v>
      </c>
      <c r="H19" s="149">
        <f t="shared" si="7"/>
        <v>300</v>
      </c>
      <c r="I19" s="149">
        <f t="shared" si="8"/>
        <v>300</v>
      </c>
      <c r="J19" s="151" t="s">
        <v>19</v>
      </c>
    </row>
    <row r="20" spans="1:10" ht="21" customHeight="1">
      <c r="A20" s="156"/>
      <c r="B20" s="227" t="s">
        <v>144</v>
      </c>
      <c r="C20" s="149">
        <v>24</v>
      </c>
      <c r="D20" s="150" t="s">
        <v>14</v>
      </c>
      <c r="E20" s="149">
        <v>0</v>
      </c>
      <c r="F20" s="149">
        <f t="shared" si="6"/>
        <v>0</v>
      </c>
      <c r="G20" s="149">
        <v>25</v>
      </c>
      <c r="H20" s="149">
        <f t="shared" si="7"/>
        <v>600</v>
      </c>
      <c r="I20" s="149">
        <f t="shared" si="8"/>
        <v>600</v>
      </c>
      <c r="J20" s="151" t="s">
        <v>19</v>
      </c>
    </row>
    <row r="21" spans="1:10" ht="21" customHeight="1">
      <c r="A21" s="156"/>
      <c r="B21" s="227" t="s">
        <v>145</v>
      </c>
      <c r="C21" s="149">
        <v>468</v>
      </c>
      <c r="D21" s="150" t="s">
        <v>18</v>
      </c>
      <c r="E21" s="149">
        <v>0</v>
      </c>
      <c r="F21" s="149">
        <f t="shared" ref="F21" si="12">C21*E21</f>
        <v>0</v>
      </c>
      <c r="G21" s="149">
        <v>12</v>
      </c>
      <c r="H21" s="149">
        <f t="shared" ref="H21" si="13">G21*C21</f>
        <v>5616</v>
      </c>
      <c r="I21" s="149">
        <f t="shared" ref="I21" si="14">H21+F21</f>
        <v>5616</v>
      </c>
      <c r="J21" s="151" t="s">
        <v>19</v>
      </c>
    </row>
    <row r="22" spans="1:10" ht="21" customHeight="1">
      <c r="A22" s="156"/>
      <c r="B22" s="227" t="s">
        <v>146</v>
      </c>
      <c r="C22" s="149">
        <v>2</v>
      </c>
      <c r="D22" s="150" t="s">
        <v>18</v>
      </c>
      <c r="E22" s="149">
        <v>0</v>
      </c>
      <c r="F22" s="149">
        <f t="shared" ref="F22" si="15">C22*E22</f>
        <v>0</v>
      </c>
      <c r="G22" s="149">
        <v>220</v>
      </c>
      <c r="H22" s="149">
        <f t="shared" ref="H22" si="16">G22*C22</f>
        <v>440</v>
      </c>
      <c r="I22" s="149">
        <f t="shared" ref="I22" si="17">H22+F22</f>
        <v>440</v>
      </c>
      <c r="J22" s="151" t="s">
        <v>19</v>
      </c>
    </row>
    <row r="23" spans="1:10" ht="21" customHeight="1">
      <c r="A23" s="156"/>
      <c r="B23" s="227" t="s">
        <v>147</v>
      </c>
      <c r="C23" s="149">
        <v>0.96</v>
      </c>
      <c r="D23" s="150" t="s">
        <v>11</v>
      </c>
      <c r="E23" s="149">
        <v>0</v>
      </c>
      <c r="F23" s="149">
        <f t="shared" ref="F23:F26" si="18">C23*E23</f>
        <v>0</v>
      </c>
      <c r="G23" s="149">
        <v>40</v>
      </c>
      <c r="H23" s="149">
        <f t="shared" ref="H23:H26" si="19">G23*C23</f>
        <v>38.4</v>
      </c>
      <c r="I23" s="149">
        <f t="shared" ref="I23:I26" si="20">H23+F23</f>
        <v>38.4</v>
      </c>
      <c r="J23" s="151" t="s">
        <v>74</v>
      </c>
    </row>
    <row r="24" spans="1:10" ht="21" customHeight="1">
      <c r="A24" s="156"/>
      <c r="B24" s="227" t="s">
        <v>148</v>
      </c>
      <c r="C24" s="149">
        <v>6</v>
      </c>
      <c r="D24" s="150" t="s">
        <v>14</v>
      </c>
      <c r="E24" s="149">
        <v>0</v>
      </c>
      <c r="F24" s="149">
        <f t="shared" si="18"/>
        <v>0</v>
      </c>
      <c r="G24" s="149">
        <v>40</v>
      </c>
      <c r="H24" s="149">
        <f t="shared" si="19"/>
        <v>240</v>
      </c>
      <c r="I24" s="149">
        <f t="shared" si="20"/>
        <v>240</v>
      </c>
      <c r="J24" s="151" t="s">
        <v>74</v>
      </c>
    </row>
    <row r="25" spans="1:10" ht="21" customHeight="1">
      <c r="A25" s="156"/>
      <c r="B25" s="227" t="s">
        <v>149</v>
      </c>
      <c r="C25" s="149">
        <v>3.6</v>
      </c>
      <c r="D25" s="150" t="s">
        <v>11</v>
      </c>
      <c r="E25" s="149">
        <v>0</v>
      </c>
      <c r="F25" s="149">
        <f t="shared" si="18"/>
        <v>0</v>
      </c>
      <c r="G25" s="149">
        <v>60</v>
      </c>
      <c r="H25" s="149">
        <f t="shared" si="19"/>
        <v>216</v>
      </c>
      <c r="I25" s="149">
        <f t="shared" si="20"/>
        <v>216</v>
      </c>
      <c r="J25" s="151" t="s">
        <v>74</v>
      </c>
    </row>
    <row r="26" spans="1:10" ht="21" customHeight="1">
      <c r="A26" s="156"/>
      <c r="B26" s="227" t="s">
        <v>150</v>
      </c>
      <c r="C26" s="149">
        <v>2</v>
      </c>
      <c r="D26" s="150" t="s">
        <v>14</v>
      </c>
      <c r="E26" s="149">
        <v>0</v>
      </c>
      <c r="F26" s="149">
        <f t="shared" si="18"/>
        <v>0</v>
      </c>
      <c r="G26" s="149">
        <v>25</v>
      </c>
      <c r="H26" s="149">
        <f t="shared" si="19"/>
        <v>50</v>
      </c>
      <c r="I26" s="149">
        <f t="shared" si="20"/>
        <v>50</v>
      </c>
      <c r="J26" s="151" t="s">
        <v>19</v>
      </c>
    </row>
    <row r="27" spans="1:10" ht="21" customHeight="1">
      <c r="A27" s="154" t="s">
        <v>21</v>
      </c>
      <c r="B27" s="228" t="s">
        <v>326</v>
      </c>
      <c r="C27" s="177"/>
      <c r="D27" s="178"/>
      <c r="E27" s="177"/>
      <c r="F27" s="177"/>
      <c r="G27" s="177"/>
      <c r="H27" s="177"/>
      <c r="I27" s="177"/>
      <c r="J27" s="155"/>
    </row>
    <row r="28" spans="1:10" ht="21" customHeight="1">
      <c r="A28" s="163"/>
      <c r="B28" s="229" t="s">
        <v>136</v>
      </c>
      <c r="C28" s="159">
        <v>6.45</v>
      </c>
      <c r="D28" s="160" t="s">
        <v>11</v>
      </c>
      <c r="E28" s="159">
        <v>0</v>
      </c>
      <c r="F28" s="159">
        <f t="shared" ref="F28:F30" si="21">C28*E28</f>
        <v>0</v>
      </c>
      <c r="G28" s="159">
        <v>50</v>
      </c>
      <c r="H28" s="159">
        <f t="shared" ref="H28:H30" si="22">G28*C28</f>
        <v>322.5</v>
      </c>
      <c r="I28" s="159">
        <f t="shared" ref="I28:I30" si="23">H28+F28</f>
        <v>322.5</v>
      </c>
      <c r="J28" s="152"/>
    </row>
    <row r="29" spans="1:10" ht="21" customHeight="1">
      <c r="A29" s="156"/>
      <c r="B29" s="227" t="s">
        <v>151</v>
      </c>
      <c r="C29" s="149">
        <v>12.47</v>
      </c>
      <c r="D29" s="150" t="s">
        <v>11</v>
      </c>
      <c r="E29" s="149">
        <v>0</v>
      </c>
      <c r="F29" s="149">
        <f t="shared" si="21"/>
        <v>0</v>
      </c>
      <c r="G29" s="149">
        <v>25</v>
      </c>
      <c r="H29" s="149">
        <f t="shared" si="22"/>
        <v>311.75</v>
      </c>
      <c r="I29" s="149">
        <f t="shared" si="23"/>
        <v>311.75</v>
      </c>
      <c r="J29" s="151" t="s">
        <v>19</v>
      </c>
    </row>
    <row r="30" spans="1:10" ht="21" customHeight="1">
      <c r="A30" s="156"/>
      <c r="B30" s="227" t="s">
        <v>152</v>
      </c>
      <c r="C30" s="149">
        <v>8.4</v>
      </c>
      <c r="D30" s="150" t="s">
        <v>11</v>
      </c>
      <c r="E30" s="149">
        <v>0</v>
      </c>
      <c r="F30" s="149">
        <f t="shared" si="21"/>
        <v>0</v>
      </c>
      <c r="G30" s="149">
        <v>20</v>
      </c>
      <c r="H30" s="149">
        <f t="shared" si="22"/>
        <v>168</v>
      </c>
      <c r="I30" s="149">
        <f t="shared" si="23"/>
        <v>168</v>
      </c>
      <c r="J30" s="151" t="s">
        <v>19</v>
      </c>
    </row>
    <row r="31" spans="1:10" ht="21" customHeight="1">
      <c r="A31" s="156"/>
      <c r="B31" s="227" t="s">
        <v>153</v>
      </c>
      <c r="C31" s="149">
        <v>2.1</v>
      </c>
      <c r="D31" s="150" t="s">
        <v>11</v>
      </c>
      <c r="E31" s="149">
        <v>0</v>
      </c>
      <c r="F31" s="149">
        <f t="shared" ref="F31:F32" si="24">C31*E31</f>
        <v>0</v>
      </c>
      <c r="G31" s="149">
        <v>40</v>
      </c>
      <c r="H31" s="149">
        <f t="shared" ref="H31:H32" si="25">G31*C31</f>
        <v>84</v>
      </c>
      <c r="I31" s="149">
        <f t="shared" ref="I31:I32" si="26">H31+F31</f>
        <v>84</v>
      </c>
      <c r="J31" s="151" t="s">
        <v>19</v>
      </c>
    </row>
    <row r="32" spans="1:10" ht="21" customHeight="1">
      <c r="A32" s="156"/>
      <c r="B32" s="227" t="s">
        <v>154</v>
      </c>
      <c r="C32" s="149">
        <v>1</v>
      </c>
      <c r="D32" s="150" t="s">
        <v>14</v>
      </c>
      <c r="E32" s="149">
        <v>0</v>
      </c>
      <c r="F32" s="149">
        <f t="shared" si="24"/>
        <v>0</v>
      </c>
      <c r="G32" s="149">
        <v>30</v>
      </c>
      <c r="H32" s="149">
        <f t="shared" si="25"/>
        <v>30</v>
      </c>
      <c r="I32" s="149">
        <f t="shared" si="26"/>
        <v>30</v>
      </c>
      <c r="J32" s="151" t="s">
        <v>74</v>
      </c>
    </row>
    <row r="33" spans="1:10" ht="21" customHeight="1">
      <c r="A33" s="156"/>
      <c r="B33" s="227" t="s">
        <v>155</v>
      </c>
      <c r="C33" s="149">
        <v>1</v>
      </c>
      <c r="D33" s="150" t="s">
        <v>14</v>
      </c>
      <c r="E33" s="149">
        <v>0</v>
      </c>
      <c r="F33" s="149">
        <f t="shared" ref="F33" si="27">C33*E33</f>
        <v>0</v>
      </c>
      <c r="G33" s="149">
        <v>900</v>
      </c>
      <c r="H33" s="149">
        <f t="shared" ref="H33" si="28">G33*C33</f>
        <v>900</v>
      </c>
      <c r="I33" s="149">
        <f t="shared" ref="I33" si="29">H33+F33</f>
        <v>900</v>
      </c>
      <c r="J33" s="151" t="s">
        <v>19</v>
      </c>
    </row>
    <row r="34" spans="1:10" ht="21" customHeight="1">
      <c r="A34" s="153" t="s">
        <v>22</v>
      </c>
      <c r="B34" s="226" t="s">
        <v>327</v>
      </c>
      <c r="C34" s="149"/>
      <c r="D34" s="150"/>
      <c r="E34" s="149"/>
      <c r="F34" s="149"/>
      <c r="G34" s="149"/>
      <c r="H34" s="149"/>
      <c r="I34" s="149"/>
      <c r="J34" s="151"/>
    </row>
    <row r="35" spans="1:10" ht="21" customHeight="1">
      <c r="A35" s="156"/>
      <c r="B35" s="227" t="s">
        <v>153</v>
      </c>
      <c r="C35" s="149">
        <v>3.1</v>
      </c>
      <c r="D35" s="150" t="s">
        <v>11</v>
      </c>
      <c r="E35" s="149">
        <v>0</v>
      </c>
      <c r="F35" s="149">
        <f t="shared" ref="F35" si="30">C35*E35</f>
        <v>0</v>
      </c>
      <c r="G35" s="149">
        <v>40</v>
      </c>
      <c r="H35" s="149">
        <f t="shared" ref="H35" si="31">G35*C35</f>
        <v>124</v>
      </c>
      <c r="I35" s="149">
        <f t="shared" ref="I35" si="32">H35+F35</f>
        <v>124</v>
      </c>
      <c r="J35" s="151" t="s">
        <v>19</v>
      </c>
    </row>
    <row r="36" spans="1:10" ht="21" customHeight="1">
      <c r="A36" s="156"/>
      <c r="B36" s="227" t="s">
        <v>156</v>
      </c>
      <c r="C36" s="149">
        <v>1.8</v>
      </c>
      <c r="D36" s="150" t="s">
        <v>11</v>
      </c>
      <c r="E36" s="149">
        <v>0</v>
      </c>
      <c r="F36" s="149">
        <f t="shared" ref="F36" si="33">C36*E36</f>
        <v>0</v>
      </c>
      <c r="G36" s="149">
        <v>60</v>
      </c>
      <c r="H36" s="149">
        <f t="shared" ref="H36" si="34">G36*C36</f>
        <v>108</v>
      </c>
      <c r="I36" s="149">
        <f t="shared" ref="I36" si="35">H36+F36</f>
        <v>108</v>
      </c>
      <c r="J36" s="151" t="s">
        <v>74</v>
      </c>
    </row>
    <row r="37" spans="1:10" ht="21" customHeight="1">
      <c r="A37" s="179"/>
      <c r="B37" s="230" t="s">
        <v>154</v>
      </c>
      <c r="C37" s="231">
        <v>1</v>
      </c>
      <c r="D37" s="232" t="s">
        <v>14</v>
      </c>
      <c r="E37" s="231">
        <v>0</v>
      </c>
      <c r="F37" s="231">
        <f t="shared" ref="F37" si="36">C37*E37</f>
        <v>0</v>
      </c>
      <c r="G37" s="231">
        <v>30</v>
      </c>
      <c r="H37" s="231">
        <f t="shared" ref="H37" si="37">G37*C37</f>
        <v>30</v>
      </c>
      <c r="I37" s="231">
        <f t="shared" ref="I37" si="38">H37+F37</f>
        <v>30</v>
      </c>
      <c r="J37" s="233" t="s">
        <v>74</v>
      </c>
    </row>
    <row r="38" spans="1:10" ht="23.25" customHeight="1">
      <c r="A38" s="158"/>
      <c r="B38" s="234" t="s">
        <v>75</v>
      </c>
      <c r="C38" s="235"/>
      <c r="D38" s="236"/>
      <c r="E38" s="235"/>
      <c r="F38" s="235"/>
      <c r="G38" s="235"/>
      <c r="H38" s="235"/>
      <c r="I38" s="237"/>
      <c r="J38" s="238">
        <f>SUM(I11:I37)</f>
        <v>49561.450000000004</v>
      </c>
    </row>
    <row r="39" spans="1:10" ht="23.25" customHeight="1">
      <c r="A39" s="163">
        <v>1.2</v>
      </c>
      <c r="B39" s="239" t="s">
        <v>85</v>
      </c>
      <c r="C39" s="159"/>
      <c r="D39" s="160"/>
      <c r="E39" s="159"/>
      <c r="F39" s="159"/>
      <c r="G39" s="159"/>
      <c r="H39" s="159"/>
      <c r="I39" s="159"/>
      <c r="J39" s="152"/>
    </row>
    <row r="40" spans="1:10" ht="23.25" customHeight="1">
      <c r="A40" s="153" t="s">
        <v>77</v>
      </c>
      <c r="B40" s="226" t="s">
        <v>162</v>
      </c>
      <c r="C40" s="149"/>
      <c r="D40" s="150"/>
      <c r="E40" s="149"/>
      <c r="F40" s="149"/>
      <c r="G40" s="149"/>
      <c r="H40" s="149"/>
      <c r="I40" s="149"/>
      <c r="J40" s="151"/>
    </row>
    <row r="41" spans="1:10">
      <c r="A41" s="153"/>
      <c r="B41" s="227" t="s">
        <v>92</v>
      </c>
      <c r="C41" s="149">
        <v>57</v>
      </c>
      <c r="D41" s="150" t="s">
        <v>11</v>
      </c>
      <c r="E41" s="149">
        <v>285</v>
      </c>
      <c r="F41" s="149">
        <f t="shared" ref="F41" si="39">C41*E41</f>
        <v>16245</v>
      </c>
      <c r="G41" s="149">
        <v>75</v>
      </c>
      <c r="H41" s="149">
        <f t="shared" ref="H41" si="40">G41*C41</f>
        <v>4275</v>
      </c>
      <c r="I41" s="149">
        <f t="shared" ref="I41" si="41">H41+F41</f>
        <v>20520</v>
      </c>
      <c r="J41" s="151"/>
    </row>
    <row r="42" spans="1:10">
      <c r="A42" s="153"/>
      <c r="B42" s="227" t="s">
        <v>88</v>
      </c>
      <c r="C42" s="149"/>
      <c r="D42" s="150"/>
      <c r="E42" s="149"/>
      <c r="F42" s="149"/>
      <c r="G42" s="149"/>
      <c r="H42" s="149"/>
      <c r="I42" s="149"/>
      <c r="J42" s="151"/>
    </row>
    <row r="43" spans="1:10">
      <c r="A43" s="153"/>
      <c r="B43" s="227" t="s">
        <v>91</v>
      </c>
      <c r="C43" s="149">
        <v>106.96</v>
      </c>
      <c r="D43" s="150" t="s">
        <v>11</v>
      </c>
      <c r="E43" s="149">
        <v>1450</v>
      </c>
      <c r="F43" s="149">
        <f t="shared" ref="F43:F52" si="42">C43*E43</f>
        <v>155092</v>
      </c>
      <c r="G43" s="149">
        <v>400</v>
      </c>
      <c r="H43" s="149">
        <f t="shared" ref="H43:H52" si="43">G43*C43</f>
        <v>42784</v>
      </c>
      <c r="I43" s="149">
        <f t="shared" ref="I43:I52" si="44">H43+F43</f>
        <v>197876</v>
      </c>
      <c r="J43" s="151"/>
    </row>
    <row r="44" spans="1:10">
      <c r="A44" s="153"/>
      <c r="B44" s="227" t="s">
        <v>93</v>
      </c>
      <c r="C44" s="149">
        <v>13.6</v>
      </c>
      <c r="D44" s="150" t="s">
        <v>11</v>
      </c>
      <c r="E44" s="149">
        <v>256</v>
      </c>
      <c r="F44" s="149">
        <f t="shared" si="42"/>
        <v>3481.6</v>
      </c>
      <c r="G44" s="149">
        <v>94</v>
      </c>
      <c r="H44" s="149">
        <f t="shared" si="43"/>
        <v>1278.3999999999999</v>
      </c>
      <c r="I44" s="149">
        <f t="shared" si="44"/>
        <v>4760</v>
      </c>
      <c r="J44" s="151"/>
    </row>
    <row r="45" spans="1:10">
      <c r="A45" s="153"/>
      <c r="B45" s="227" t="s">
        <v>223</v>
      </c>
      <c r="C45" s="149">
        <v>2</v>
      </c>
      <c r="D45" s="150" t="s">
        <v>11</v>
      </c>
      <c r="E45" s="149">
        <v>1980</v>
      </c>
      <c r="F45" s="149">
        <f t="shared" ref="F45" si="45">C45*E45</f>
        <v>3960</v>
      </c>
      <c r="G45" s="149">
        <v>150</v>
      </c>
      <c r="H45" s="149">
        <f t="shared" ref="H45" si="46">G45*C45</f>
        <v>300</v>
      </c>
      <c r="I45" s="149">
        <f t="shared" ref="I45" si="47">H45+F45</f>
        <v>4260</v>
      </c>
      <c r="J45" s="151"/>
    </row>
    <row r="46" spans="1:10">
      <c r="A46" s="153"/>
      <c r="B46" s="227" t="s">
        <v>227</v>
      </c>
      <c r="C46" s="149">
        <v>371.72</v>
      </c>
      <c r="D46" s="150" t="s">
        <v>11</v>
      </c>
      <c r="E46" s="149">
        <v>85</v>
      </c>
      <c r="F46" s="149">
        <f t="shared" si="42"/>
        <v>31596.2</v>
      </c>
      <c r="G46" s="149">
        <v>94</v>
      </c>
      <c r="H46" s="149">
        <f t="shared" si="43"/>
        <v>34941.68</v>
      </c>
      <c r="I46" s="149">
        <f t="shared" si="44"/>
        <v>66537.88</v>
      </c>
      <c r="J46" s="151"/>
    </row>
    <row r="47" spans="1:10">
      <c r="A47" s="154"/>
      <c r="B47" s="240" t="s">
        <v>363</v>
      </c>
      <c r="C47" s="177">
        <v>106.22</v>
      </c>
      <c r="D47" s="178" t="s">
        <v>11</v>
      </c>
      <c r="E47" s="177">
        <v>45</v>
      </c>
      <c r="F47" s="177">
        <f t="shared" si="42"/>
        <v>4779.8999999999996</v>
      </c>
      <c r="G47" s="177">
        <v>30</v>
      </c>
      <c r="H47" s="177">
        <f t="shared" si="43"/>
        <v>3186.6</v>
      </c>
      <c r="I47" s="177">
        <f t="shared" si="44"/>
        <v>7966.5</v>
      </c>
      <c r="J47" s="155"/>
    </row>
    <row r="48" spans="1:10">
      <c r="A48" s="164"/>
      <c r="B48" s="229" t="s">
        <v>94</v>
      </c>
      <c r="C48" s="159">
        <v>265.5</v>
      </c>
      <c r="D48" s="160" t="s">
        <v>11</v>
      </c>
      <c r="E48" s="159">
        <v>343</v>
      </c>
      <c r="F48" s="159">
        <f t="shared" si="42"/>
        <v>91066.5</v>
      </c>
      <c r="G48" s="159">
        <v>181</v>
      </c>
      <c r="H48" s="159">
        <f t="shared" si="43"/>
        <v>48055.5</v>
      </c>
      <c r="I48" s="159">
        <f t="shared" si="44"/>
        <v>139122</v>
      </c>
      <c r="J48" s="152"/>
    </row>
    <row r="49" spans="1:10">
      <c r="A49" s="175"/>
      <c r="B49" s="241" t="s">
        <v>95</v>
      </c>
      <c r="C49" s="242">
        <v>20.68</v>
      </c>
      <c r="D49" s="243" t="s">
        <v>11</v>
      </c>
      <c r="E49" s="242">
        <v>650</v>
      </c>
      <c r="F49" s="242">
        <f t="shared" si="42"/>
        <v>13442</v>
      </c>
      <c r="G49" s="242">
        <v>201</v>
      </c>
      <c r="H49" s="242">
        <f t="shared" si="43"/>
        <v>4156.68</v>
      </c>
      <c r="I49" s="242">
        <f t="shared" si="44"/>
        <v>17598.68</v>
      </c>
      <c r="J49" s="176"/>
    </row>
    <row r="50" spans="1:10">
      <c r="A50" s="153"/>
      <c r="B50" s="227" t="s">
        <v>245</v>
      </c>
      <c r="C50" s="149">
        <v>20</v>
      </c>
      <c r="D50" s="150" t="s">
        <v>89</v>
      </c>
      <c r="E50" s="149">
        <v>11900</v>
      </c>
      <c r="F50" s="149">
        <f t="shared" si="42"/>
        <v>238000</v>
      </c>
      <c r="G50" s="149">
        <v>800</v>
      </c>
      <c r="H50" s="149">
        <f t="shared" si="43"/>
        <v>16000</v>
      </c>
      <c r="I50" s="149">
        <f t="shared" si="44"/>
        <v>254000</v>
      </c>
      <c r="J50" s="151" t="s">
        <v>122</v>
      </c>
    </row>
    <row r="51" spans="1:10">
      <c r="A51" s="153"/>
      <c r="B51" s="227" t="s">
        <v>246</v>
      </c>
      <c r="C51" s="149"/>
      <c r="D51" s="150"/>
      <c r="E51" s="149"/>
      <c r="F51" s="149"/>
      <c r="G51" s="149"/>
      <c r="H51" s="149"/>
      <c r="I51" s="149"/>
      <c r="J51" s="151"/>
    </row>
    <row r="52" spans="1:10">
      <c r="A52" s="153"/>
      <c r="B52" s="227" t="s">
        <v>96</v>
      </c>
      <c r="C52" s="149">
        <v>139.6</v>
      </c>
      <c r="D52" s="150" t="s">
        <v>11</v>
      </c>
      <c r="E52" s="149">
        <v>706</v>
      </c>
      <c r="F52" s="149">
        <f t="shared" si="42"/>
        <v>98557.599999999991</v>
      </c>
      <c r="G52" s="149">
        <v>222</v>
      </c>
      <c r="H52" s="149">
        <f t="shared" si="43"/>
        <v>30991.199999999997</v>
      </c>
      <c r="I52" s="149">
        <f t="shared" si="44"/>
        <v>129548.79999999999</v>
      </c>
      <c r="J52" s="151"/>
    </row>
    <row r="53" spans="1:10">
      <c r="A53" s="153"/>
      <c r="B53" s="227" t="s">
        <v>371</v>
      </c>
      <c r="C53" s="149">
        <v>139.6</v>
      </c>
      <c r="D53" s="150" t="s">
        <v>11</v>
      </c>
      <c r="E53" s="149">
        <v>189.85</v>
      </c>
      <c r="F53" s="149">
        <f t="shared" ref="F53" si="48">C53*E53</f>
        <v>26503.059999999998</v>
      </c>
      <c r="G53" s="149">
        <v>64</v>
      </c>
      <c r="H53" s="149">
        <f t="shared" ref="H53" si="49">G53*C53</f>
        <v>8934.4</v>
      </c>
      <c r="I53" s="149">
        <f t="shared" ref="I53" si="50">H53+F53</f>
        <v>35437.46</v>
      </c>
      <c r="J53" s="151"/>
    </row>
    <row r="54" spans="1:10">
      <c r="A54" s="153"/>
      <c r="B54" s="227" t="s">
        <v>220</v>
      </c>
      <c r="C54" s="149">
        <v>12</v>
      </c>
      <c r="D54" s="150" t="s">
        <v>11</v>
      </c>
      <c r="E54" s="149">
        <v>1980</v>
      </c>
      <c r="F54" s="149">
        <f t="shared" ref="F54:F55" si="51">C54*E54</f>
        <v>23760</v>
      </c>
      <c r="G54" s="149">
        <v>150</v>
      </c>
      <c r="H54" s="149">
        <f t="shared" ref="H54:H55" si="52">G54*C54</f>
        <v>1800</v>
      </c>
      <c r="I54" s="149">
        <f t="shared" ref="I54:I55" si="53">H54+F54</f>
        <v>25560</v>
      </c>
      <c r="J54" s="151"/>
    </row>
    <row r="55" spans="1:10">
      <c r="A55" s="153"/>
      <c r="B55" s="227" t="s">
        <v>221</v>
      </c>
      <c r="C55" s="149">
        <v>20</v>
      </c>
      <c r="D55" s="150" t="s">
        <v>222</v>
      </c>
      <c r="E55" s="149">
        <v>0</v>
      </c>
      <c r="F55" s="149">
        <f t="shared" si="51"/>
        <v>0</v>
      </c>
      <c r="G55" s="149">
        <v>550</v>
      </c>
      <c r="H55" s="149">
        <f t="shared" si="52"/>
        <v>11000</v>
      </c>
      <c r="I55" s="149">
        <f t="shared" si="53"/>
        <v>11000</v>
      </c>
      <c r="J55" s="151"/>
    </row>
    <row r="56" spans="1:10">
      <c r="A56" s="153"/>
      <c r="B56" s="227" t="s">
        <v>365</v>
      </c>
      <c r="C56" s="149">
        <v>4</v>
      </c>
      <c r="D56" s="150" t="s">
        <v>90</v>
      </c>
      <c r="E56" s="149">
        <v>9100</v>
      </c>
      <c r="F56" s="149">
        <f t="shared" ref="F56" si="54">C56*E56</f>
        <v>36400</v>
      </c>
      <c r="G56" s="149">
        <v>210</v>
      </c>
      <c r="H56" s="149">
        <f t="shared" ref="H56" si="55">G56*C56</f>
        <v>840</v>
      </c>
      <c r="I56" s="149">
        <f t="shared" ref="I56" si="56">H56+F56</f>
        <v>37240</v>
      </c>
      <c r="J56" s="151"/>
    </row>
    <row r="57" spans="1:10">
      <c r="A57" s="153"/>
      <c r="B57" s="227" t="s">
        <v>366</v>
      </c>
      <c r="C57" s="149">
        <v>4</v>
      </c>
      <c r="D57" s="150" t="s">
        <v>90</v>
      </c>
      <c r="E57" s="149">
        <v>8800</v>
      </c>
      <c r="F57" s="149">
        <f t="shared" ref="F57" si="57">C57*E57</f>
        <v>35200</v>
      </c>
      <c r="G57" s="149">
        <v>210</v>
      </c>
      <c r="H57" s="149">
        <f t="shared" ref="H57" si="58">G57*C57</f>
        <v>840</v>
      </c>
      <c r="I57" s="149">
        <f t="shared" ref="I57" si="59">H57+F57</f>
        <v>36040</v>
      </c>
      <c r="J57" s="151"/>
    </row>
    <row r="58" spans="1:10">
      <c r="A58" s="153"/>
      <c r="B58" s="227" t="s">
        <v>367</v>
      </c>
      <c r="C58" s="149">
        <v>79.2</v>
      </c>
      <c r="D58" s="150" t="s">
        <v>11</v>
      </c>
      <c r="E58" s="149">
        <v>1750</v>
      </c>
      <c r="F58" s="149">
        <f t="shared" ref="F58" si="60">C58*E58</f>
        <v>138600</v>
      </c>
      <c r="G58" s="149">
        <v>525</v>
      </c>
      <c r="H58" s="149">
        <f t="shared" ref="H58" si="61">G58*C58</f>
        <v>41580</v>
      </c>
      <c r="I58" s="149">
        <f t="shared" ref="I58" si="62">H58+F58</f>
        <v>180180</v>
      </c>
      <c r="J58" s="151"/>
    </row>
    <row r="59" spans="1:10">
      <c r="A59" s="153"/>
      <c r="B59" s="227" t="s">
        <v>368</v>
      </c>
      <c r="C59" s="149"/>
      <c r="D59" s="150"/>
      <c r="E59" s="149"/>
      <c r="F59" s="149"/>
      <c r="G59" s="149"/>
      <c r="H59" s="149"/>
      <c r="I59" s="149"/>
      <c r="J59" s="151"/>
    </row>
    <row r="60" spans="1:10">
      <c r="A60" s="153"/>
      <c r="B60" s="227" t="s">
        <v>97</v>
      </c>
      <c r="C60" s="149">
        <v>6</v>
      </c>
      <c r="D60" s="150" t="s">
        <v>14</v>
      </c>
      <c r="E60" s="149">
        <v>450</v>
      </c>
      <c r="F60" s="149">
        <f t="shared" ref="F60:F61" si="63">C60*E60</f>
        <v>2700</v>
      </c>
      <c r="G60" s="149">
        <v>0</v>
      </c>
      <c r="H60" s="149">
        <f t="shared" ref="H60:H61" si="64">G60*C60</f>
        <v>0</v>
      </c>
      <c r="I60" s="149">
        <f t="shared" ref="I60:I61" si="65">H60+F60</f>
        <v>2700</v>
      </c>
      <c r="J60" s="151"/>
    </row>
    <row r="61" spans="1:10">
      <c r="A61" s="153"/>
      <c r="B61" s="227" t="s">
        <v>98</v>
      </c>
      <c r="C61" s="149">
        <v>2</v>
      </c>
      <c r="D61" s="150" t="s">
        <v>14</v>
      </c>
      <c r="E61" s="149">
        <v>6880</v>
      </c>
      <c r="F61" s="149">
        <f t="shared" si="63"/>
        <v>13760</v>
      </c>
      <c r="G61" s="149">
        <v>240</v>
      </c>
      <c r="H61" s="149">
        <f t="shared" si="64"/>
        <v>480</v>
      </c>
      <c r="I61" s="149">
        <f t="shared" si="65"/>
        <v>14240</v>
      </c>
      <c r="J61" s="151"/>
    </row>
    <row r="62" spans="1:10">
      <c r="A62" s="153"/>
      <c r="B62" s="227" t="s">
        <v>100</v>
      </c>
      <c r="C62" s="149"/>
      <c r="D62" s="150"/>
      <c r="E62" s="149"/>
      <c r="F62" s="149"/>
      <c r="G62" s="149"/>
      <c r="H62" s="149"/>
      <c r="I62" s="149"/>
      <c r="J62" s="151"/>
    </row>
    <row r="63" spans="1:10" ht="21" customHeight="1">
      <c r="A63" s="153"/>
      <c r="B63" s="244" t="s">
        <v>99</v>
      </c>
      <c r="C63" s="149"/>
      <c r="D63" s="150"/>
      <c r="E63" s="149"/>
      <c r="F63" s="149"/>
      <c r="G63" s="149"/>
      <c r="H63" s="149"/>
      <c r="I63" s="149"/>
      <c r="J63" s="151"/>
    </row>
    <row r="64" spans="1:10">
      <c r="A64" s="153"/>
      <c r="B64" s="227" t="s">
        <v>101</v>
      </c>
      <c r="C64" s="149">
        <v>20</v>
      </c>
      <c r="D64" s="150" t="s">
        <v>14</v>
      </c>
      <c r="E64" s="149">
        <v>2870</v>
      </c>
      <c r="F64" s="149">
        <f t="shared" ref="F64" si="66">C64*E64</f>
        <v>57400</v>
      </c>
      <c r="G64" s="149">
        <v>450</v>
      </c>
      <c r="H64" s="149">
        <f t="shared" ref="H64" si="67">G64*C64</f>
        <v>9000</v>
      </c>
      <c r="I64" s="149">
        <f t="shared" ref="I64" si="68">H64+F64</f>
        <v>66400</v>
      </c>
      <c r="J64" s="161" t="s">
        <v>110</v>
      </c>
    </row>
    <row r="65" spans="1:10">
      <c r="A65" s="153"/>
      <c r="B65" s="227" t="s">
        <v>106</v>
      </c>
      <c r="C65" s="149">
        <v>20</v>
      </c>
      <c r="D65" s="150" t="s">
        <v>14</v>
      </c>
      <c r="E65" s="149">
        <v>2560</v>
      </c>
      <c r="F65" s="149">
        <f t="shared" ref="F65" si="69">C65*E65</f>
        <v>51200</v>
      </c>
      <c r="G65" s="149">
        <v>0</v>
      </c>
      <c r="H65" s="149">
        <f t="shared" ref="H65" si="70">G65*C65</f>
        <v>0</v>
      </c>
      <c r="I65" s="149">
        <f t="shared" ref="I65" si="71">H65+F65</f>
        <v>51200</v>
      </c>
      <c r="J65" s="161"/>
    </row>
    <row r="66" spans="1:10">
      <c r="A66" s="153"/>
      <c r="B66" s="227" t="s">
        <v>103</v>
      </c>
      <c r="C66" s="149">
        <v>20</v>
      </c>
      <c r="D66" s="150" t="s">
        <v>14</v>
      </c>
      <c r="E66" s="149">
        <v>256</v>
      </c>
      <c r="F66" s="149">
        <f t="shared" ref="F66:F68" si="72">C66*E66</f>
        <v>5120</v>
      </c>
      <c r="G66" s="149">
        <v>0</v>
      </c>
      <c r="H66" s="149">
        <f t="shared" ref="H66:H68" si="73">G66*C66</f>
        <v>0</v>
      </c>
      <c r="I66" s="149">
        <f t="shared" ref="I66:I68" si="74">H66+F66</f>
        <v>5120</v>
      </c>
      <c r="J66" s="161"/>
    </row>
    <row r="67" spans="1:10">
      <c r="A67" s="153"/>
      <c r="B67" s="227" t="s">
        <v>104</v>
      </c>
      <c r="C67" s="149">
        <v>20</v>
      </c>
      <c r="D67" s="150" t="s">
        <v>14</v>
      </c>
      <c r="E67" s="149">
        <v>200</v>
      </c>
      <c r="F67" s="149">
        <f t="shared" si="72"/>
        <v>4000</v>
      </c>
      <c r="G67" s="149">
        <v>0</v>
      </c>
      <c r="H67" s="149">
        <f t="shared" si="73"/>
        <v>0</v>
      </c>
      <c r="I67" s="149">
        <f t="shared" si="74"/>
        <v>4000</v>
      </c>
      <c r="J67" s="161" t="s">
        <v>114</v>
      </c>
    </row>
    <row r="68" spans="1:10">
      <c r="A68" s="154"/>
      <c r="B68" s="240" t="s">
        <v>102</v>
      </c>
      <c r="C68" s="177">
        <v>20</v>
      </c>
      <c r="D68" s="178" t="s">
        <v>14</v>
      </c>
      <c r="E68" s="177">
        <v>856</v>
      </c>
      <c r="F68" s="177">
        <f t="shared" si="72"/>
        <v>17120</v>
      </c>
      <c r="G68" s="177">
        <v>0</v>
      </c>
      <c r="H68" s="177">
        <f t="shared" si="73"/>
        <v>0</v>
      </c>
      <c r="I68" s="177">
        <f t="shared" si="74"/>
        <v>17120</v>
      </c>
      <c r="J68" s="245"/>
    </row>
    <row r="69" spans="1:10">
      <c r="A69" s="164"/>
      <c r="B69" s="229" t="s">
        <v>105</v>
      </c>
      <c r="C69" s="159">
        <v>2</v>
      </c>
      <c r="D69" s="160" t="s">
        <v>14</v>
      </c>
      <c r="E69" s="159">
        <v>1290</v>
      </c>
      <c r="F69" s="159">
        <f t="shared" ref="F69:F75" si="75">C69*E69</f>
        <v>2580</v>
      </c>
      <c r="G69" s="159">
        <v>450</v>
      </c>
      <c r="H69" s="159">
        <f t="shared" ref="H69:H75" si="76">G69*C69</f>
        <v>900</v>
      </c>
      <c r="I69" s="159">
        <f t="shared" ref="I69:I78" si="77">H69+F69</f>
        <v>3480</v>
      </c>
      <c r="J69" s="246" t="s">
        <v>110</v>
      </c>
    </row>
    <row r="70" spans="1:10">
      <c r="A70" s="153"/>
      <c r="B70" s="227" t="s">
        <v>115</v>
      </c>
      <c r="C70" s="149">
        <v>2</v>
      </c>
      <c r="D70" s="150" t="s">
        <v>14</v>
      </c>
      <c r="E70" s="149">
        <v>848</v>
      </c>
      <c r="F70" s="149">
        <f t="shared" si="75"/>
        <v>1696</v>
      </c>
      <c r="G70" s="149">
        <v>0</v>
      </c>
      <c r="H70" s="149">
        <f t="shared" si="76"/>
        <v>0</v>
      </c>
      <c r="I70" s="149">
        <f t="shared" si="77"/>
        <v>1696</v>
      </c>
      <c r="J70" s="161"/>
    </row>
    <row r="71" spans="1:10">
      <c r="A71" s="153"/>
      <c r="B71" s="227" t="s">
        <v>116</v>
      </c>
      <c r="C71" s="149">
        <v>2</v>
      </c>
      <c r="D71" s="150" t="s">
        <v>14</v>
      </c>
      <c r="E71" s="149">
        <v>248</v>
      </c>
      <c r="F71" s="149">
        <f t="shared" si="75"/>
        <v>496</v>
      </c>
      <c r="G71" s="149">
        <v>0</v>
      </c>
      <c r="H71" s="149">
        <f t="shared" si="76"/>
        <v>0</v>
      </c>
      <c r="I71" s="149">
        <f t="shared" si="77"/>
        <v>496</v>
      </c>
      <c r="J71" s="161"/>
    </row>
    <row r="72" spans="1:10">
      <c r="A72" s="153"/>
      <c r="B72" s="227" t="s">
        <v>117</v>
      </c>
      <c r="C72" s="149">
        <v>2</v>
      </c>
      <c r="D72" s="150" t="s">
        <v>14</v>
      </c>
      <c r="E72" s="149">
        <v>200</v>
      </c>
      <c r="F72" s="149">
        <f t="shared" si="75"/>
        <v>400</v>
      </c>
      <c r="G72" s="149">
        <v>0</v>
      </c>
      <c r="H72" s="149">
        <f t="shared" si="76"/>
        <v>0</v>
      </c>
      <c r="I72" s="149">
        <f t="shared" si="77"/>
        <v>400</v>
      </c>
      <c r="J72" s="161"/>
    </row>
    <row r="73" spans="1:10">
      <c r="A73" s="175"/>
      <c r="B73" s="241" t="s">
        <v>118</v>
      </c>
      <c r="C73" s="242">
        <v>2</v>
      </c>
      <c r="D73" s="243" t="s">
        <v>14</v>
      </c>
      <c r="E73" s="242">
        <v>432</v>
      </c>
      <c r="F73" s="242">
        <f t="shared" si="75"/>
        <v>864</v>
      </c>
      <c r="G73" s="242">
        <v>0</v>
      </c>
      <c r="H73" s="242">
        <f t="shared" si="76"/>
        <v>0</v>
      </c>
      <c r="I73" s="242">
        <f t="shared" si="77"/>
        <v>864</v>
      </c>
      <c r="J73" s="247"/>
    </row>
    <row r="74" spans="1:10">
      <c r="A74" s="153"/>
      <c r="B74" s="227" t="s">
        <v>107</v>
      </c>
      <c r="C74" s="149">
        <v>12</v>
      </c>
      <c r="D74" s="150" t="s">
        <v>14</v>
      </c>
      <c r="E74" s="149">
        <v>4290</v>
      </c>
      <c r="F74" s="149">
        <f t="shared" ref="F74" si="78">C74*E74</f>
        <v>51480</v>
      </c>
      <c r="G74" s="149">
        <v>450</v>
      </c>
      <c r="H74" s="149">
        <f t="shared" ref="H74" si="79">G74*C74</f>
        <v>5400</v>
      </c>
      <c r="I74" s="149">
        <f t="shared" ref="I74" si="80">H74+F74</f>
        <v>56880</v>
      </c>
      <c r="J74" s="161" t="s">
        <v>110</v>
      </c>
    </row>
    <row r="75" spans="1:10">
      <c r="A75" s="153"/>
      <c r="B75" s="227" t="s">
        <v>108</v>
      </c>
      <c r="C75" s="149">
        <v>12</v>
      </c>
      <c r="D75" s="150" t="s">
        <v>14</v>
      </c>
      <c r="E75" s="149">
        <v>9240</v>
      </c>
      <c r="F75" s="149">
        <f t="shared" si="75"/>
        <v>110880</v>
      </c>
      <c r="G75" s="149">
        <v>450</v>
      </c>
      <c r="H75" s="149">
        <f t="shared" si="76"/>
        <v>5400</v>
      </c>
      <c r="I75" s="149">
        <f t="shared" si="77"/>
        <v>116280</v>
      </c>
      <c r="J75" s="161"/>
    </row>
    <row r="76" spans="1:10">
      <c r="A76" s="153"/>
      <c r="B76" s="227" t="s">
        <v>109</v>
      </c>
      <c r="C76" s="149">
        <v>20</v>
      </c>
      <c r="D76" s="150" t="s">
        <v>14</v>
      </c>
      <c r="E76" s="149">
        <v>4865</v>
      </c>
      <c r="F76" s="149">
        <f>C76*E76</f>
        <v>97300</v>
      </c>
      <c r="G76" s="149">
        <v>450</v>
      </c>
      <c r="H76" s="149">
        <f>G76*C76</f>
        <v>9000</v>
      </c>
      <c r="I76" s="149">
        <f t="shared" si="77"/>
        <v>106300</v>
      </c>
      <c r="J76" s="161" t="s">
        <v>110</v>
      </c>
    </row>
    <row r="77" spans="1:10">
      <c r="A77" s="153"/>
      <c r="B77" s="227" t="s">
        <v>113</v>
      </c>
      <c r="C77" s="149">
        <v>20</v>
      </c>
      <c r="D77" s="150" t="s">
        <v>14</v>
      </c>
      <c r="E77" s="149">
        <v>150</v>
      </c>
      <c r="F77" s="149">
        <f>C77*E77</f>
        <v>3000</v>
      </c>
      <c r="G77" s="149">
        <v>0</v>
      </c>
      <c r="H77" s="149">
        <f>G77*C77</f>
        <v>0</v>
      </c>
      <c r="I77" s="149">
        <f t="shared" ref="I77" si="81">H77+F77</f>
        <v>3000</v>
      </c>
      <c r="J77" s="161"/>
    </row>
    <row r="78" spans="1:10">
      <c r="A78" s="153"/>
      <c r="B78" s="227" t="s">
        <v>112</v>
      </c>
      <c r="C78" s="149">
        <v>20</v>
      </c>
      <c r="D78" s="150" t="s">
        <v>14</v>
      </c>
      <c r="E78" s="149">
        <v>360</v>
      </c>
      <c r="F78" s="149">
        <f>C78*E78</f>
        <v>7200</v>
      </c>
      <c r="G78" s="149">
        <v>70</v>
      </c>
      <c r="H78" s="149">
        <f>G78*C78</f>
        <v>1400</v>
      </c>
      <c r="I78" s="149">
        <f t="shared" si="77"/>
        <v>8600</v>
      </c>
      <c r="J78" s="161" t="s">
        <v>111</v>
      </c>
    </row>
    <row r="79" spans="1:10">
      <c r="A79" s="153"/>
      <c r="B79" s="227" t="s">
        <v>129</v>
      </c>
      <c r="C79" s="149">
        <v>4</v>
      </c>
      <c r="D79" s="150" t="s">
        <v>14</v>
      </c>
      <c r="E79" s="149">
        <v>480</v>
      </c>
      <c r="F79" s="149">
        <f t="shared" ref="F79:F82" si="82">C79*E79</f>
        <v>1920</v>
      </c>
      <c r="G79" s="149">
        <v>120</v>
      </c>
      <c r="H79" s="149">
        <f t="shared" ref="H79:H82" si="83">G79*C79</f>
        <v>480</v>
      </c>
      <c r="I79" s="149">
        <f t="shared" ref="I79:I82" si="84">H79+F79</f>
        <v>2400</v>
      </c>
      <c r="J79" s="161"/>
    </row>
    <row r="80" spans="1:10">
      <c r="A80" s="153"/>
      <c r="B80" s="227" t="s">
        <v>130</v>
      </c>
      <c r="C80" s="149">
        <v>4</v>
      </c>
      <c r="D80" s="150" t="s">
        <v>14</v>
      </c>
      <c r="E80" s="149">
        <v>17100</v>
      </c>
      <c r="F80" s="149">
        <f t="shared" si="82"/>
        <v>68400</v>
      </c>
      <c r="G80" s="149">
        <v>200</v>
      </c>
      <c r="H80" s="149">
        <f t="shared" si="83"/>
        <v>800</v>
      </c>
      <c r="I80" s="149">
        <f t="shared" si="84"/>
        <v>69200</v>
      </c>
      <c r="J80" s="161"/>
    </row>
    <row r="81" spans="1:10">
      <c r="A81" s="153"/>
      <c r="B81" s="227" t="s">
        <v>131</v>
      </c>
      <c r="C81" s="149">
        <v>4</v>
      </c>
      <c r="D81" s="150" t="s">
        <v>14</v>
      </c>
      <c r="E81" s="149">
        <v>4200</v>
      </c>
      <c r="F81" s="149">
        <f t="shared" si="82"/>
        <v>16800</v>
      </c>
      <c r="G81" s="149">
        <v>0</v>
      </c>
      <c r="H81" s="149">
        <f t="shared" si="83"/>
        <v>0</v>
      </c>
      <c r="I81" s="149">
        <f t="shared" si="84"/>
        <v>16800</v>
      </c>
      <c r="J81" s="161"/>
    </row>
    <row r="82" spans="1:10">
      <c r="A82" s="153"/>
      <c r="B82" s="227" t="s">
        <v>132</v>
      </c>
      <c r="C82" s="149">
        <v>4</v>
      </c>
      <c r="D82" s="150" t="s">
        <v>14</v>
      </c>
      <c r="E82" s="149">
        <v>368</v>
      </c>
      <c r="F82" s="149">
        <f t="shared" si="82"/>
        <v>1472</v>
      </c>
      <c r="G82" s="149">
        <v>25</v>
      </c>
      <c r="H82" s="149">
        <f t="shared" si="83"/>
        <v>100</v>
      </c>
      <c r="I82" s="149">
        <f t="shared" si="84"/>
        <v>1572</v>
      </c>
      <c r="J82" s="161"/>
    </row>
    <row r="83" spans="1:10">
      <c r="A83" s="153"/>
      <c r="B83" s="227" t="s">
        <v>133</v>
      </c>
      <c r="C83" s="149">
        <v>12</v>
      </c>
      <c r="D83" s="150" t="s">
        <v>14</v>
      </c>
      <c r="E83" s="149">
        <v>312</v>
      </c>
      <c r="F83" s="149">
        <f t="shared" ref="F83" si="85">C83*E83</f>
        <v>3744</v>
      </c>
      <c r="G83" s="149">
        <v>75</v>
      </c>
      <c r="H83" s="149">
        <f t="shared" ref="H83" si="86">G83*C83</f>
        <v>900</v>
      </c>
      <c r="I83" s="149">
        <f t="shared" ref="I83" si="87">H83+F83</f>
        <v>4644</v>
      </c>
      <c r="J83" s="161"/>
    </row>
    <row r="84" spans="1:10">
      <c r="A84" s="153"/>
      <c r="B84" s="227" t="s">
        <v>119</v>
      </c>
      <c r="C84" s="149">
        <v>2</v>
      </c>
      <c r="D84" s="150" t="s">
        <v>14</v>
      </c>
      <c r="E84" s="149">
        <v>8350</v>
      </c>
      <c r="F84" s="149">
        <f>C84*E84</f>
        <v>16700</v>
      </c>
      <c r="G84" s="149">
        <v>450</v>
      </c>
      <c r="H84" s="149">
        <f>G84*C84</f>
        <v>900</v>
      </c>
      <c r="I84" s="149">
        <f t="shared" ref="I84" si="88">H84+F84</f>
        <v>17600</v>
      </c>
      <c r="J84" s="161" t="s">
        <v>110</v>
      </c>
    </row>
    <row r="85" spans="1:10">
      <c r="A85" s="153"/>
      <c r="B85" s="227" t="s">
        <v>120</v>
      </c>
      <c r="C85" s="149">
        <v>2</v>
      </c>
      <c r="D85" s="150" t="s">
        <v>14</v>
      </c>
      <c r="E85" s="149">
        <v>150</v>
      </c>
      <c r="F85" s="149">
        <f t="shared" ref="F85:F86" si="89">C85*E85</f>
        <v>300</v>
      </c>
      <c r="G85" s="149">
        <v>0</v>
      </c>
      <c r="H85" s="149">
        <f t="shared" ref="H85:H86" si="90">G85*C85</f>
        <v>0</v>
      </c>
      <c r="I85" s="149">
        <f t="shared" ref="I85:I86" si="91">H85+F85</f>
        <v>300</v>
      </c>
      <c r="J85" s="161" t="s">
        <v>114</v>
      </c>
    </row>
    <row r="86" spans="1:10">
      <c r="A86" s="153"/>
      <c r="B86" s="227" t="s">
        <v>121</v>
      </c>
      <c r="C86" s="149">
        <v>2</v>
      </c>
      <c r="D86" s="150" t="s">
        <v>14</v>
      </c>
      <c r="E86" s="149">
        <v>360</v>
      </c>
      <c r="F86" s="149">
        <f t="shared" si="89"/>
        <v>720</v>
      </c>
      <c r="G86" s="149">
        <v>70</v>
      </c>
      <c r="H86" s="149">
        <f t="shared" si="90"/>
        <v>140</v>
      </c>
      <c r="I86" s="149">
        <f t="shared" si="91"/>
        <v>860</v>
      </c>
      <c r="J86" s="161" t="s">
        <v>111</v>
      </c>
    </row>
    <row r="87" spans="1:10">
      <c r="A87" s="153"/>
      <c r="B87" s="227" t="s">
        <v>123</v>
      </c>
      <c r="C87" s="149">
        <v>2</v>
      </c>
      <c r="D87" s="150" t="s">
        <v>14</v>
      </c>
      <c r="E87" s="149">
        <v>1089</v>
      </c>
      <c r="F87" s="149">
        <f t="shared" ref="F87:F100" si="92">C87*E87</f>
        <v>2178</v>
      </c>
      <c r="G87" s="149">
        <v>70</v>
      </c>
      <c r="H87" s="149">
        <f t="shared" ref="H87:H100" si="93">G87*C87</f>
        <v>140</v>
      </c>
      <c r="I87" s="149">
        <f t="shared" ref="I87:I100" si="94">H87+F87</f>
        <v>2318</v>
      </c>
      <c r="J87" s="151"/>
    </row>
    <row r="88" spans="1:10">
      <c r="A88" s="153"/>
      <c r="B88" s="227" t="s">
        <v>124</v>
      </c>
      <c r="C88" s="149">
        <v>2</v>
      </c>
      <c r="D88" s="150" t="s">
        <v>14</v>
      </c>
      <c r="E88" s="149">
        <v>499</v>
      </c>
      <c r="F88" s="149">
        <f t="shared" si="92"/>
        <v>998</v>
      </c>
      <c r="G88" s="149">
        <v>70</v>
      </c>
      <c r="H88" s="149">
        <f t="shared" si="93"/>
        <v>140</v>
      </c>
      <c r="I88" s="149">
        <f t="shared" si="94"/>
        <v>1138</v>
      </c>
      <c r="J88" s="151"/>
    </row>
    <row r="89" spans="1:10">
      <c r="A89" s="154"/>
      <c r="B89" s="240" t="s">
        <v>125</v>
      </c>
      <c r="C89" s="177">
        <v>2</v>
      </c>
      <c r="D89" s="178" t="s">
        <v>14</v>
      </c>
      <c r="E89" s="177">
        <v>6650</v>
      </c>
      <c r="F89" s="177">
        <f t="shared" ref="F89:F90" si="95">C89*E89</f>
        <v>13300</v>
      </c>
      <c r="G89" s="177">
        <v>70</v>
      </c>
      <c r="H89" s="177">
        <f t="shared" ref="H89:H90" si="96">G89*C89</f>
        <v>140</v>
      </c>
      <c r="I89" s="177">
        <f t="shared" ref="I89:I90" si="97">H89+F89</f>
        <v>13440</v>
      </c>
      <c r="J89" s="155"/>
    </row>
    <row r="90" spans="1:10">
      <c r="A90" s="164"/>
      <c r="B90" s="229" t="s">
        <v>126</v>
      </c>
      <c r="C90" s="159">
        <v>2</v>
      </c>
      <c r="D90" s="160" t="s">
        <v>14</v>
      </c>
      <c r="E90" s="159">
        <v>5490</v>
      </c>
      <c r="F90" s="159">
        <f t="shared" si="95"/>
        <v>10980</v>
      </c>
      <c r="G90" s="159">
        <v>105</v>
      </c>
      <c r="H90" s="159">
        <f t="shared" si="96"/>
        <v>210</v>
      </c>
      <c r="I90" s="159">
        <f t="shared" si="97"/>
        <v>11190</v>
      </c>
      <c r="J90" s="152"/>
    </row>
    <row r="91" spans="1:10">
      <c r="A91" s="153"/>
      <c r="B91" s="227" t="s">
        <v>127</v>
      </c>
      <c r="C91" s="149">
        <v>2</v>
      </c>
      <c r="D91" s="150" t="s">
        <v>14</v>
      </c>
      <c r="E91" s="149">
        <v>2450</v>
      </c>
      <c r="F91" s="149">
        <f t="shared" si="92"/>
        <v>4900</v>
      </c>
      <c r="G91" s="149">
        <v>105</v>
      </c>
      <c r="H91" s="149">
        <f t="shared" si="93"/>
        <v>210</v>
      </c>
      <c r="I91" s="149">
        <f t="shared" si="94"/>
        <v>5110</v>
      </c>
      <c r="J91" s="151"/>
    </row>
    <row r="92" spans="1:10">
      <c r="A92" s="153"/>
      <c r="B92" s="227" t="s">
        <v>128</v>
      </c>
      <c r="C92" s="149">
        <v>2</v>
      </c>
      <c r="D92" s="150" t="s">
        <v>14</v>
      </c>
      <c r="E92" s="149">
        <v>1260</v>
      </c>
      <c r="F92" s="149">
        <f t="shared" si="92"/>
        <v>2520</v>
      </c>
      <c r="G92" s="149">
        <v>70</v>
      </c>
      <c r="H92" s="149">
        <f t="shared" si="93"/>
        <v>140</v>
      </c>
      <c r="I92" s="149">
        <f t="shared" si="94"/>
        <v>2660</v>
      </c>
      <c r="J92" s="151"/>
    </row>
    <row r="93" spans="1:10">
      <c r="A93" s="153"/>
      <c r="B93" s="227" t="s">
        <v>134</v>
      </c>
      <c r="C93" s="149">
        <v>66</v>
      </c>
      <c r="D93" s="150" t="s">
        <v>14</v>
      </c>
      <c r="E93" s="149">
        <v>240</v>
      </c>
      <c r="F93" s="149">
        <f t="shared" ref="F93:F94" si="98">C93*E93</f>
        <v>15840</v>
      </c>
      <c r="G93" s="149">
        <v>0</v>
      </c>
      <c r="H93" s="149">
        <f t="shared" ref="H93:H94" si="99">G93*C93</f>
        <v>0</v>
      </c>
      <c r="I93" s="149">
        <f t="shared" ref="I93:I94" si="100">H93+F93</f>
        <v>15840</v>
      </c>
      <c r="J93" s="151"/>
    </row>
    <row r="94" spans="1:10">
      <c r="A94" s="175"/>
      <c r="B94" s="241" t="s">
        <v>219</v>
      </c>
      <c r="C94" s="242">
        <v>64.400000000000006</v>
      </c>
      <c r="D94" s="243" t="s">
        <v>135</v>
      </c>
      <c r="E94" s="242">
        <v>177</v>
      </c>
      <c r="F94" s="242">
        <f t="shared" si="98"/>
        <v>11398.800000000001</v>
      </c>
      <c r="G94" s="242">
        <v>0</v>
      </c>
      <c r="H94" s="242">
        <f t="shared" si="99"/>
        <v>0</v>
      </c>
      <c r="I94" s="242">
        <f t="shared" si="100"/>
        <v>11398.800000000001</v>
      </c>
      <c r="J94" s="176"/>
    </row>
    <row r="95" spans="1:10" ht="23.25" customHeight="1">
      <c r="A95" s="154"/>
      <c r="B95" s="248" t="s">
        <v>190</v>
      </c>
      <c r="C95" s="177"/>
      <c r="D95" s="178"/>
      <c r="E95" s="177"/>
      <c r="F95" s="177"/>
      <c r="G95" s="177"/>
      <c r="H95" s="177"/>
      <c r="I95" s="249">
        <f>SUM(I41:I94)</f>
        <v>1802894.12</v>
      </c>
      <c r="J95" s="155"/>
    </row>
    <row r="96" spans="1:10">
      <c r="A96" s="164" t="s">
        <v>78</v>
      </c>
      <c r="B96" s="250" t="s">
        <v>83</v>
      </c>
      <c r="C96" s="159"/>
      <c r="D96" s="160"/>
      <c r="E96" s="159"/>
      <c r="F96" s="159"/>
      <c r="G96" s="159"/>
      <c r="H96" s="159"/>
      <c r="I96" s="159"/>
      <c r="J96" s="152"/>
    </row>
    <row r="97" spans="1:13">
      <c r="A97" s="153"/>
      <c r="B97" s="227" t="s">
        <v>157</v>
      </c>
      <c r="C97" s="149">
        <v>46</v>
      </c>
      <c r="D97" s="150" t="s">
        <v>14</v>
      </c>
      <c r="E97" s="251">
        <v>800</v>
      </c>
      <c r="F97" s="149">
        <f t="shared" ref="F97" si="101">C97*E97</f>
        <v>36800</v>
      </c>
      <c r="G97" s="251">
        <v>115</v>
      </c>
      <c r="H97" s="149">
        <f t="shared" ref="H97" si="102">G97*C97</f>
        <v>5290</v>
      </c>
      <c r="I97" s="149">
        <f t="shared" ref="I97" si="103">H97+F97</f>
        <v>42090</v>
      </c>
      <c r="J97" s="151"/>
    </row>
    <row r="98" spans="1:13">
      <c r="A98" s="153"/>
      <c r="B98" s="227" t="s">
        <v>215</v>
      </c>
      <c r="C98" s="149">
        <v>8</v>
      </c>
      <c r="D98" s="150" t="s">
        <v>14</v>
      </c>
      <c r="E98" s="149">
        <v>10800</v>
      </c>
      <c r="F98" s="149">
        <f t="shared" ref="F98:F99" si="104">C98*E98</f>
        <v>86400</v>
      </c>
      <c r="G98" s="149">
        <v>115</v>
      </c>
      <c r="H98" s="149">
        <f t="shared" ref="H98:H99" si="105">G98*C98</f>
        <v>920</v>
      </c>
      <c r="I98" s="149">
        <f t="shared" ref="I98:I99" si="106">H98+F98</f>
        <v>87320</v>
      </c>
      <c r="J98" s="151"/>
    </row>
    <row r="99" spans="1:13" ht="21" customHeight="1">
      <c r="A99" s="153"/>
      <c r="B99" s="227" t="s">
        <v>158</v>
      </c>
      <c r="C99" s="149">
        <v>12</v>
      </c>
      <c r="D99" s="150" t="s">
        <v>14</v>
      </c>
      <c r="E99" s="149">
        <v>220</v>
      </c>
      <c r="F99" s="149">
        <f t="shared" si="104"/>
        <v>2640</v>
      </c>
      <c r="G99" s="251">
        <v>80</v>
      </c>
      <c r="H99" s="149">
        <f t="shared" si="105"/>
        <v>960</v>
      </c>
      <c r="I99" s="149">
        <f t="shared" si="106"/>
        <v>3600</v>
      </c>
      <c r="J99" s="151"/>
    </row>
    <row r="100" spans="1:13">
      <c r="A100" s="153"/>
      <c r="B100" s="227" t="s">
        <v>159</v>
      </c>
      <c r="C100" s="149">
        <v>6</v>
      </c>
      <c r="D100" s="150" t="s">
        <v>14</v>
      </c>
      <c r="E100" s="149">
        <v>220</v>
      </c>
      <c r="F100" s="149">
        <f t="shared" si="92"/>
        <v>1320</v>
      </c>
      <c r="G100" s="251">
        <v>90</v>
      </c>
      <c r="H100" s="149">
        <f t="shared" si="93"/>
        <v>540</v>
      </c>
      <c r="I100" s="149">
        <f t="shared" si="94"/>
        <v>1860</v>
      </c>
      <c r="J100" s="151"/>
    </row>
    <row r="101" spans="1:13">
      <c r="A101" s="153"/>
      <c r="B101" s="227" t="s">
        <v>364</v>
      </c>
      <c r="C101" s="149">
        <v>6</v>
      </c>
      <c r="D101" s="150" t="s">
        <v>14</v>
      </c>
      <c r="E101" s="149">
        <v>220</v>
      </c>
      <c r="F101" s="149">
        <f t="shared" ref="F101" si="107">C101*E101</f>
        <v>1320</v>
      </c>
      <c r="G101" s="251">
        <v>90</v>
      </c>
      <c r="H101" s="149">
        <f t="shared" ref="H101" si="108">G101*C101</f>
        <v>540</v>
      </c>
      <c r="I101" s="149">
        <f t="shared" ref="I101" si="109">H101+F101</f>
        <v>1860</v>
      </c>
      <c r="J101" s="151"/>
    </row>
    <row r="102" spans="1:13">
      <c r="A102" s="153"/>
      <c r="B102" s="227" t="s">
        <v>160</v>
      </c>
      <c r="C102" s="149">
        <v>4</v>
      </c>
      <c r="D102" s="150" t="s">
        <v>14</v>
      </c>
      <c r="E102" s="149">
        <v>1350</v>
      </c>
      <c r="F102" s="149">
        <f t="shared" ref="F102:F106" si="110">C102*E102</f>
        <v>5400</v>
      </c>
      <c r="G102" s="251">
        <v>450</v>
      </c>
      <c r="H102" s="149">
        <f t="shared" ref="H102:H106" si="111">G102*C102</f>
        <v>1800</v>
      </c>
      <c r="I102" s="149">
        <f t="shared" ref="I102:I106" si="112">H102+F102</f>
        <v>7200</v>
      </c>
      <c r="J102" s="151"/>
    </row>
    <row r="103" spans="1:13">
      <c r="A103" s="153"/>
      <c r="B103" s="227" t="s">
        <v>161</v>
      </c>
      <c r="C103" s="149">
        <v>2</v>
      </c>
      <c r="D103" s="150" t="s">
        <v>14</v>
      </c>
      <c r="E103" s="149">
        <v>1100</v>
      </c>
      <c r="F103" s="149">
        <f t="shared" si="110"/>
        <v>2200</v>
      </c>
      <c r="G103" s="251">
        <v>450</v>
      </c>
      <c r="H103" s="149">
        <f t="shared" si="111"/>
        <v>900</v>
      </c>
      <c r="I103" s="149">
        <f t="shared" si="112"/>
        <v>3100</v>
      </c>
      <c r="J103" s="151"/>
    </row>
    <row r="104" spans="1:13">
      <c r="A104" s="153"/>
      <c r="B104" s="227" t="s">
        <v>216</v>
      </c>
      <c r="C104" s="149">
        <v>200</v>
      </c>
      <c r="D104" s="150" t="s">
        <v>18</v>
      </c>
      <c r="E104" s="252">
        <v>14</v>
      </c>
      <c r="F104" s="149">
        <f t="shared" si="110"/>
        <v>2800</v>
      </c>
      <c r="G104" s="252">
        <v>7</v>
      </c>
      <c r="H104" s="149">
        <f t="shared" si="111"/>
        <v>1400</v>
      </c>
      <c r="I104" s="149">
        <f t="shared" si="112"/>
        <v>4200</v>
      </c>
      <c r="J104" s="151"/>
    </row>
    <row r="105" spans="1:13">
      <c r="A105" s="153"/>
      <c r="B105" s="227" t="s">
        <v>217</v>
      </c>
      <c r="C105" s="149">
        <v>200</v>
      </c>
      <c r="D105" s="150" t="s">
        <v>18</v>
      </c>
      <c r="E105" s="252">
        <v>14</v>
      </c>
      <c r="F105" s="149">
        <f t="shared" ref="F105" si="113">C105*E105</f>
        <v>2800</v>
      </c>
      <c r="G105" s="252">
        <v>7</v>
      </c>
      <c r="H105" s="149">
        <f t="shared" ref="H105" si="114">G105*C105</f>
        <v>1400</v>
      </c>
      <c r="I105" s="149">
        <f t="shared" ref="I105" si="115">H105+F105</f>
        <v>4200</v>
      </c>
      <c r="J105" s="151"/>
    </row>
    <row r="106" spans="1:13">
      <c r="A106" s="153"/>
      <c r="B106" s="227" t="s">
        <v>218</v>
      </c>
      <c r="C106" s="149">
        <v>200</v>
      </c>
      <c r="D106" s="150" t="s">
        <v>18</v>
      </c>
      <c r="E106" s="252">
        <v>14</v>
      </c>
      <c r="F106" s="149">
        <f t="shared" si="110"/>
        <v>2800</v>
      </c>
      <c r="G106" s="252">
        <v>7</v>
      </c>
      <c r="H106" s="149">
        <f t="shared" si="111"/>
        <v>1400</v>
      </c>
      <c r="I106" s="149">
        <f t="shared" si="112"/>
        <v>4200</v>
      </c>
      <c r="J106" s="151"/>
      <c r="M106" s="120"/>
    </row>
    <row r="107" spans="1:13">
      <c r="A107" s="153"/>
      <c r="B107" s="227" t="s">
        <v>163</v>
      </c>
      <c r="C107" s="149">
        <v>240</v>
      </c>
      <c r="D107" s="150" t="s">
        <v>18</v>
      </c>
      <c r="E107" s="253">
        <v>14</v>
      </c>
      <c r="F107" s="149">
        <f t="shared" ref="F107" si="116">C107*E107</f>
        <v>3360</v>
      </c>
      <c r="G107" s="149">
        <v>25</v>
      </c>
      <c r="H107" s="149">
        <f t="shared" ref="H107" si="117">G107*C107</f>
        <v>6000</v>
      </c>
      <c r="I107" s="149">
        <f t="shared" ref="I107" si="118">H107+F107</f>
        <v>9360</v>
      </c>
      <c r="J107" s="151"/>
    </row>
    <row r="108" spans="1:13">
      <c r="A108" s="153"/>
      <c r="B108" s="227" t="s">
        <v>224</v>
      </c>
      <c r="C108" s="149">
        <v>1</v>
      </c>
      <c r="D108" s="150" t="s">
        <v>5</v>
      </c>
      <c r="E108" s="149">
        <v>840</v>
      </c>
      <c r="F108" s="149">
        <f t="shared" ref="F108" si="119">C108*E108</f>
        <v>840</v>
      </c>
      <c r="G108" s="149">
        <v>0</v>
      </c>
      <c r="H108" s="149">
        <f t="shared" ref="H108" si="120">G108*C108</f>
        <v>0</v>
      </c>
      <c r="I108" s="149">
        <f t="shared" ref="I108" si="121">H108+F108</f>
        <v>840</v>
      </c>
      <c r="J108" s="151"/>
    </row>
    <row r="109" spans="1:13" ht="23.25" customHeight="1">
      <c r="A109" s="154"/>
      <c r="B109" s="248" t="s">
        <v>191</v>
      </c>
      <c r="C109" s="177"/>
      <c r="D109" s="178"/>
      <c r="E109" s="177"/>
      <c r="F109" s="177"/>
      <c r="G109" s="254"/>
      <c r="H109" s="177"/>
      <c r="I109" s="249">
        <f>SUM(I97:I108)</f>
        <v>169830</v>
      </c>
      <c r="J109" s="155"/>
    </row>
    <row r="110" spans="1:13">
      <c r="A110" s="164" t="s">
        <v>79</v>
      </c>
      <c r="B110" s="250" t="s">
        <v>84</v>
      </c>
      <c r="C110" s="159"/>
      <c r="D110" s="160"/>
      <c r="E110" s="159"/>
      <c r="F110" s="159"/>
      <c r="G110" s="255"/>
      <c r="H110" s="159"/>
      <c r="I110" s="159"/>
      <c r="J110" s="256"/>
    </row>
    <row r="111" spans="1:13" ht="21" customHeight="1">
      <c r="A111" s="153"/>
      <c r="B111" s="227" t="s">
        <v>176</v>
      </c>
      <c r="C111" s="149">
        <v>92</v>
      </c>
      <c r="D111" s="150" t="s">
        <v>18</v>
      </c>
      <c r="E111" s="149">
        <v>194.51</v>
      </c>
      <c r="F111" s="149">
        <f t="shared" ref="F111" si="122">C111*E111</f>
        <v>17894.919999999998</v>
      </c>
      <c r="G111" s="149">
        <v>75</v>
      </c>
      <c r="H111" s="149">
        <f t="shared" ref="H111" si="123">G111*C111</f>
        <v>6900</v>
      </c>
      <c r="I111" s="149">
        <f t="shared" ref="I111" si="124">H111+F111</f>
        <v>24794.92</v>
      </c>
      <c r="J111" s="257"/>
    </row>
    <row r="112" spans="1:13" ht="21" customHeight="1">
      <c r="A112" s="153"/>
      <c r="B112" s="227" t="s">
        <v>177</v>
      </c>
      <c r="C112" s="149">
        <v>24</v>
      </c>
      <c r="D112" s="150" t="s">
        <v>18</v>
      </c>
      <c r="E112" s="149">
        <v>89.95</v>
      </c>
      <c r="F112" s="149">
        <f t="shared" ref="F112:F114" si="125">C112*E112</f>
        <v>2158.8000000000002</v>
      </c>
      <c r="G112" s="149">
        <v>40</v>
      </c>
      <c r="H112" s="149">
        <f t="shared" ref="H112:H114" si="126">G112*C112</f>
        <v>960</v>
      </c>
      <c r="I112" s="149">
        <f t="shared" ref="I112:I114" si="127">H112+F112</f>
        <v>3118.8</v>
      </c>
      <c r="J112" s="257"/>
    </row>
    <row r="113" spans="1:13" ht="21" customHeight="1">
      <c r="A113" s="153"/>
      <c r="B113" s="227" t="s">
        <v>178</v>
      </c>
      <c r="C113" s="149">
        <v>24</v>
      </c>
      <c r="D113" s="150" t="s">
        <v>18</v>
      </c>
      <c r="E113" s="149">
        <v>36.21</v>
      </c>
      <c r="F113" s="149">
        <f t="shared" si="125"/>
        <v>869.04</v>
      </c>
      <c r="G113" s="149">
        <v>30</v>
      </c>
      <c r="H113" s="149">
        <f t="shared" si="126"/>
        <v>720</v>
      </c>
      <c r="I113" s="149">
        <f t="shared" si="127"/>
        <v>1589.04</v>
      </c>
      <c r="J113" s="257"/>
    </row>
    <row r="114" spans="1:13" ht="21" customHeight="1">
      <c r="A114" s="153"/>
      <c r="B114" s="227" t="s">
        <v>179</v>
      </c>
      <c r="C114" s="149">
        <v>16</v>
      </c>
      <c r="D114" s="150" t="s">
        <v>18</v>
      </c>
      <c r="E114" s="149">
        <v>22.19</v>
      </c>
      <c r="F114" s="149">
        <f t="shared" si="125"/>
        <v>355.04</v>
      </c>
      <c r="G114" s="149">
        <v>30</v>
      </c>
      <c r="H114" s="149">
        <f t="shared" si="126"/>
        <v>480</v>
      </c>
      <c r="I114" s="149">
        <f t="shared" si="127"/>
        <v>835.04</v>
      </c>
      <c r="J114" s="257"/>
    </row>
    <row r="115" spans="1:13" ht="21" customHeight="1">
      <c r="A115" s="175"/>
      <c r="B115" s="241" t="s">
        <v>180</v>
      </c>
      <c r="C115" s="242">
        <v>232</v>
      </c>
      <c r="D115" s="243" t="s">
        <v>18</v>
      </c>
      <c r="E115" s="242">
        <v>62.5</v>
      </c>
      <c r="F115" s="242">
        <f t="shared" ref="F115" si="128">C115*E115</f>
        <v>14500</v>
      </c>
      <c r="G115" s="242">
        <v>30</v>
      </c>
      <c r="H115" s="242">
        <f t="shared" ref="H115" si="129">G115*C115</f>
        <v>6960</v>
      </c>
      <c r="I115" s="242">
        <f t="shared" ref="I115" si="130">H115+F115</f>
        <v>21460</v>
      </c>
      <c r="J115" s="258"/>
    </row>
    <row r="116" spans="1:13" ht="21" customHeight="1">
      <c r="A116" s="153"/>
      <c r="B116" s="227" t="s">
        <v>175</v>
      </c>
      <c r="C116" s="149">
        <v>28</v>
      </c>
      <c r="D116" s="150" t="s">
        <v>18</v>
      </c>
      <c r="E116" s="149">
        <v>89.95</v>
      </c>
      <c r="F116" s="149">
        <f t="shared" ref="F116:F118" si="131">C116*E116</f>
        <v>2518.6</v>
      </c>
      <c r="G116" s="149">
        <v>40</v>
      </c>
      <c r="H116" s="149">
        <f t="shared" ref="H116:H118" si="132">G116*C116</f>
        <v>1120</v>
      </c>
      <c r="I116" s="149">
        <f t="shared" ref="I116:I118" si="133">H116+F116</f>
        <v>3638.6</v>
      </c>
      <c r="J116" s="257"/>
    </row>
    <row r="117" spans="1:13">
      <c r="A117" s="153"/>
      <c r="B117" s="227" t="s">
        <v>206</v>
      </c>
      <c r="C117" s="149">
        <v>52</v>
      </c>
      <c r="D117" s="150" t="s">
        <v>18</v>
      </c>
      <c r="E117" s="149">
        <v>326.52</v>
      </c>
      <c r="F117" s="149">
        <f t="shared" si="131"/>
        <v>16979.04</v>
      </c>
      <c r="G117" s="149">
        <v>120</v>
      </c>
      <c r="H117" s="149">
        <f t="shared" si="132"/>
        <v>6240</v>
      </c>
      <c r="I117" s="149">
        <f t="shared" si="133"/>
        <v>23219.040000000001</v>
      </c>
      <c r="J117" s="257"/>
      <c r="L117" s="120"/>
      <c r="M117" s="120"/>
    </row>
    <row r="118" spans="1:13">
      <c r="A118" s="259"/>
      <c r="B118" s="227" t="s">
        <v>164</v>
      </c>
      <c r="C118" s="149">
        <v>1</v>
      </c>
      <c r="D118" s="150" t="s">
        <v>5</v>
      </c>
      <c r="E118" s="149">
        <v>39327</v>
      </c>
      <c r="F118" s="149">
        <f t="shared" si="131"/>
        <v>39327</v>
      </c>
      <c r="G118" s="149">
        <v>11798</v>
      </c>
      <c r="H118" s="149">
        <f t="shared" si="132"/>
        <v>11798</v>
      </c>
      <c r="I118" s="149">
        <f t="shared" si="133"/>
        <v>51125</v>
      </c>
      <c r="J118" s="260"/>
    </row>
    <row r="119" spans="1:13">
      <c r="A119" s="259"/>
      <c r="B119" s="227" t="s">
        <v>165</v>
      </c>
      <c r="C119" s="149">
        <v>1</v>
      </c>
      <c r="D119" s="150" t="s">
        <v>5</v>
      </c>
      <c r="E119" s="149">
        <v>23596</v>
      </c>
      <c r="F119" s="149">
        <f t="shared" ref="F119:F121" si="134">C119*E119</f>
        <v>23596</v>
      </c>
      <c r="G119" s="149">
        <v>7078</v>
      </c>
      <c r="H119" s="149">
        <f t="shared" ref="H119:H121" si="135">G119*C119</f>
        <v>7078</v>
      </c>
      <c r="I119" s="149">
        <f t="shared" ref="I119:I121" si="136">H119+F119</f>
        <v>30674</v>
      </c>
      <c r="J119" s="260"/>
    </row>
    <row r="120" spans="1:13">
      <c r="A120" s="153"/>
      <c r="B120" s="227" t="s">
        <v>208</v>
      </c>
      <c r="C120" s="149">
        <v>1</v>
      </c>
      <c r="D120" s="150" t="s">
        <v>5</v>
      </c>
      <c r="E120" s="149">
        <v>7865.5</v>
      </c>
      <c r="F120" s="149">
        <f t="shared" si="134"/>
        <v>7865.5</v>
      </c>
      <c r="G120" s="149">
        <v>2359.6</v>
      </c>
      <c r="H120" s="149">
        <f t="shared" si="135"/>
        <v>2359.6</v>
      </c>
      <c r="I120" s="149">
        <f t="shared" si="136"/>
        <v>10225.1</v>
      </c>
      <c r="J120" s="261"/>
    </row>
    <row r="121" spans="1:13">
      <c r="A121" s="153"/>
      <c r="B121" s="227" t="s">
        <v>282</v>
      </c>
      <c r="C121" s="149">
        <v>9</v>
      </c>
      <c r="D121" s="150" t="s">
        <v>189</v>
      </c>
      <c r="E121" s="149">
        <v>0</v>
      </c>
      <c r="F121" s="149">
        <f t="shared" si="134"/>
        <v>0</v>
      </c>
      <c r="G121" s="149">
        <v>1500</v>
      </c>
      <c r="H121" s="149">
        <f t="shared" si="135"/>
        <v>13500</v>
      </c>
      <c r="I121" s="149">
        <f t="shared" si="136"/>
        <v>13500</v>
      </c>
      <c r="J121" s="257"/>
    </row>
    <row r="122" spans="1:13" ht="23.25" customHeight="1">
      <c r="A122" s="154"/>
      <c r="B122" s="248" t="s">
        <v>192</v>
      </c>
      <c r="C122" s="177"/>
      <c r="D122" s="178"/>
      <c r="E122" s="177"/>
      <c r="F122" s="177"/>
      <c r="G122" s="177"/>
      <c r="H122" s="177"/>
      <c r="I122" s="249">
        <f>SUM(I111:I121)</f>
        <v>184179.54</v>
      </c>
      <c r="J122" s="262"/>
    </row>
    <row r="123" spans="1:13" ht="23.25" customHeight="1">
      <c r="A123" s="263"/>
      <c r="B123" s="248" t="s">
        <v>195</v>
      </c>
      <c r="C123" s="264"/>
      <c r="D123" s="265"/>
      <c r="E123" s="264"/>
      <c r="F123" s="264"/>
      <c r="G123" s="264"/>
      <c r="H123" s="264"/>
      <c r="I123" s="266"/>
      <c r="J123" s="267">
        <f>SUM(I122,I109,I95)</f>
        <v>2156903.66</v>
      </c>
    </row>
    <row r="124" spans="1:13">
      <c r="A124" s="163">
        <v>1.3</v>
      </c>
      <c r="B124" s="239" t="s">
        <v>87</v>
      </c>
      <c r="C124" s="159"/>
      <c r="D124" s="160"/>
      <c r="E124" s="159"/>
      <c r="F124" s="159"/>
      <c r="G124" s="159"/>
      <c r="H124" s="159"/>
      <c r="I124" s="159"/>
      <c r="J124" s="256"/>
    </row>
    <row r="125" spans="1:13">
      <c r="A125" s="153" t="s">
        <v>81</v>
      </c>
      <c r="B125" s="226" t="s">
        <v>76</v>
      </c>
      <c r="C125" s="149"/>
      <c r="D125" s="150"/>
      <c r="E125" s="149"/>
      <c r="F125" s="149"/>
      <c r="G125" s="149"/>
      <c r="H125" s="149"/>
      <c r="I125" s="149"/>
      <c r="J125" s="151"/>
    </row>
    <row r="126" spans="1:13" ht="21" customHeight="1">
      <c r="A126" s="153"/>
      <c r="B126" s="227" t="s">
        <v>182</v>
      </c>
      <c r="C126" s="149">
        <v>20</v>
      </c>
      <c r="D126" s="150" t="s">
        <v>11</v>
      </c>
      <c r="E126" s="149">
        <v>45</v>
      </c>
      <c r="F126" s="149">
        <f t="shared" ref="F126" si="137">C126*E126</f>
        <v>900</v>
      </c>
      <c r="G126" s="149">
        <v>30</v>
      </c>
      <c r="H126" s="149">
        <f t="shared" ref="H126" si="138">G126*C126</f>
        <v>600</v>
      </c>
      <c r="I126" s="149">
        <f t="shared" ref="I126" si="139">H126+F126</f>
        <v>1500</v>
      </c>
      <c r="J126" s="151"/>
    </row>
    <row r="127" spans="1:13" ht="21" customHeight="1">
      <c r="A127" s="153"/>
      <c r="B127" s="227" t="s">
        <v>168</v>
      </c>
      <c r="C127" s="149">
        <v>4.37</v>
      </c>
      <c r="D127" s="150" t="s">
        <v>11</v>
      </c>
      <c r="E127" s="149">
        <v>398</v>
      </c>
      <c r="F127" s="149">
        <f t="shared" ref="F127" si="140">C127*E127</f>
        <v>1739.26</v>
      </c>
      <c r="G127" s="149">
        <v>115</v>
      </c>
      <c r="H127" s="149">
        <f t="shared" ref="H127" si="141">G127*C127</f>
        <v>502.55</v>
      </c>
      <c r="I127" s="149">
        <f t="shared" ref="I127" si="142">H127+F127</f>
        <v>2241.81</v>
      </c>
      <c r="J127" s="151"/>
    </row>
    <row r="128" spans="1:13" ht="21" customHeight="1">
      <c r="A128" s="153"/>
      <c r="B128" s="227" t="s">
        <v>213</v>
      </c>
      <c r="C128" s="149">
        <v>12.3</v>
      </c>
      <c r="D128" s="150" t="s">
        <v>11</v>
      </c>
      <c r="E128" s="149">
        <v>256</v>
      </c>
      <c r="F128" s="149">
        <f t="shared" ref="F128" si="143">C128*E128</f>
        <v>3148.8</v>
      </c>
      <c r="G128" s="149">
        <v>94</v>
      </c>
      <c r="H128" s="149">
        <f t="shared" ref="H128" si="144">G128*C128</f>
        <v>1156.2</v>
      </c>
      <c r="I128" s="149">
        <f t="shared" ref="I128" si="145">H128+F128</f>
        <v>4305</v>
      </c>
      <c r="J128" s="151"/>
    </row>
    <row r="129" spans="1:13" ht="21" customHeight="1">
      <c r="A129" s="154"/>
      <c r="B129" s="240" t="s">
        <v>212</v>
      </c>
      <c r="C129" s="177">
        <v>24.6</v>
      </c>
      <c r="D129" s="178" t="s">
        <v>11</v>
      </c>
      <c r="E129" s="177">
        <v>85</v>
      </c>
      <c r="F129" s="177">
        <f t="shared" ref="F129" si="146">C129*E129</f>
        <v>2091</v>
      </c>
      <c r="G129" s="177">
        <v>87</v>
      </c>
      <c r="H129" s="177">
        <f t="shared" ref="H129" si="147">G129*C129</f>
        <v>2140.2000000000003</v>
      </c>
      <c r="I129" s="177">
        <f t="shared" ref="I129" si="148">H129+F129</f>
        <v>4231.2000000000007</v>
      </c>
      <c r="J129" s="155"/>
    </row>
    <row r="130" spans="1:13" ht="21" customHeight="1">
      <c r="A130" s="164"/>
      <c r="B130" s="229" t="s">
        <v>207</v>
      </c>
      <c r="C130" s="159">
        <v>14.65</v>
      </c>
      <c r="D130" s="160" t="s">
        <v>18</v>
      </c>
      <c r="E130" s="159">
        <v>75</v>
      </c>
      <c r="F130" s="159">
        <f t="shared" ref="F130" si="149">C130*E130</f>
        <v>1098.75</v>
      </c>
      <c r="G130" s="159">
        <v>45</v>
      </c>
      <c r="H130" s="159">
        <f t="shared" ref="H130" si="150">G130*C130</f>
        <v>659.25</v>
      </c>
      <c r="I130" s="159">
        <f t="shared" ref="I130" si="151">H130+F130</f>
        <v>1758</v>
      </c>
      <c r="J130" s="152"/>
    </row>
    <row r="131" spans="1:13" ht="21" customHeight="1">
      <c r="A131" s="153"/>
      <c r="B131" s="227" t="s">
        <v>166</v>
      </c>
      <c r="C131" s="149">
        <v>18.84</v>
      </c>
      <c r="D131" s="150" t="s">
        <v>11</v>
      </c>
      <c r="E131" s="149">
        <v>45</v>
      </c>
      <c r="F131" s="149">
        <f t="shared" ref="F131:F132" si="152">C131*E131</f>
        <v>847.8</v>
      </c>
      <c r="G131" s="149">
        <v>30</v>
      </c>
      <c r="H131" s="149">
        <f t="shared" ref="H131:H132" si="153">G131*C131</f>
        <v>565.20000000000005</v>
      </c>
      <c r="I131" s="149">
        <f t="shared" ref="I131:I132" si="154">H131+F131</f>
        <v>1413</v>
      </c>
      <c r="J131" s="151"/>
    </row>
    <row r="132" spans="1:13" ht="21" customHeight="1">
      <c r="A132" s="153"/>
      <c r="B132" s="227" t="s">
        <v>167</v>
      </c>
      <c r="C132" s="149">
        <v>1.17</v>
      </c>
      <c r="D132" s="150" t="s">
        <v>11</v>
      </c>
      <c r="E132" s="149">
        <v>421</v>
      </c>
      <c r="F132" s="149">
        <f t="shared" si="152"/>
        <v>492.57</v>
      </c>
      <c r="G132" s="149">
        <v>181</v>
      </c>
      <c r="H132" s="149">
        <f t="shared" si="153"/>
        <v>211.76999999999998</v>
      </c>
      <c r="I132" s="149">
        <f t="shared" si="154"/>
        <v>704.33999999999992</v>
      </c>
      <c r="J132" s="151"/>
    </row>
    <row r="133" spans="1:13" ht="21" customHeight="1">
      <c r="A133" s="153"/>
      <c r="B133" s="227" t="s">
        <v>169</v>
      </c>
      <c r="C133" s="149">
        <v>1</v>
      </c>
      <c r="D133" s="150" t="s">
        <v>14</v>
      </c>
      <c r="E133" s="149">
        <v>8800</v>
      </c>
      <c r="F133" s="149">
        <f t="shared" ref="F133:F134" si="155">C133*E133</f>
        <v>8800</v>
      </c>
      <c r="G133" s="149">
        <v>210</v>
      </c>
      <c r="H133" s="149">
        <f t="shared" ref="H133:H134" si="156">G133*C133</f>
        <v>210</v>
      </c>
      <c r="I133" s="149">
        <f t="shared" ref="I133:I134" si="157">H133+F133</f>
        <v>9010</v>
      </c>
      <c r="J133" s="151"/>
    </row>
    <row r="134" spans="1:13" ht="21" customHeight="1">
      <c r="A134" s="156"/>
      <c r="B134" s="227" t="s">
        <v>170</v>
      </c>
      <c r="C134" s="149">
        <v>1</v>
      </c>
      <c r="D134" s="150" t="s">
        <v>14</v>
      </c>
      <c r="E134" s="149">
        <v>20000</v>
      </c>
      <c r="F134" s="149">
        <f t="shared" si="155"/>
        <v>20000</v>
      </c>
      <c r="G134" s="149">
        <v>0</v>
      </c>
      <c r="H134" s="149">
        <f t="shared" si="156"/>
        <v>0</v>
      </c>
      <c r="I134" s="149">
        <f t="shared" si="157"/>
        <v>20000</v>
      </c>
      <c r="J134" s="151"/>
    </row>
    <row r="135" spans="1:13" ht="21" customHeight="1">
      <c r="A135" s="156"/>
      <c r="B135" s="227" t="s">
        <v>171</v>
      </c>
      <c r="C135" s="149">
        <v>1</v>
      </c>
      <c r="D135" s="150" t="s">
        <v>14</v>
      </c>
      <c r="E135" s="149">
        <v>30000</v>
      </c>
      <c r="F135" s="149">
        <f t="shared" ref="F135:F137" si="158">C135*E135</f>
        <v>30000</v>
      </c>
      <c r="G135" s="149">
        <v>0</v>
      </c>
      <c r="H135" s="149">
        <f t="shared" ref="H135:H137" si="159">G135*C135</f>
        <v>0</v>
      </c>
      <c r="I135" s="149">
        <f t="shared" ref="I135:I137" si="160">H135+F135</f>
        <v>30000</v>
      </c>
      <c r="J135" s="151"/>
    </row>
    <row r="136" spans="1:13" ht="21" customHeight="1">
      <c r="A136" s="268"/>
      <c r="B136" s="241" t="s">
        <v>211</v>
      </c>
      <c r="C136" s="242">
        <v>1</v>
      </c>
      <c r="D136" s="243" t="s">
        <v>14</v>
      </c>
      <c r="E136" s="242">
        <v>33630</v>
      </c>
      <c r="F136" s="242">
        <f t="shared" si="158"/>
        <v>33630</v>
      </c>
      <c r="G136" s="242">
        <v>0</v>
      </c>
      <c r="H136" s="242">
        <f t="shared" si="159"/>
        <v>0</v>
      </c>
      <c r="I136" s="242">
        <f t="shared" si="160"/>
        <v>33630</v>
      </c>
      <c r="J136" s="176"/>
    </row>
    <row r="137" spans="1:13" ht="21" customHeight="1">
      <c r="A137" s="156"/>
      <c r="B137" s="227" t="s">
        <v>172</v>
      </c>
      <c r="C137" s="149">
        <v>1</v>
      </c>
      <c r="D137" s="150" t="s">
        <v>14</v>
      </c>
      <c r="E137" s="149">
        <v>9600</v>
      </c>
      <c r="F137" s="149">
        <f t="shared" si="158"/>
        <v>9600</v>
      </c>
      <c r="G137" s="149">
        <v>0</v>
      </c>
      <c r="H137" s="149">
        <f t="shared" si="159"/>
        <v>0</v>
      </c>
      <c r="I137" s="149">
        <f t="shared" si="160"/>
        <v>9600</v>
      </c>
      <c r="J137" s="151"/>
    </row>
    <row r="138" spans="1:13" ht="23.25" customHeight="1">
      <c r="A138" s="157"/>
      <c r="B138" s="248" t="s">
        <v>193</v>
      </c>
      <c r="C138" s="177"/>
      <c r="D138" s="178"/>
      <c r="E138" s="177"/>
      <c r="F138" s="177"/>
      <c r="G138" s="177"/>
      <c r="H138" s="177"/>
      <c r="I138" s="249">
        <f>SUM(I126:I137)</f>
        <v>118393.35</v>
      </c>
      <c r="J138" s="155"/>
    </row>
    <row r="139" spans="1:13">
      <c r="A139" s="175" t="s">
        <v>82</v>
      </c>
      <c r="B139" s="269" t="s">
        <v>84</v>
      </c>
      <c r="C139" s="242"/>
      <c r="D139" s="243"/>
      <c r="E139" s="242"/>
      <c r="F139" s="242"/>
      <c r="G139" s="242"/>
      <c r="H139" s="242"/>
      <c r="I139" s="242"/>
      <c r="J139" s="270"/>
    </row>
    <row r="140" spans="1:13" ht="21" customHeight="1">
      <c r="A140" s="153"/>
      <c r="B140" s="227" t="s">
        <v>174</v>
      </c>
      <c r="C140" s="149">
        <v>5.5</v>
      </c>
      <c r="D140" s="150" t="s">
        <v>18</v>
      </c>
      <c r="E140" s="149">
        <v>22.19</v>
      </c>
      <c r="F140" s="149">
        <f t="shared" ref="F140" si="161">C140*E140</f>
        <v>122.045</v>
      </c>
      <c r="G140" s="149">
        <v>30</v>
      </c>
      <c r="H140" s="149">
        <f t="shared" ref="H140" si="162">G140*C140</f>
        <v>165</v>
      </c>
      <c r="I140" s="149">
        <f t="shared" ref="I140" si="163">H140+F140</f>
        <v>287.04500000000002</v>
      </c>
      <c r="J140" s="271"/>
    </row>
    <row r="141" spans="1:13" ht="21" customHeight="1">
      <c r="A141" s="153"/>
      <c r="B141" s="227" t="s">
        <v>173</v>
      </c>
      <c r="C141" s="149">
        <v>5</v>
      </c>
      <c r="D141" s="150" t="s">
        <v>18</v>
      </c>
      <c r="E141" s="149">
        <v>89.95</v>
      </c>
      <c r="F141" s="149">
        <f t="shared" ref="F141:F142" si="164">C141*E141</f>
        <v>449.75</v>
      </c>
      <c r="G141" s="149">
        <v>40</v>
      </c>
      <c r="H141" s="149">
        <f t="shared" ref="H141:H142" si="165">G141*C141</f>
        <v>200</v>
      </c>
      <c r="I141" s="149">
        <f t="shared" ref="I141:I142" si="166">H141+F141</f>
        <v>649.75</v>
      </c>
      <c r="J141" s="271"/>
    </row>
    <row r="142" spans="1:13" ht="21" customHeight="1">
      <c r="A142" s="153"/>
      <c r="B142" s="227" t="s">
        <v>164</v>
      </c>
      <c r="C142" s="149">
        <v>1</v>
      </c>
      <c r="D142" s="150" t="s">
        <v>5</v>
      </c>
      <c r="E142" s="149">
        <v>468.4</v>
      </c>
      <c r="F142" s="149">
        <f t="shared" si="164"/>
        <v>468.4</v>
      </c>
      <c r="G142" s="149">
        <v>140</v>
      </c>
      <c r="H142" s="149">
        <f t="shared" si="165"/>
        <v>140</v>
      </c>
      <c r="I142" s="149">
        <f t="shared" si="166"/>
        <v>608.4</v>
      </c>
      <c r="J142" s="271"/>
      <c r="M142" s="120"/>
    </row>
    <row r="143" spans="1:13" ht="23.25" customHeight="1">
      <c r="A143" s="154"/>
      <c r="B143" s="248" t="s">
        <v>194</v>
      </c>
      <c r="C143" s="177"/>
      <c r="D143" s="178"/>
      <c r="E143" s="177"/>
      <c r="F143" s="177"/>
      <c r="G143" s="177"/>
      <c r="H143" s="177"/>
      <c r="I143" s="249">
        <f>SUM(I140:I142)</f>
        <v>1545.1950000000002</v>
      </c>
      <c r="J143" s="155"/>
    </row>
    <row r="144" spans="1:13" ht="23.25" customHeight="1">
      <c r="A144" s="272"/>
      <c r="B144" s="273" t="s">
        <v>196</v>
      </c>
      <c r="C144" s="274"/>
      <c r="D144" s="275"/>
      <c r="E144" s="274"/>
      <c r="F144" s="274"/>
      <c r="G144" s="274"/>
      <c r="H144" s="274"/>
      <c r="I144" s="276"/>
      <c r="J144" s="277">
        <f>SUM(I143,I138)</f>
        <v>119938.54500000001</v>
      </c>
    </row>
    <row r="145" spans="1:10">
      <c r="A145" s="163">
        <v>1.4</v>
      </c>
      <c r="B145" s="239" t="s">
        <v>86</v>
      </c>
      <c r="C145" s="159"/>
      <c r="D145" s="160"/>
      <c r="E145" s="159"/>
      <c r="F145" s="159"/>
      <c r="G145" s="159"/>
      <c r="H145" s="159"/>
      <c r="I145" s="159"/>
      <c r="J145" s="152"/>
    </row>
    <row r="146" spans="1:10">
      <c r="A146" s="153" t="s">
        <v>23</v>
      </c>
      <c r="B146" s="226" t="s">
        <v>76</v>
      </c>
      <c r="C146" s="149"/>
      <c r="D146" s="150"/>
      <c r="E146" s="149"/>
      <c r="F146" s="149"/>
      <c r="G146" s="149"/>
      <c r="H146" s="149"/>
      <c r="I146" s="149"/>
      <c r="J146" s="151"/>
    </row>
    <row r="147" spans="1:10" ht="21" customHeight="1">
      <c r="A147" s="153"/>
      <c r="B147" s="227" t="s">
        <v>181</v>
      </c>
      <c r="C147" s="149">
        <v>9.4499999999999993</v>
      </c>
      <c r="D147" s="150" t="s">
        <v>11</v>
      </c>
      <c r="E147" s="149">
        <v>280</v>
      </c>
      <c r="F147" s="149">
        <f t="shared" ref="F147" si="167">C147*E147</f>
        <v>2646</v>
      </c>
      <c r="G147" s="149">
        <v>75</v>
      </c>
      <c r="H147" s="149">
        <f t="shared" ref="H147" si="168">G147*C147</f>
        <v>708.75</v>
      </c>
      <c r="I147" s="149">
        <f t="shared" ref="I147:I163" si="169">H147+F147</f>
        <v>3354.75</v>
      </c>
      <c r="J147" s="151"/>
    </row>
    <row r="148" spans="1:10" ht="21" customHeight="1">
      <c r="A148" s="153"/>
      <c r="B148" s="227" t="s">
        <v>88</v>
      </c>
      <c r="C148" s="149"/>
      <c r="D148" s="150"/>
      <c r="E148" s="149"/>
      <c r="F148" s="149"/>
      <c r="G148" s="149"/>
      <c r="H148" s="149"/>
      <c r="I148" s="149"/>
      <c r="J148" s="151"/>
    </row>
    <row r="149" spans="1:10" ht="21" customHeight="1">
      <c r="A149" s="154"/>
      <c r="B149" s="240" t="s">
        <v>186</v>
      </c>
      <c r="C149" s="177">
        <v>5.5</v>
      </c>
      <c r="D149" s="178" t="s">
        <v>11</v>
      </c>
      <c r="E149" s="177">
        <v>285</v>
      </c>
      <c r="F149" s="177">
        <f t="shared" ref="F149" si="170">C149*E149</f>
        <v>1567.5</v>
      </c>
      <c r="G149" s="177">
        <v>75</v>
      </c>
      <c r="H149" s="177">
        <f t="shared" ref="H149" si="171">G149*C149</f>
        <v>412.5</v>
      </c>
      <c r="I149" s="177">
        <f t="shared" si="169"/>
        <v>1980</v>
      </c>
      <c r="J149" s="155"/>
    </row>
    <row r="150" spans="1:10" ht="21" customHeight="1">
      <c r="A150" s="164"/>
      <c r="B150" s="229" t="s">
        <v>88</v>
      </c>
      <c r="C150" s="159"/>
      <c r="D150" s="160"/>
      <c r="E150" s="159"/>
      <c r="F150" s="159"/>
      <c r="G150" s="159"/>
      <c r="H150" s="159"/>
      <c r="I150" s="242"/>
      <c r="J150" s="152"/>
    </row>
    <row r="151" spans="1:10" ht="21" customHeight="1">
      <c r="A151" s="153"/>
      <c r="B151" s="227" t="s">
        <v>183</v>
      </c>
      <c r="C151" s="149">
        <v>15</v>
      </c>
      <c r="D151" s="150" t="s">
        <v>11</v>
      </c>
      <c r="E151" s="149">
        <v>45</v>
      </c>
      <c r="F151" s="149">
        <f>C151*E151</f>
        <v>675</v>
      </c>
      <c r="G151" s="149">
        <v>30</v>
      </c>
      <c r="H151" s="149">
        <f>G151*C151</f>
        <v>450</v>
      </c>
      <c r="I151" s="149">
        <f t="shared" si="169"/>
        <v>1125</v>
      </c>
      <c r="J151" s="151"/>
    </row>
    <row r="152" spans="1:10" ht="21" customHeight="1">
      <c r="A152" s="153"/>
      <c r="B152" s="227" t="s">
        <v>168</v>
      </c>
      <c r="C152" s="149">
        <v>9.4499999999999993</v>
      </c>
      <c r="D152" s="150" t="s">
        <v>11</v>
      </c>
      <c r="E152" s="149">
        <v>398</v>
      </c>
      <c r="F152" s="149">
        <f t="shared" ref="F152" si="172">C152*E152</f>
        <v>3761.1</v>
      </c>
      <c r="G152" s="149">
        <v>115</v>
      </c>
      <c r="H152" s="149">
        <f t="shared" ref="H152" si="173">G152*C152</f>
        <v>1086.75</v>
      </c>
      <c r="I152" s="149">
        <f t="shared" si="169"/>
        <v>4847.8500000000004</v>
      </c>
      <c r="J152" s="151"/>
    </row>
    <row r="153" spans="1:10" ht="21" customHeight="1">
      <c r="A153" s="153"/>
      <c r="B153" s="227" t="s">
        <v>184</v>
      </c>
      <c r="C153" s="149">
        <v>5.5</v>
      </c>
      <c r="D153" s="150" t="s">
        <v>11</v>
      </c>
      <c r="E153" s="149">
        <v>706</v>
      </c>
      <c r="F153" s="149">
        <f t="shared" ref="F153:F170" si="174">C153*E153</f>
        <v>3883</v>
      </c>
      <c r="G153" s="149">
        <v>222</v>
      </c>
      <c r="H153" s="149">
        <f t="shared" ref="H153:H170" si="175">G153*C153</f>
        <v>1221</v>
      </c>
      <c r="I153" s="149">
        <f t="shared" si="169"/>
        <v>5104</v>
      </c>
      <c r="J153" s="151"/>
    </row>
    <row r="154" spans="1:10" ht="21" customHeight="1">
      <c r="A154" s="153"/>
      <c r="B154" s="227" t="s">
        <v>371</v>
      </c>
      <c r="C154" s="149">
        <v>5.5</v>
      </c>
      <c r="D154" s="150" t="s">
        <v>11</v>
      </c>
      <c r="E154" s="149">
        <v>189.85</v>
      </c>
      <c r="F154" s="149">
        <f t="shared" si="174"/>
        <v>1044.175</v>
      </c>
      <c r="G154" s="149">
        <v>64</v>
      </c>
      <c r="H154" s="149">
        <f t="shared" si="175"/>
        <v>352</v>
      </c>
      <c r="I154" s="149">
        <f t="shared" si="169"/>
        <v>1396.175</v>
      </c>
      <c r="J154" s="151"/>
    </row>
    <row r="155" spans="1:10" ht="21" customHeight="1">
      <c r="A155" s="153"/>
      <c r="B155" s="227" t="s">
        <v>213</v>
      </c>
      <c r="C155" s="149">
        <v>23.31</v>
      </c>
      <c r="D155" s="150" t="s">
        <v>11</v>
      </c>
      <c r="E155" s="149">
        <v>256</v>
      </c>
      <c r="F155" s="149">
        <f t="shared" si="174"/>
        <v>5967.36</v>
      </c>
      <c r="G155" s="149">
        <v>82</v>
      </c>
      <c r="H155" s="149">
        <f t="shared" si="175"/>
        <v>1911.4199999999998</v>
      </c>
      <c r="I155" s="149">
        <f t="shared" si="169"/>
        <v>7878.78</v>
      </c>
      <c r="J155" s="151"/>
    </row>
    <row r="156" spans="1:10" ht="21" customHeight="1">
      <c r="A156" s="153"/>
      <c r="B156" s="227" t="s">
        <v>212</v>
      </c>
      <c r="C156" s="149">
        <v>46.62</v>
      </c>
      <c r="D156" s="150" t="s">
        <v>11</v>
      </c>
      <c r="E156" s="149">
        <v>85</v>
      </c>
      <c r="F156" s="149">
        <f t="shared" si="174"/>
        <v>3962.7</v>
      </c>
      <c r="G156" s="149">
        <v>87</v>
      </c>
      <c r="H156" s="149">
        <f t="shared" si="175"/>
        <v>4055.9399999999996</v>
      </c>
      <c r="I156" s="149">
        <f t="shared" si="169"/>
        <v>8018.6399999999994</v>
      </c>
      <c r="J156" s="151"/>
    </row>
    <row r="157" spans="1:10" ht="21" customHeight="1">
      <c r="A157" s="175"/>
      <c r="B157" s="241" t="s">
        <v>207</v>
      </c>
      <c r="C157" s="242">
        <v>17.399999999999999</v>
      </c>
      <c r="D157" s="243" t="s">
        <v>18</v>
      </c>
      <c r="E157" s="242">
        <v>75</v>
      </c>
      <c r="F157" s="242">
        <f t="shared" si="174"/>
        <v>1305</v>
      </c>
      <c r="G157" s="242">
        <v>45</v>
      </c>
      <c r="H157" s="242">
        <f t="shared" si="175"/>
        <v>782.99999999999989</v>
      </c>
      <c r="I157" s="149">
        <f t="shared" si="169"/>
        <v>2088</v>
      </c>
      <c r="J157" s="176"/>
    </row>
    <row r="158" spans="1:10" ht="21" customHeight="1">
      <c r="A158" s="153"/>
      <c r="B158" s="227" t="s">
        <v>166</v>
      </c>
      <c r="C158" s="149">
        <v>17.8</v>
      </c>
      <c r="D158" s="150" t="s">
        <v>11</v>
      </c>
      <c r="E158" s="149">
        <v>45</v>
      </c>
      <c r="F158" s="149">
        <f t="shared" si="174"/>
        <v>801</v>
      </c>
      <c r="G158" s="149">
        <v>30</v>
      </c>
      <c r="H158" s="149">
        <f t="shared" si="175"/>
        <v>534</v>
      </c>
      <c r="I158" s="149">
        <f t="shared" si="169"/>
        <v>1335</v>
      </c>
      <c r="J158" s="151"/>
    </row>
    <row r="159" spans="1:10" ht="21" customHeight="1">
      <c r="A159" s="153"/>
      <c r="B159" s="227" t="s">
        <v>185</v>
      </c>
      <c r="C159" s="149">
        <v>24.7</v>
      </c>
      <c r="D159" s="150" t="s">
        <v>11</v>
      </c>
      <c r="E159" s="149">
        <v>421</v>
      </c>
      <c r="F159" s="149">
        <f t="shared" si="174"/>
        <v>10398.699999999999</v>
      </c>
      <c r="G159" s="149">
        <v>181</v>
      </c>
      <c r="H159" s="149">
        <f t="shared" si="175"/>
        <v>4470.7</v>
      </c>
      <c r="I159" s="149">
        <f t="shared" si="169"/>
        <v>14869.399999999998</v>
      </c>
      <c r="J159" s="151"/>
    </row>
    <row r="160" spans="1:10" ht="21" customHeight="1">
      <c r="A160" s="153"/>
      <c r="B160" s="227" t="s">
        <v>169</v>
      </c>
      <c r="C160" s="149">
        <v>1</v>
      </c>
      <c r="D160" s="150" t="s">
        <v>14</v>
      </c>
      <c r="E160" s="149">
        <v>8800</v>
      </c>
      <c r="F160" s="149">
        <f t="shared" si="174"/>
        <v>8800</v>
      </c>
      <c r="G160" s="149">
        <v>210</v>
      </c>
      <c r="H160" s="149">
        <f t="shared" si="175"/>
        <v>210</v>
      </c>
      <c r="I160" s="149">
        <f t="shared" si="169"/>
        <v>9010</v>
      </c>
      <c r="J160" s="151"/>
    </row>
    <row r="161" spans="1:10" ht="21" customHeight="1">
      <c r="A161" s="153"/>
      <c r="B161" s="227" t="s">
        <v>170</v>
      </c>
      <c r="C161" s="149">
        <v>1</v>
      </c>
      <c r="D161" s="150" t="s">
        <v>14</v>
      </c>
      <c r="E161" s="149">
        <v>20000</v>
      </c>
      <c r="F161" s="149">
        <f t="shared" si="174"/>
        <v>20000</v>
      </c>
      <c r="G161" s="149">
        <v>0</v>
      </c>
      <c r="H161" s="149">
        <f t="shared" si="175"/>
        <v>0</v>
      </c>
      <c r="I161" s="149">
        <f t="shared" si="169"/>
        <v>20000</v>
      </c>
      <c r="J161" s="151"/>
    </row>
    <row r="162" spans="1:10" ht="21" customHeight="1">
      <c r="A162" s="153"/>
      <c r="B162" s="227" t="s">
        <v>209</v>
      </c>
      <c r="C162" s="149">
        <v>1</v>
      </c>
      <c r="D162" s="150" t="s">
        <v>14</v>
      </c>
      <c r="E162" s="149">
        <v>19460</v>
      </c>
      <c r="F162" s="149">
        <f t="shared" si="174"/>
        <v>19460</v>
      </c>
      <c r="G162" s="149">
        <v>0</v>
      </c>
      <c r="H162" s="149">
        <f t="shared" si="175"/>
        <v>0</v>
      </c>
      <c r="I162" s="149">
        <f t="shared" si="169"/>
        <v>19460</v>
      </c>
      <c r="J162" s="151"/>
    </row>
    <row r="163" spans="1:10" ht="21" customHeight="1">
      <c r="A163" s="153"/>
      <c r="B163" s="227" t="s">
        <v>210</v>
      </c>
      <c r="C163" s="149">
        <v>1</v>
      </c>
      <c r="D163" s="150" t="s">
        <v>14</v>
      </c>
      <c r="E163" s="149">
        <v>59000</v>
      </c>
      <c r="F163" s="149">
        <f t="shared" si="174"/>
        <v>59000</v>
      </c>
      <c r="G163" s="149">
        <v>0</v>
      </c>
      <c r="H163" s="149">
        <f t="shared" si="175"/>
        <v>0</v>
      </c>
      <c r="I163" s="149">
        <f t="shared" si="169"/>
        <v>59000</v>
      </c>
      <c r="J163" s="151"/>
    </row>
    <row r="164" spans="1:10" ht="21" customHeight="1">
      <c r="A164" s="259"/>
      <c r="B164" s="244" t="s">
        <v>99</v>
      </c>
      <c r="C164" s="149"/>
      <c r="D164" s="150"/>
      <c r="E164" s="149"/>
      <c r="F164" s="149"/>
      <c r="G164" s="149"/>
      <c r="H164" s="149"/>
      <c r="I164" s="149"/>
      <c r="J164" s="151"/>
    </row>
    <row r="165" spans="1:10" ht="21" customHeight="1">
      <c r="A165" s="259"/>
      <c r="B165" s="227" t="s">
        <v>200</v>
      </c>
      <c r="C165" s="149">
        <v>1</v>
      </c>
      <c r="D165" s="150" t="s">
        <v>11</v>
      </c>
      <c r="E165" s="149">
        <v>2900</v>
      </c>
      <c r="F165" s="149">
        <f t="shared" ref="F165" si="176">C165*E165</f>
        <v>2900</v>
      </c>
      <c r="G165" s="149">
        <v>870</v>
      </c>
      <c r="H165" s="149">
        <f t="shared" ref="H165" si="177">G165*C165</f>
        <v>870</v>
      </c>
      <c r="I165" s="149">
        <f t="shared" ref="I165" si="178">H165+F165</f>
        <v>3770</v>
      </c>
      <c r="J165" s="151"/>
    </row>
    <row r="166" spans="1:10" ht="21" customHeight="1">
      <c r="A166" s="259"/>
      <c r="B166" s="227" t="s">
        <v>101</v>
      </c>
      <c r="C166" s="149">
        <v>1</v>
      </c>
      <c r="D166" s="150" t="s">
        <v>14</v>
      </c>
      <c r="E166" s="149">
        <v>2850</v>
      </c>
      <c r="F166" s="149">
        <f t="shared" si="174"/>
        <v>2850</v>
      </c>
      <c r="G166" s="149">
        <v>450</v>
      </c>
      <c r="H166" s="149">
        <f t="shared" si="175"/>
        <v>450</v>
      </c>
      <c r="I166" s="149">
        <f t="shared" ref="I166:I173" si="179">H166+F166</f>
        <v>3300</v>
      </c>
      <c r="J166" s="161" t="s">
        <v>110</v>
      </c>
    </row>
    <row r="167" spans="1:10" ht="21" customHeight="1">
      <c r="A167" s="259"/>
      <c r="B167" s="227" t="s">
        <v>197</v>
      </c>
      <c r="C167" s="149">
        <v>1</v>
      </c>
      <c r="D167" s="150" t="s">
        <v>14</v>
      </c>
      <c r="E167" s="149">
        <v>2560</v>
      </c>
      <c r="F167" s="149">
        <f t="shared" si="174"/>
        <v>2560</v>
      </c>
      <c r="G167" s="149">
        <v>0</v>
      </c>
      <c r="H167" s="149">
        <f t="shared" si="175"/>
        <v>0</v>
      </c>
      <c r="I167" s="149">
        <f t="shared" si="179"/>
        <v>2560</v>
      </c>
      <c r="J167" s="161"/>
    </row>
    <row r="168" spans="1:10" ht="21" customHeight="1">
      <c r="A168" s="259"/>
      <c r="B168" s="227" t="s">
        <v>201</v>
      </c>
      <c r="C168" s="149">
        <v>1</v>
      </c>
      <c r="D168" s="150" t="s">
        <v>14</v>
      </c>
      <c r="E168" s="149">
        <v>289</v>
      </c>
      <c r="F168" s="149">
        <f t="shared" si="174"/>
        <v>289</v>
      </c>
      <c r="G168" s="149">
        <v>0</v>
      </c>
      <c r="H168" s="149">
        <f t="shared" si="175"/>
        <v>0</v>
      </c>
      <c r="I168" s="149">
        <f t="shared" si="179"/>
        <v>289</v>
      </c>
      <c r="J168" s="161" t="s">
        <v>114</v>
      </c>
    </row>
    <row r="169" spans="1:10" ht="21" customHeight="1">
      <c r="A169" s="259"/>
      <c r="B169" s="227" t="s">
        <v>104</v>
      </c>
      <c r="C169" s="149">
        <v>1</v>
      </c>
      <c r="D169" s="150" t="s">
        <v>14</v>
      </c>
      <c r="E169" s="149">
        <v>200</v>
      </c>
      <c r="F169" s="149">
        <f t="shared" si="174"/>
        <v>200</v>
      </c>
      <c r="G169" s="149">
        <v>0</v>
      </c>
      <c r="H169" s="149">
        <f t="shared" si="175"/>
        <v>0</v>
      </c>
      <c r="I169" s="149">
        <f t="shared" si="179"/>
        <v>200</v>
      </c>
      <c r="J169" s="161" t="s">
        <v>114</v>
      </c>
    </row>
    <row r="170" spans="1:10" ht="21" customHeight="1">
      <c r="A170" s="154"/>
      <c r="B170" s="240" t="s">
        <v>102</v>
      </c>
      <c r="C170" s="177">
        <v>1</v>
      </c>
      <c r="D170" s="178" t="s">
        <v>14</v>
      </c>
      <c r="E170" s="177">
        <v>856</v>
      </c>
      <c r="F170" s="177">
        <f t="shared" si="174"/>
        <v>856</v>
      </c>
      <c r="G170" s="177">
        <v>0</v>
      </c>
      <c r="H170" s="177">
        <f t="shared" si="175"/>
        <v>0</v>
      </c>
      <c r="I170" s="177">
        <f t="shared" si="179"/>
        <v>856</v>
      </c>
      <c r="J170" s="245"/>
    </row>
    <row r="171" spans="1:10" ht="21" customHeight="1">
      <c r="A171" s="278"/>
      <c r="B171" s="229" t="s">
        <v>198</v>
      </c>
      <c r="C171" s="159">
        <v>1</v>
      </c>
      <c r="D171" s="160" t="s">
        <v>14</v>
      </c>
      <c r="E171" s="159">
        <v>24790</v>
      </c>
      <c r="F171" s="159">
        <f t="shared" ref="F171:F178" si="180">C171*E171</f>
        <v>24790</v>
      </c>
      <c r="G171" s="159">
        <v>450</v>
      </c>
      <c r="H171" s="159">
        <f t="shared" ref="H171:H178" si="181">G171*C171</f>
        <v>450</v>
      </c>
      <c r="I171" s="159">
        <f t="shared" si="179"/>
        <v>25240</v>
      </c>
      <c r="J171" s="246" t="s">
        <v>110</v>
      </c>
    </row>
    <row r="172" spans="1:10" ht="21" customHeight="1">
      <c r="A172" s="259"/>
      <c r="B172" s="227" t="s">
        <v>113</v>
      </c>
      <c r="C172" s="149">
        <v>1</v>
      </c>
      <c r="D172" s="150" t="s">
        <v>14</v>
      </c>
      <c r="E172" s="149">
        <v>150</v>
      </c>
      <c r="F172" s="149">
        <f t="shared" si="180"/>
        <v>150</v>
      </c>
      <c r="G172" s="149">
        <v>0</v>
      </c>
      <c r="H172" s="149">
        <f t="shared" si="181"/>
        <v>0</v>
      </c>
      <c r="I172" s="149">
        <f t="shared" si="179"/>
        <v>150</v>
      </c>
      <c r="J172" s="161"/>
    </row>
    <row r="173" spans="1:10" ht="21" customHeight="1">
      <c r="A173" s="259"/>
      <c r="B173" s="227" t="s">
        <v>112</v>
      </c>
      <c r="C173" s="149">
        <v>1</v>
      </c>
      <c r="D173" s="150" t="s">
        <v>14</v>
      </c>
      <c r="E173" s="149">
        <v>599</v>
      </c>
      <c r="F173" s="149">
        <f t="shared" si="180"/>
        <v>599</v>
      </c>
      <c r="G173" s="149">
        <v>70</v>
      </c>
      <c r="H173" s="149">
        <f t="shared" si="181"/>
        <v>70</v>
      </c>
      <c r="I173" s="149">
        <f t="shared" si="179"/>
        <v>669</v>
      </c>
      <c r="J173" s="161" t="s">
        <v>114</v>
      </c>
    </row>
    <row r="174" spans="1:10" ht="21" customHeight="1">
      <c r="A174" s="259"/>
      <c r="B174" s="227" t="s">
        <v>199</v>
      </c>
      <c r="C174" s="149">
        <v>1</v>
      </c>
      <c r="D174" s="150" t="s">
        <v>14</v>
      </c>
      <c r="E174" s="149">
        <v>680</v>
      </c>
      <c r="F174" s="149">
        <f t="shared" si="180"/>
        <v>680</v>
      </c>
      <c r="G174" s="149">
        <v>70</v>
      </c>
      <c r="H174" s="149">
        <f t="shared" si="181"/>
        <v>70</v>
      </c>
      <c r="I174" s="149">
        <f t="shared" ref="I174" si="182">H174+F174</f>
        <v>750</v>
      </c>
      <c r="J174" s="161" t="s">
        <v>111</v>
      </c>
    </row>
    <row r="175" spans="1:10" ht="21" customHeight="1">
      <c r="A175" s="259"/>
      <c r="B175" s="227" t="s">
        <v>202</v>
      </c>
      <c r="C175" s="149">
        <v>1</v>
      </c>
      <c r="D175" s="150" t="s">
        <v>14</v>
      </c>
      <c r="E175" s="149">
        <v>2790</v>
      </c>
      <c r="F175" s="149">
        <f t="shared" si="180"/>
        <v>2790</v>
      </c>
      <c r="G175" s="149">
        <v>70</v>
      </c>
      <c r="H175" s="149">
        <f t="shared" si="181"/>
        <v>70</v>
      </c>
      <c r="I175" s="149">
        <f t="shared" ref="I175" si="183">H175+F175</f>
        <v>2860</v>
      </c>
      <c r="J175" s="279"/>
    </row>
    <row r="176" spans="1:10" ht="21" customHeight="1">
      <c r="A176" s="259"/>
      <c r="B176" s="227" t="s">
        <v>203</v>
      </c>
      <c r="C176" s="149">
        <v>1</v>
      </c>
      <c r="D176" s="150" t="s">
        <v>14</v>
      </c>
      <c r="E176" s="149">
        <v>7900</v>
      </c>
      <c r="F176" s="149">
        <f t="shared" si="180"/>
        <v>7900</v>
      </c>
      <c r="G176" s="149">
        <v>170</v>
      </c>
      <c r="H176" s="149">
        <f t="shared" si="181"/>
        <v>170</v>
      </c>
      <c r="I176" s="149">
        <f t="shared" ref="I176" si="184">H176+F176</f>
        <v>8070</v>
      </c>
      <c r="J176" s="279"/>
    </row>
    <row r="177" spans="1:14" ht="21" customHeight="1">
      <c r="A177" s="153"/>
      <c r="B177" s="227" t="s">
        <v>204</v>
      </c>
      <c r="C177" s="149">
        <v>1</v>
      </c>
      <c r="D177" s="150" t="s">
        <v>14</v>
      </c>
      <c r="E177" s="149">
        <v>1570</v>
      </c>
      <c r="F177" s="149">
        <f t="shared" si="180"/>
        <v>1570</v>
      </c>
      <c r="G177" s="149">
        <v>70</v>
      </c>
      <c r="H177" s="149">
        <f t="shared" si="181"/>
        <v>70</v>
      </c>
      <c r="I177" s="149">
        <f t="shared" ref="I177" si="185">H177+F177</f>
        <v>1640</v>
      </c>
      <c r="J177" s="161"/>
    </row>
    <row r="178" spans="1:14" ht="21" customHeight="1">
      <c r="A178" s="263"/>
      <c r="B178" s="241" t="s">
        <v>205</v>
      </c>
      <c r="C178" s="242">
        <v>1</v>
      </c>
      <c r="D178" s="243" t="s">
        <v>14</v>
      </c>
      <c r="E178" s="242">
        <v>544</v>
      </c>
      <c r="F178" s="242">
        <f t="shared" si="180"/>
        <v>544</v>
      </c>
      <c r="G178" s="242">
        <v>120</v>
      </c>
      <c r="H178" s="242">
        <f t="shared" si="181"/>
        <v>120</v>
      </c>
      <c r="I178" s="242">
        <f t="shared" ref="I178:I181" si="186">H178+F178</f>
        <v>664</v>
      </c>
      <c r="J178" s="247" t="s">
        <v>110</v>
      </c>
    </row>
    <row r="179" spans="1:14" ht="21" customHeight="1">
      <c r="A179" s="259"/>
      <c r="B179" s="227" t="s">
        <v>133</v>
      </c>
      <c r="C179" s="149">
        <v>1</v>
      </c>
      <c r="D179" s="150" t="s">
        <v>14</v>
      </c>
      <c r="E179" s="149">
        <v>312</v>
      </c>
      <c r="F179" s="149">
        <f t="shared" ref="F179:F181" si="187">C179*E179</f>
        <v>312</v>
      </c>
      <c r="G179" s="149">
        <v>75</v>
      </c>
      <c r="H179" s="149">
        <f t="shared" ref="H179:H181" si="188">G179*C179</f>
        <v>75</v>
      </c>
      <c r="I179" s="149">
        <f t="shared" si="186"/>
        <v>387</v>
      </c>
      <c r="J179" s="279"/>
    </row>
    <row r="180" spans="1:14" ht="21" customHeight="1">
      <c r="A180" s="259"/>
      <c r="B180" s="227" t="s">
        <v>134</v>
      </c>
      <c r="C180" s="149">
        <v>3</v>
      </c>
      <c r="D180" s="150" t="s">
        <v>14</v>
      </c>
      <c r="E180" s="149">
        <v>240</v>
      </c>
      <c r="F180" s="149">
        <f t="shared" si="187"/>
        <v>720</v>
      </c>
      <c r="G180" s="149">
        <v>0</v>
      </c>
      <c r="H180" s="149">
        <f t="shared" si="188"/>
        <v>0</v>
      </c>
      <c r="I180" s="149">
        <f t="shared" si="186"/>
        <v>720</v>
      </c>
      <c r="J180" s="161" t="s">
        <v>114</v>
      </c>
    </row>
    <row r="181" spans="1:14" ht="21" customHeight="1">
      <c r="A181" s="259"/>
      <c r="B181" s="227" t="s">
        <v>219</v>
      </c>
      <c r="C181" s="149">
        <v>10</v>
      </c>
      <c r="D181" s="150" t="s">
        <v>135</v>
      </c>
      <c r="E181" s="149">
        <v>177</v>
      </c>
      <c r="F181" s="149">
        <f t="shared" si="187"/>
        <v>1770</v>
      </c>
      <c r="G181" s="149">
        <v>0</v>
      </c>
      <c r="H181" s="149">
        <f t="shared" si="188"/>
        <v>0</v>
      </c>
      <c r="I181" s="149">
        <f t="shared" si="186"/>
        <v>1770</v>
      </c>
      <c r="J181" s="279"/>
    </row>
    <row r="182" spans="1:14" ht="23.25" customHeight="1">
      <c r="A182" s="154"/>
      <c r="B182" s="248" t="s">
        <v>229</v>
      </c>
      <c r="C182" s="177"/>
      <c r="D182" s="178"/>
      <c r="E182" s="177"/>
      <c r="F182" s="177"/>
      <c r="G182" s="177"/>
      <c r="H182" s="177"/>
      <c r="I182" s="249">
        <f>SUM(I147:I181)</f>
        <v>213362.59499999997</v>
      </c>
      <c r="J182" s="155"/>
    </row>
    <row r="183" spans="1:14">
      <c r="A183" s="164" t="s">
        <v>24</v>
      </c>
      <c r="B183" s="250" t="s">
        <v>83</v>
      </c>
      <c r="C183" s="159"/>
      <c r="D183" s="160"/>
      <c r="E183" s="159"/>
      <c r="F183" s="159"/>
      <c r="G183" s="159"/>
      <c r="H183" s="159"/>
      <c r="I183" s="159"/>
      <c r="J183" s="152"/>
    </row>
    <row r="184" spans="1:14" ht="21" customHeight="1">
      <c r="A184" s="153"/>
      <c r="B184" s="227" t="s">
        <v>157</v>
      </c>
      <c r="C184" s="149">
        <v>6</v>
      </c>
      <c r="D184" s="150" t="s">
        <v>14</v>
      </c>
      <c r="E184" s="251">
        <v>800</v>
      </c>
      <c r="F184" s="149">
        <f t="shared" ref="F184:F186" si="189">C184*E184</f>
        <v>4800</v>
      </c>
      <c r="G184" s="251">
        <v>115</v>
      </c>
      <c r="H184" s="149">
        <f t="shared" ref="H184:H186" si="190">G184*C184</f>
        <v>690</v>
      </c>
      <c r="I184" s="149">
        <f t="shared" ref="I184:I186" si="191">H184+F184</f>
        <v>5490</v>
      </c>
      <c r="J184" s="151"/>
    </row>
    <row r="185" spans="1:14" ht="21" customHeight="1">
      <c r="A185" s="153"/>
      <c r="B185" s="227" t="s">
        <v>187</v>
      </c>
      <c r="C185" s="149">
        <v>2</v>
      </c>
      <c r="D185" s="150" t="s">
        <v>189</v>
      </c>
      <c r="E185" s="149">
        <v>1200</v>
      </c>
      <c r="F185" s="149">
        <f t="shared" si="189"/>
        <v>2400</v>
      </c>
      <c r="G185" s="149">
        <v>0</v>
      </c>
      <c r="H185" s="149">
        <f t="shared" si="190"/>
        <v>0</v>
      </c>
      <c r="I185" s="149">
        <f t="shared" si="191"/>
        <v>2400</v>
      </c>
      <c r="J185" s="151"/>
    </row>
    <row r="186" spans="1:14" ht="21" customHeight="1">
      <c r="A186" s="153"/>
      <c r="B186" s="227" t="s">
        <v>188</v>
      </c>
      <c r="C186" s="149">
        <v>2</v>
      </c>
      <c r="D186" s="150" t="s">
        <v>189</v>
      </c>
      <c r="E186" s="149">
        <v>1200</v>
      </c>
      <c r="F186" s="149">
        <f t="shared" si="189"/>
        <v>2400</v>
      </c>
      <c r="G186" s="149">
        <v>0</v>
      </c>
      <c r="H186" s="149">
        <f t="shared" si="190"/>
        <v>0</v>
      </c>
      <c r="I186" s="149">
        <f t="shared" si="191"/>
        <v>2400</v>
      </c>
      <c r="J186" s="151"/>
      <c r="L186" s="120"/>
    </row>
    <row r="187" spans="1:14" ht="23.25" customHeight="1">
      <c r="A187" s="154"/>
      <c r="B187" s="248" t="s">
        <v>230</v>
      </c>
      <c r="C187" s="177"/>
      <c r="D187" s="178"/>
      <c r="E187" s="177"/>
      <c r="F187" s="177"/>
      <c r="G187" s="177"/>
      <c r="H187" s="177"/>
      <c r="I187" s="249">
        <f>SUM(I184:I186)</f>
        <v>10290</v>
      </c>
      <c r="J187" s="155"/>
    </row>
    <row r="188" spans="1:14">
      <c r="A188" s="164" t="s">
        <v>25</v>
      </c>
      <c r="B188" s="250" t="s">
        <v>84</v>
      </c>
      <c r="C188" s="159"/>
      <c r="D188" s="160"/>
      <c r="E188" s="159"/>
      <c r="F188" s="159"/>
      <c r="G188" s="159"/>
      <c r="H188" s="159"/>
      <c r="I188" s="159"/>
      <c r="J188" s="152"/>
    </row>
    <row r="189" spans="1:14" ht="21" customHeight="1">
      <c r="A189" s="153"/>
      <c r="B189" s="227" t="s">
        <v>225</v>
      </c>
      <c r="C189" s="149">
        <v>20</v>
      </c>
      <c r="D189" s="150" t="s">
        <v>18</v>
      </c>
      <c r="E189" s="149">
        <v>18.690000000000001</v>
      </c>
      <c r="F189" s="149">
        <f t="shared" ref="F189:F193" si="192">C189*E189</f>
        <v>373.8</v>
      </c>
      <c r="G189" s="149">
        <v>30</v>
      </c>
      <c r="H189" s="149">
        <f t="shared" ref="H189:H193" si="193">G189*C189</f>
        <v>600</v>
      </c>
      <c r="I189" s="149">
        <f t="shared" ref="I189:I193" si="194">H189+F189</f>
        <v>973.8</v>
      </c>
      <c r="J189" s="151"/>
      <c r="N189" s="23"/>
    </row>
    <row r="190" spans="1:14" ht="21" customHeight="1">
      <c r="A190" s="154"/>
      <c r="B190" s="240" t="s">
        <v>226</v>
      </c>
      <c r="C190" s="177">
        <v>20</v>
      </c>
      <c r="D190" s="178" t="s">
        <v>18</v>
      </c>
      <c r="E190" s="177">
        <v>62.5</v>
      </c>
      <c r="F190" s="177">
        <f t="shared" si="192"/>
        <v>1250</v>
      </c>
      <c r="G190" s="177">
        <v>40</v>
      </c>
      <c r="H190" s="177">
        <f t="shared" si="193"/>
        <v>800</v>
      </c>
      <c r="I190" s="177">
        <f t="shared" si="194"/>
        <v>2050</v>
      </c>
      <c r="J190" s="155"/>
      <c r="N190" s="23"/>
    </row>
    <row r="191" spans="1:14" ht="21" customHeight="1">
      <c r="A191" s="164"/>
      <c r="B191" s="229" t="s">
        <v>206</v>
      </c>
      <c r="C191" s="159">
        <v>20</v>
      </c>
      <c r="D191" s="160" t="s">
        <v>18</v>
      </c>
      <c r="E191" s="159">
        <v>326.52</v>
      </c>
      <c r="F191" s="159">
        <f t="shared" si="192"/>
        <v>6530.4</v>
      </c>
      <c r="G191" s="159">
        <v>100</v>
      </c>
      <c r="H191" s="159">
        <f t="shared" si="193"/>
        <v>2000</v>
      </c>
      <c r="I191" s="159">
        <f t="shared" si="194"/>
        <v>8530.4</v>
      </c>
      <c r="J191" s="152"/>
      <c r="L191" s="120"/>
      <c r="N191" s="23"/>
    </row>
    <row r="192" spans="1:14" ht="21" customHeight="1">
      <c r="A192" s="153"/>
      <c r="B192" s="227" t="s">
        <v>282</v>
      </c>
      <c r="C192" s="149">
        <v>1</v>
      </c>
      <c r="D192" s="150" t="s">
        <v>12</v>
      </c>
      <c r="E192" s="149">
        <v>0</v>
      </c>
      <c r="F192" s="149">
        <f t="shared" ref="F192" si="195">C192*E192</f>
        <v>0</v>
      </c>
      <c r="G192" s="149">
        <v>3600</v>
      </c>
      <c r="H192" s="149">
        <f t="shared" ref="H192" si="196">G192*C192</f>
        <v>3600</v>
      </c>
      <c r="I192" s="149">
        <f t="shared" ref="I192" si="197">H192+F192</f>
        <v>3600</v>
      </c>
      <c r="J192" s="151"/>
      <c r="L192" s="120"/>
      <c r="N192" s="23"/>
    </row>
    <row r="193" spans="1:10" ht="21" customHeight="1">
      <c r="A193" s="153"/>
      <c r="B193" s="227" t="s">
        <v>164</v>
      </c>
      <c r="C193" s="149">
        <v>1</v>
      </c>
      <c r="D193" s="150" t="s">
        <v>5</v>
      </c>
      <c r="E193" s="149">
        <f>SUM(F189:F191)*0.5</f>
        <v>4077.1</v>
      </c>
      <c r="F193" s="149">
        <f t="shared" si="192"/>
        <v>4077.1</v>
      </c>
      <c r="G193" s="149">
        <v>0</v>
      </c>
      <c r="H193" s="149">
        <f t="shared" si="193"/>
        <v>0</v>
      </c>
      <c r="I193" s="149">
        <f t="shared" si="194"/>
        <v>4077.1</v>
      </c>
      <c r="J193" s="151"/>
    </row>
    <row r="194" spans="1:10" ht="25.5">
      <c r="A194" s="154"/>
      <c r="B194" s="248" t="s">
        <v>214</v>
      </c>
      <c r="C194" s="280"/>
      <c r="D194" s="281"/>
      <c r="E194" s="280"/>
      <c r="F194" s="280"/>
      <c r="G194" s="280"/>
      <c r="H194" s="280"/>
      <c r="I194" s="282">
        <f>SUM(I189:I193)</f>
        <v>19231.3</v>
      </c>
      <c r="J194" s="283"/>
    </row>
    <row r="195" spans="1:10" ht="25.5">
      <c r="A195" s="284"/>
      <c r="B195" s="234" t="s">
        <v>231</v>
      </c>
      <c r="C195" s="285"/>
      <c r="D195" s="286"/>
      <c r="E195" s="285"/>
      <c r="F195" s="285"/>
      <c r="G195" s="285"/>
      <c r="H195" s="285"/>
      <c r="I195" s="285"/>
      <c r="J195" s="287">
        <f>SUM(I194,I187,I182)</f>
        <v>242883.89499999996</v>
      </c>
    </row>
    <row r="196" spans="1:10" ht="25.5">
      <c r="A196" s="288"/>
      <c r="B196" s="289" t="s">
        <v>232</v>
      </c>
      <c r="C196" s="235"/>
      <c r="D196" s="236"/>
      <c r="E196" s="235"/>
      <c r="F196" s="235"/>
      <c r="G196" s="235"/>
      <c r="H196" s="235"/>
      <c r="I196" s="235"/>
      <c r="J196" s="290">
        <f>SUM(J195,J144,J123,J38)</f>
        <v>2569287.5500000003</v>
      </c>
    </row>
    <row r="197" spans="1:10">
      <c r="A197" s="221">
        <v>2</v>
      </c>
      <c r="B197" s="147" t="s">
        <v>233</v>
      </c>
      <c r="C197" s="222"/>
      <c r="D197" s="223"/>
      <c r="E197" s="222"/>
      <c r="F197" s="222"/>
      <c r="G197" s="222"/>
      <c r="H197" s="222"/>
      <c r="I197" s="222"/>
      <c r="J197" s="224"/>
    </row>
    <row r="198" spans="1:10">
      <c r="A198" s="156">
        <v>2.1</v>
      </c>
      <c r="B198" s="225" t="s">
        <v>80</v>
      </c>
      <c r="C198" s="149"/>
      <c r="D198" s="150"/>
      <c r="E198" s="149"/>
      <c r="F198" s="149"/>
      <c r="G198" s="149"/>
      <c r="H198" s="149"/>
      <c r="I198" s="149"/>
      <c r="J198" s="151"/>
    </row>
    <row r="199" spans="1:10">
      <c r="A199" s="153" t="s">
        <v>234</v>
      </c>
      <c r="B199" s="226" t="s">
        <v>73</v>
      </c>
      <c r="C199" s="149"/>
      <c r="D199" s="150"/>
      <c r="E199" s="149"/>
      <c r="F199" s="149"/>
      <c r="G199" s="149"/>
      <c r="H199" s="149"/>
      <c r="I199" s="149"/>
      <c r="J199" s="151"/>
    </row>
    <row r="200" spans="1:10" ht="21" customHeight="1">
      <c r="A200" s="156"/>
      <c r="B200" s="227" t="s">
        <v>377</v>
      </c>
      <c r="C200" s="149">
        <v>139</v>
      </c>
      <c r="D200" s="150" t="s">
        <v>11</v>
      </c>
      <c r="E200" s="149">
        <v>0</v>
      </c>
      <c r="F200" s="149">
        <f>C200*E200</f>
        <v>0</v>
      </c>
      <c r="G200" s="149">
        <v>50</v>
      </c>
      <c r="H200" s="149">
        <f>G200*C200</f>
        <v>6950</v>
      </c>
      <c r="I200" s="149">
        <f>H200+F200</f>
        <v>6950</v>
      </c>
      <c r="J200" s="151" t="s">
        <v>19</v>
      </c>
    </row>
    <row r="201" spans="1:10" ht="21" customHeight="1">
      <c r="A201" s="156"/>
      <c r="B201" s="227" t="s">
        <v>378</v>
      </c>
      <c r="C201" s="149">
        <v>149.28</v>
      </c>
      <c r="D201" s="150" t="s">
        <v>11</v>
      </c>
      <c r="E201" s="149">
        <v>0</v>
      </c>
      <c r="F201" s="149">
        <f t="shared" ref="F201:F211" si="198">C201*E201</f>
        <v>0</v>
      </c>
      <c r="G201" s="149">
        <v>25</v>
      </c>
      <c r="H201" s="149">
        <f t="shared" ref="H201:H211" si="199">G201*C201</f>
        <v>3732</v>
      </c>
      <c r="I201" s="149">
        <f t="shared" ref="I201:I211" si="200">H201+F201</f>
        <v>3732</v>
      </c>
      <c r="J201" s="151" t="s">
        <v>19</v>
      </c>
    </row>
    <row r="202" spans="1:10" ht="21" customHeight="1">
      <c r="A202" s="156"/>
      <c r="B202" s="227" t="s">
        <v>379</v>
      </c>
      <c r="C202" s="149">
        <v>276.3</v>
      </c>
      <c r="D202" s="150" t="s">
        <v>11</v>
      </c>
      <c r="E202" s="149">
        <v>0</v>
      </c>
      <c r="F202" s="149">
        <f t="shared" si="198"/>
        <v>0</v>
      </c>
      <c r="G202" s="149">
        <v>35</v>
      </c>
      <c r="H202" s="149">
        <f t="shared" si="199"/>
        <v>9670.5</v>
      </c>
      <c r="I202" s="149">
        <f t="shared" si="200"/>
        <v>9670.5</v>
      </c>
      <c r="J202" s="151" t="s">
        <v>19</v>
      </c>
    </row>
    <row r="203" spans="1:10" ht="21" customHeight="1">
      <c r="A203" s="156"/>
      <c r="B203" s="227" t="s">
        <v>380</v>
      </c>
      <c r="C203" s="149">
        <v>24</v>
      </c>
      <c r="D203" s="150" t="s">
        <v>14</v>
      </c>
      <c r="E203" s="149">
        <v>0</v>
      </c>
      <c r="F203" s="149">
        <f t="shared" si="198"/>
        <v>0</v>
      </c>
      <c r="G203" s="149">
        <v>250</v>
      </c>
      <c r="H203" s="149">
        <f t="shared" si="199"/>
        <v>6000</v>
      </c>
      <c r="I203" s="149">
        <f t="shared" si="200"/>
        <v>6000</v>
      </c>
      <c r="J203" s="151" t="s">
        <v>19</v>
      </c>
    </row>
    <row r="204" spans="1:10" ht="21" customHeight="1">
      <c r="A204" s="156"/>
      <c r="B204" s="227" t="s">
        <v>381</v>
      </c>
      <c r="C204" s="149">
        <v>58</v>
      </c>
      <c r="D204" s="150" t="s">
        <v>14</v>
      </c>
      <c r="E204" s="149">
        <v>0</v>
      </c>
      <c r="F204" s="149">
        <f t="shared" si="198"/>
        <v>0</v>
      </c>
      <c r="G204" s="149">
        <v>180</v>
      </c>
      <c r="H204" s="149">
        <f t="shared" si="199"/>
        <v>10440</v>
      </c>
      <c r="I204" s="149">
        <f t="shared" si="200"/>
        <v>10440</v>
      </c>
      <c r="J204" s="151" t="s">
        <v>19</v>
      </c>
    </row>
    <row r="205" spans="1:10" ht="21" customHeight="1">
      <c r="A205" s="156"/>
      <c r="B205" s="227" t="s">
        <v>382</v>
      </c>
      <c r="C205" s="149">
        <v>2</v>
      </c>
      <c r="D205" s="150" t="s">
        <v>11</v>
      </c>
      <c r="E205" s="149">
        <v>0</v>
      </c>
      <c r="F205" s="149">
        <f t="shared" si="198"/>
        <v>0</v>
      </c>
      <c r="G205" s="149">
        <v>50</v>
      </c>
      <c r="H205" s="149">
        <f t="shared" si="199"/>
        <v>100</v>
      </c>
      <c r="I205" s="149">
        <f t="shared" si="200"/>
        <v>100</v>
      </c>
      <c r="J205" s="151" t="s">
        <v>19</v>
      </c>
    </row>
    <row r="206" spans="1:10" ht="21" customHeight="1">
      <c r="A206" s="156"/>
      <c r="B206" s="227" t="s">
        <v>383</v>
      </c>
      <c r="C206" s="149">
        <v>18</v>
      </c>
      <c r="D206" s="150" t="s">
        <v>11</v>
      </c>
      <c r="E206" s="149">
        <v>0</v>
      </c>
      <c r="F206" s="149">
        <f t="shared" si="198"/>
        <v>0</v>
      </c>
      <c r="G206" s="149">
        <v>50</v>
      </c>
      <c r="H206" s="149">
        <f t="shared" si="199"/>
        <v>900</v>
      </c>
      <c r="I206" s="149">
        <f t="shared" si="200"/>
        <v>900</v>
      </c>
      <c r="J206" s="151" t="s">
        <v>19</v>
      </c>
    </row>
    <row r="207" spans="1:10" ht="21" customHeight="1">
      <c r="A207" s="156"/>
      <c r="B207" s="227" t="s">
        <v>384</v>
      </c>
      <c r="C207" s="149">
        <v>18</v>
      </c>
      <c r="D207" s="150" t="s">
        <v>11</v>
      </c>
      <c r="E207" s="149">
        <v>0</v>
      </c>
      <c r="F207" s="149">
        <f t="shared" si="198"/>
        <v>0</v>
      </c>
      <c r="G207" s="149">
        <v>50</v>
      </c>
      <c r="H207" s="149">
        <f t="shared" si="199"/>
        <v>900</v>
      </c>
      <c r="I207" s="149">
        <f t="shared" si="200"/>
        <v>900</v>
      </c>
      <c r="J207" s="151" t="s">
        <v>19</v>
      </c>
    </row>
    <row r="208" spans="1:10" ht="21" customHeight="1">
      <c r="A208" s="156"/>
      <c r="B208" s="227" t="s">
        <v>385</v>
      </c>
      <c r="C208" s="149">
        <v>8</v>
      </c>
      <c r="D208" s="150" t="s">
        <v>14</v>
      </c>
      <c r="E208" s="149">
        <v>0</v>
      </c>
      <c r="F208" s="149">
        <f t="shared" si="198"/>
        <v>0</v>
      </c>
      <c r="G208" s="149">
        <v>60</v>
      </c>
      <c r="H208" s="149">
        <f t="shared" si="199"/>
        <v>480</v>
      </c>
      <c r="I208" s="149">
        <f t="shared" si="200"/>
        <v>480</v>
      </c>
      <c r="J208" s="151" t="s">
        <v>19</v>
      </c>
    </row>
    <row r="209" spans="1:13" ht="21" customHeight="1">
      <c r="A209" s="156"/>
      <c r="B209" s="227" t="s">
        <v>386</v>
      </c>
      <c r="C209" s="149">
        <v>12</v>
      </c>
      <c r="D209" s="150" t="s">
        <v>14</v>
      </c>
      <c r="E209" s="149">
        <v>0</v>
      </c>
      <c r="F209" s="149">
        <f t="shared" si="198"/>
        <v>0</v>
      </c>
      <c r="G209" s="149">
        <v>25</v>
      </c>
      <c r="H209" s="149">
        <f t="shared" si="199"/>
        <v>300</v>
      </c>
      <c r="I209" s="149">
        <f t="shared" si="200"/>
        <v>300</v>
      </c>
      <c r="J209" s="151" t="s">
        <v>19</v>
      </c>
    </row>
    <row r="210" spans="1:13" ht="21" customHeight="1">
      <c r="A210" s="157"/>
      <c r="B210" s="240" t="s">
        <v>387</v>
      </c>
      <c r="C210" s="177">
        <v>24</v>
      </c>
      <c r="D210" s="178" t="s">
        <v>14</v>
      </c>
      <c r="E210" s="177">
        <v>0</v>
      </c>
      <c r="F210" s="177">
        <f t="shared" si="198"/>
        <v>0</v>
      </c>
      <c r="G210" s="177">
        <v>25</v>
      </c>
      <c r="H210" s="177">
        <f t="shared" si="199"/>
        <v>600</v>
      </c>
      <c r="I210" s="177">
        <f t="shared" si="200"/>
        <v>600</v>
      </c>
      <c r="J210" s="155" t="s">
        <v>19</v>
      </c>
    </row>
    <row r="211" spans="1:13" ht="21" customHeight="1">
      <c r="A211" s="163"/>
      <c r="B211" s="229" t="s">
        <v>388</v>
      </c>
      <c r="C211" s="159">
        <v>468</v>
      </c>
      <c r="D211" s="160" t="s">
        <v>18</v>
      </c>
      <c r="E211" s="159">
        <v>0</v>
      </c>
      <c r="F211" s="159">
        <f t="shared" si="198"/>
        <v>0</v>
      </c>
      <c r="G211" s="159">
        <v>12</v>
      </c>
      <c r="H211" s="159">
        <f t="shared" si="199"/>
        <v>5616</v>
      </c>
      <c r="I211" s="159">
        <f t="shared" si="200"/>
        <v>5616</v>
      </c>
      <c r="J211" s="152" t="s">
        <v>19</v>
      </c>
      <c r="M211" s="120"/>
    </row>
    <row r="212" spans="1:13">
      <c r="A212" s="153" t="s">
        <v>235</v>
      </c>
      <c r="B212" s="291" t="s">
        <v>236</v>
      </c>
      <c r="C212" s="242"/>
      <c r="D212" s="243"/>
      <c r="E212" s="242"/>
      <c r="F212" s="242"/>
      <c r="G212" s="242"/>
      <c r="H212" s="242"/>
      <c r="I212" s="242"/>
      <c r="J212" s="176"/>
    </row>
    <row r="213" spans="1:13" ht="21" customHeight="1">
      <c r="A213" s="153"/>
      <c r="B213" s="227" t="s">
        <v>237</v>
      </c>
      <c r="C213" s="149">
        <v>20.7</v>
      </c>
      <c r="D213" s="150" t="s">
        <v>11</v>
      </c>
      <c r="E213" s="149">
        <v>0</v>
      </c>
      <c r="F213" s="149">
        <f t="shared" ref="F213:F217" si="201">C213*E213</f>
        <v>0</v>
      </c>
      <c r="G213" s="149">
        <v>25</v>
      </c>
      <c r="H213" s="149">
        <f t="shared" ref="H213:H217" si="202">G213*C213</f>
        <v>517.5</v>
      </c>
      <c r="I213" s="149">
        <f t="shared" ref="I213:I217" si="203">H213+F213</f>
        <v>517.5</v>
      </c>
      <c r="J213" s="151" t="s">
        <v>19</v>
      </c>
    </row>
    <row r="214" spans="1:13" ht="21" customHeight="1">
      <c r="A214" s="156"/>
      <c r="B214" s="227" t="s">
        <v>238</v>
      </c>
      <c r="C214" s="149">
        <v>7.5</v>
      </c>
      <c r="D214" s="150" t="s">
        <v>11</v>
      </c>
      <c r="E214" s="149">
        <v>0</v>
      </c>
      <c r="F214" s="149">
        <f>C214*E214</f>
        <v>0</v>
      </c>
      <c r="G214" s="149">
        <v>50</v>
      </c>
      <c r="H214" s="149">
        <f>G214*C214</f>
        <v>375</v>
      </c>
      <c r="I214" s="149">
        <f>H214+F214</f>
        <v>375</v>
      </c>
      <c r="J214" s="151"/>
    </row>
    <row r="215" spans="1:13" ht="21" customHeight="1">
      <c r="A215" s="156"/>
      <c r="B215" s="227" t="s">
        <v>239</v>
      </c>
      <c r="C215" s="149">
        <v>3.4</v>
      </c>
      <c r="D215" s="150" t="s">
        <v>11</v>
      </c>
      <c r="E215" s="149">
        <v>0</v>
      </c>
      <c r="F215" s="149">
        <f t="shared" si="201"/>
        <v>0</v>
      </c>
      <c r="G215" s="149">
        <v>40</v>
      </c>
      <c r="H215" s="149">
        <f t="shared" si="202"/>
        <v>136</v>
      </c>
      <c r="I215" s="149">
        <f t="shared" si="203"/>
        <v>136</v>
      </c>
      <c r="J215" s="151" t="s">
        <v>19</v>
      </c>
    </row>
    <row r="216" spans="1:13" ht="21" customHeight="1">
      <c r="A216" s="156"/>
      <c r="B216" s="227" t="s">
        <v>240</v>
      </c>
      <c r="C216" s="149">
        <v>1.8</v>
      </c>
      <c r="D216" s="150" t="s">
        <v>11</v>
      </c>
      <c r="E216" s="149">
        <v>0</v>
      </c>
      <c r="F216" s="149">
        <f t="shared" si="201"/>
        <v>0</v>
      </c>
      <c r="G216" s="149">
        <v>60</v>
      </c>
      <c r="H216" s="149">
        <f t="shared" si="202"/>
        <v>108</v>
      </c>
      <c r="I216" s="149">
        <f t="shared" si="203"/>
        <v>108</v>
      </c>
      <c r="J216" s="151" t="s">
        <v>74</v>
      </c>
    </row>
    <row r="217" spans="1:13" ht="21" customHeight="1">
      <c r="A217" s="292"/>
      <c r="B217" s="293" t="s">
        <v>241</v>
      </c>
      <c r="C217" s="264">
        <v>1</v>
      </c>
      <c r="D217" s="265" t="s">
        <v>14</v>
      </c>
      <c r="E217" s="264">
        <v>0</v>
      </c>
      <c r="F217" s="264">
        <f t="shared" si="201"/>
        <v>0</v>
      </c>
      <c r="G217" s="264">
        <v>30</v>
      </c>
      <c r="H217" s="264">
        <f t="shared" si="202"/>
        <v>30</v>
      </c>
      <c r="I217" s="264">
        <f t="shared" si="203"/>
        <v>30</v>
      </c>
      <c r="J217" s="294" t="s">
        <v>74</v>
      </c>
    </row>
    <row r="218" spans="1:13" ht="25.5">
      <c r="A218" s="288"/>
      <c r="B218" s="234" t="s">
        <v>242</v>
      </c>
      <c r="C218" s="235"/>
      <c r="D218" s="236"/>
      <c r="E218" s="235"/>
      <c r="F218" s="235"/>
      <c r="G218" s="235"/>
      <c r="H218" s="235"/>
      <c r="I218" s="295"/>
      <c r="J218" s="238">
        <f>SUM(I200:I217)</f>
        <v>46855</v>
      </c>
    </row>
    <row r="219" spans="1:13">
      <c r="A219" s="163">
        <v>2.2000000000000002</v>
      </c>
      <c r="B219" s="239" t="s">
        <v>85</v>
      </c>
      <c r="C219" s="159"/>
      <c r="D219" s="160"/>
      <c r="E219" s="159"/>
      <c r="F219" s="159"/>
      <c r="G219" s="159"/>
      <c r="H219" s="159"/>
      <c r="I219" s="159"/>
      <c r="J219" s="152"/>
    </row>
    <row r="220" spans="1:13">
      <c r="A220" s="150" t="s">
        <v>243</v>
      </c>
      <c r="B220" s="226" t="s">
        <v>76</v>
      </c>
      <c r="C220" s="149"/>
      <c r="D220" s="150"/>
      <c r="E220" s="149"/>
      <c r="F220" s="149"/>
      <c r="G220" s="149"/>
      <c r="H220" s="149"/>
      <c r="I220" s="149"/>
      <c r="J220" s="151"/>
    </row>
    <row r="221" spans="1:13">
      <c r="A221" s="153"/>
      <c r="B221" s="227" t="s">
        <v>92</v>
      </c>
      <c r="C221" s="149">
        <v>57.4</v>
      </c>
      <c r="D221" s="150" t="s">
        <v>11</v>
      </c>
      <c r="E221" s="149">
        <v>285</v>
      </c>
      <c r="F221" s="149">
        <f t="shared" ref="F221:F238" si="204">C221*E221</f>
        <v>16359</v>
      </c>
      <c r="G221" s="149">
        <v>75</v>
      </c>
      <c r="H221" s="149">
        <f t="shared" ref="H221:H238" si="205">G221*C221</f>
        <v>4305</v>
      </c>
      <c r="I221" s="149">
        <f t="shared" ref="I221:I238" si="206">H221+F221</f>
        <v>20664</v>
      </c>
      <c r="J221" s="151"/>
    </row>
    <row r="222" spans="1:13">
      <c r="A222" s="153"/>
      <c r="B222" s="227" t="s">
        <v>88</v>
      </c>
      <c r="C222" s="149"/>
      <c r="D222" s="150"/>
      <c r="E222" s="149"/>
      <c r="F222" s="149"/>
      <c r="G222" s="149"/>
      <c r="H222" s="149"/>
      <c r="I222" s="149"/>
      <c r="J222" s="151"/>
    </row>
    <row r="223" spans="1:13">
      <c r="A223" s="153"/>
      <c r="B223" s="227" t="s">
        <v>91</v>
      </c>
      <c r="C223" s="149">
        <v>106.96</v>
      </c>
      <c r="D223" s="150" t="s">
        <v>11</v>
      </c>
      <c r="E223" s="149">
        <v>1450</v>
      </c>
      <c r="F223" s="149">
        <f t="shared" si="204"/>
        <v>155092</v>
      </c>
      <c r="G223" s="149">
        <v>400</v>
      </c>
      <c r="H223" s="149">
        <f t="shared" si="205"/>
        <v>42784</v>
      </c>
      <c r="I223" s="149">
        <f t="shared" si="206"/>
        <v>197876</v>
      </c>
      <c r="J223" s="151"/>
    </row>
    <row r="224" spans="1:13">
      <c r="A224" s="153"/>
      <c r="B224" s="227" t="s">
        <v>93</v>
      </c>
      <c r="C224" s="149">
        <v>13.6</v>
      </c>
      <c r="D224" s="150" t="s">
        <v>11</v>
      </c>
      <c r="E224" s="149">
        <v>256</v>
      </c>
      <c r="F224" s="149">
        <f t="shared" si="204"/>
        <v>3481.6</v>
      </c>
      <c r="G224" s="149">
        <v>94</v>
      </c>
      <c r="H224" s="149">
        <f t="shared" si="205"/>
        <v>1278.3999999999999</v>
      </c>
      <c r="I224" s="149">
        <f t="shared" si="206"/>
        <v>4760</v>
      </c>
      <c r="J224" s="151"/>
    </row>
    <row r="225" spans="1:10">
      <c r="A225" s="153"/>
      <c r="B225" s="227" t="s">
        <v>244</v>
      </c>
      <c r="C225" s="149">
        <v>2</v>
      </c>
      <c r="D225" s="150" t="s">
        <v>11</v>
      </c>
      <c r="E225" s="149">
        <v>1980</v>
      </c>
      <c r="F225" s="149">
        <f t="shared" si="204"/>
        <v>3960</v>
      </c>
      <c r="G225" s="149">
        <v>150</v>
      </c>
      <c r="H225" s="149">
        <f t="shared" si="205"/>
        <v>300</v>
      </c>
      <c r="I225" s="149">
        <f t="shared" si="206"/>
        <v>4260</v>
      </c>
      <c r="J225" s="151"/>
    </row>
    <row r="226" spans="1:10">
      <c r="A226" s="153"/>
      <c r="B226" s="227" t="s">
        <v>227</v>
      </c>
      <c r="C226" s="149">
        <v>362.06</v>
      </c>
      <c r="D226" s="150" t="s">
        <v>11</v>
      </c>
      <c r="E226" s="149">
        <v>85</v>
      </c>
      <c r="F226" s="149">
        <f t="shared" si="204"/>
        <v>30775.1</v>
      </c>
      <c r="G226" s="149">
        <v>94</v>
      </c>
      <c r="H226" s="149">
        <f t="shared" si="205"/>
        <v>34033.64</v>
      </c>
      <c r="I226" s="149">
        <f t="shared" si="206"/>
        <v>64808.74</v>
      </c>
      <c r="J226" s="151"/>
    </row>
    <row r="227" spans="1:10">
      <c r="A227" s="153"/>
      <c r="B227" s="227" t="s">
        <v>363</v>
      </c>
      <c r="C227" s="149">
        <v>106.22</v>
      </c>
      <c r="D227" s="150" t="s">
        <v>11</v>
      </c>
      <c r="E227" s="149">
        <v>45</v>
      </c>
      <c r="F227" s="149">
        <f t="shared" si="204"/>
        <v>4779.8999999999996</v>
      </c>
      <c r="G227" s="149">
        <v>30</v>
      </c>
      <c r="H227" s="149">
        <f t="shared" si="205"/>
        <v>3186.6</v>
      </c>
      <c r="I227" s="149">
        <f t="shared" si="206"/>
        <v>7966.5</v>
      </c>
      <c r="J227" s="151"/>
    </row>
    <row r="228" spans="1:10">
      <c r="A228" s="153"/>
      <c r="B228" s="227" t="s">
        <v>94</v>
      </c>
      <c r="C228" s="149">
        <v>255.84</v>
      </c>
      <c r="D228" s="150" t="s">
        <v>11</v>
      </c>
      <c r="E228" s="149">
        <v>343</v>
      </c>
      <c r="F228" s="149">
        <f t="shared" si="204"/>
        <v>87753.12</v>
      </c>
      <c r="G228" s="149">
        <v>181</v>
      </c>
      <c r="H228" s="149">
        <f t="shared" si="205"/>
        <v>46307.040000000001</v>
      </c>
      <c r="I228" s="149">
        <f t="shared" si="206"/>
        <v>134060.16</v>
      </c>
      <c r="J228" s="151"/>
    </row>
    <row r="229" spans="1:10">
      <c r="A229" s="153"/>
      <c r="B229" s="227" t="s">
        <v>95</v>
      </c>
      <c r="C229" s="149">
        <v>21.32</v>
      </c>
      <c r="D229" s="150" t="s">
        <v>11</v>
      </c>
      <c r="E229" s="149">
        <v>650</v>
      </c>
      <c r="F229" s="149">
        <f t="shared" si="204"/>
        <v>13858</v>
      </c>
      <c r="G229" s="149">
        <v>201</v>
      </c>
      <c r="H229" s="149">
        <f t="shared" si="205"/>
        <v>4285.32</v>
      </c>
      <c r="I229" s="149">
        <f t="shared" si="206"/>
        <v>18143.32</v>
      </c>
      <c r="J229" s="151"/>
    </row>
    <row r="230" spans="1:10">
      <c r="A230" s="154"/>
      <c r="B230" s="240" t="s">
        <v>245</v>
      </c>
      <c r="C230" s="177">
        <v>24</v>
      </c>
      <c r="D230" s="178" t="s">
        <v>89</v>
      </c>
      <c r="E230" s="177">
        <v>11900</v>
      </c>
      <c r="F230" s="177">
        <f t="shared" si="204"/>
        <v>285600</v>
      </c>
      <c r="G230" s="177">
        <v>800</v>
      </c>
      <c r="H230" s="177">
        <f t="shared" si="205"/>
        <v>19200</v>
      </c>
      <c r="I230" s="177">
        <f t="shared" si="206"/>
        <v>304800</v>
      </c>
      <c r="J230" s="155" t="s">
        <v>122</v>
      </c>
    </row>
    <row r="231" spans="1:10">
      <c r="A231" s="164"/>
      <c r="B231" s="229" t="s">
        <v>246</v>
      </c>
      <c r="C231" s="159"/>
      <c r="D231" s="160"/>
      <c r="E231" s="159"/>
      <c r="F231" s="159"/>
      <c r="G231" s="159"/>
      <c r="H231" s="159"/>
      <c r="I231" s="159"/>
      <c r="J231" s="152"/>
    </row>
    <row r="232" spans="1:10">
      <c r="A232" s="153"/>
      <c r="B232" s="227" t="s">
        <v>96</v>
      </c>
      <c r="C232" s="149">
        <v>140</v>
      </c>
      <c r="D232" s="150" t="s">
        <v>11</v>
      </c>
      <c r="E232" s="149">
        <v>706</v>
      </c>
      <c r="F232" s="149">
        <f t="shared" si="204"/>
        <v>98840</v>
      </c>
      <c r="G232" s="149">
        <v>222</v>
      </c>
      <c r="H232" s="149">
        <f t="shared" si="205"/>
        <v>31080</v>
      </c>
      <c r="I232" s="149">
        <f t="shared" si="206"/>
        <v>129920</v>
      </c>
      <c r="J232" s="151"/>
    </row>
    <row r="233" spans="1:10">
      <c r="A233" s="153"/>
      <c r="B233" s="227" t="s">
        <v>371</v>
      </c>
      <c r="C233" s="149">
        <v>140</v>
      </c>
      <c r="D233" s="150" t="s">
        <v>11</v>
      </c>
      <c r="E233" s="149">
        <v>189.85</v>
      </c>
      <c r="F233" s="149">
        <f t="shared" si="204"/>
        <v>26579</v>
      </c>
      <c r="G233" s="149">
        <v>64</v>
      </c>
      <c r="H233" s="149">
        <f t="shared" si="205"/>
        <v>8960</v>
      </c>
      <c r="I233" s="149">
        <f t="shared" si="206"/>
        <v>35539</v>
      </c>
      <c r="J233" s="151"/>
    </row>
    <row r="234" spans="1:10">
      <c r="A234" s="153"/>
      <c r="B234" s="227" t="s">
        <v>220</v>
      </c>
      <c r="C234" s="149">
        <v>12</v>
      </c>
      <c r="D234" s="150" t="s">
        <v>11</v>
      </c>
      <c r="E234" s="149">
        <v>1950</v>
      </c>
      <c r="F234" s="149">
        <f t="shared" si="204"/>
        <v>23400</v>
      </c>
      <c r="G234" s="149">
        <v>150</v>
      </c>
      <c r="H234" s="149">
        <f t="shared" si="205"/>
        <v>1800</v>
      </c>
      <c r="I234" s="149">
        <f t="shared" si="206"/>
        <v>25200</v>
      </c>
      <c r="J234" s="151"/>
    </row>
    <row r="235" spans="1:10">
      <c r="A235" s="153"/>
      <c r="B235" s="227" t="s">
        <v>221</v>
      </c>
      <c r="C235" s="149">
        <v>20</v>
      </c>
      <c r="D235" s="150" t="s">
        <v>222</v>
      </c>
      <c r="E235" s="149">
        <v>0</v>
      </c>
      <c r="F235" s="149">
        <f t="shared" si="204"/>
        <v>0</v>
      </c>
      <c r="G235" s="149">
        <v>550</v>
      </c>
      <c r="H235" s="149">
        <f t="shared" si="205"/>
        <v>11000</v>
      </c>
      <c r="I235" s="149">
        <f t="shared" si="206"/>
        <v>11000</v>
      </c>
      <c r="J235" s="151"/>
    </row>
    <row r="236" spans="1:10">
      <c r="A236" s="153"/>
      <c r="B236" s="227" t="s">
        <v>365</v>
      </c>
      <c r="C236" s="149">
        <v>4</v>
      </c>
      <c r="D236" s="150" t="s">
        <v>90</v>
      </c>
      <c r="E236" s="149">
        <v>9100</v>
      </c>
      <c r="F236" s="149">
        <f t="shared" si="204"/>
        <v>36400</v>
      </c>
      <c r="G236" s="149">
        <v>210</v>
      </c>
      <c r="H236" s="149">
        <f t="shared" si="205"/>
        <v>840</v>
      </c>
      <c r="I236" s="149">
        <f t="shared" si="206"/>
        <v>37240</v>
      </c>
      <c r="J236" s="151"/>
    </row>
    <row r="237" spans="1:10">
      <c r="A237" s="153"/>
      <c r="B237" s="227" t="s">
        <v>366</v>
      </c>
      <c r="C237" s="149">
        <v>4</v>
      </c>
      <c r="D237" s="150" t="s">
        <v>90</v>
      </c>
      <c r="E237" s="149">
        <v>8800</v>
      </c>
      <c r="F237" s="149">
        <f t="shared" si="204"/>
        <v>35200</v>
      </c>
      <c r="G237" s="149">
        <v>210</v>
      </c>
      <c r="H237" s="149">
        <f t="shared" si="205"/>
        <v>840</v>
      </c>
      <c r="I237" s="149">
        <f t="shared" si="206"/>
        <v>36040</v>
      </c>
      <c r="J237" s="151"/>
    </row>
    <row r="238" spans="1:10">
      <c r="A238" s="259"/>
      <c r="B238" s="227" t="s">
        <v>367</v>
      </c>
      <c r="C238" s="149">
        <v>79.2</v>
      </c>
      <c r="D238" s="150" t="s">
        <v>11</v>
      </c>
      <c r="E238" s="149">
        <v>1750</v>
      </c>
      <c r="F238" s="149">
        <f t="shared" si="204"/>
        <v>138600</v>
      </c>
      <c r="G238" s="149">
        <v>525</v>
      </c>
      <c r="H238" s="149">
        <f t="shared" si="205"/>
        <v>41580</v>
      </c>
      <c r="I238" s="149">
        <f t="shared" si="206"/>
        <v>180180</v>
      </c>
      <c r="J238" s="233"/>
    </row>
    <row r="239" spans="1:10">
      <c r="A239" s="153"/>
      <c r="B239" s="227" t="s">
        <v>368</v>
      </c>
      <c r="C239" s="149"/>
      <c r="D239" s="150"/>
      <c r="E239" s="149"/>
      <c r="F239" s="149"/>
      <c r="G239" s="149"/>
      <c r="H239" s="149"/>
      <c r="I239" s="149"/>
      <c r="J239" s="151"/>
    </row>
    <row r="240" spans="1:10">
      <c r="A240" s="175"/>
      <c r="B240" s="241" t="s">
        <v>247</v>
      </c>
      <c r="C240" s="242">
        <v>4</v>
      </c>
      <c r="D240" s="243" t="s">
        <v>14</v>
      </c>
      <c r="E240" s="242">
        <v>450</v>
      </c>
      <c r="F240" s="242">
        <f t="shared" ref="F240" si="207">C240*E240</f>
        <v>1800</v>
      </c>
      <c r="G240" s="242">
        <v>0</v>
      </c>
      <c r="H240" s="242">
        <f t="shared" ref="H240" si="208">G240*C240</f>
        <v>0</v>
      </c>
      <c r="I240" s="242">
        <f t="shared" ref="I240" si="209">H240+F240</f>
        <v>1800</v>
      </c>
      <c r="J240" s="176"/>
    </row>
    <row r="241" spans="1:10">
      <c r="A241" s="175"/>
      <c r="B241" s="296" t="s">
        <v>99</v>
      </c>
      <c r="C241" s="242"/>
      <c r="D241" s="243"/>
      <c r="E241" s="242"/>
      <c r="F241" s="242"/>
      <c r="G241" s="242"/>
      <c r="H241" s="242"/>
      <c r="I241" s="242"/>
      <c r="J241" s="176"/>
    </row>
    <row r="242" spans="1:10">
      <c r="A242" s="153"/>
      <c r="B242" s="227" t="s">
        <v>101</v>
      </c>
      <c r="C242" s="149">
        <v>20</v>
      </c>
      <c r="D242" s="150" t="s">
        <v>14</v>
      </c>
      <c r="E242" s="149">
        <v>2870</v>
      </c>
      <c r="F242" s="149">
        <f t="shared" ref="F242:F253" si="210">C242*E242</f>
        <v>57400</v>
      </c>
      <c r="G242" s="149">
        <v>450</v>
      </c>
      <c r="H242" s="149">
        <f t="shared" ref="H242:H253" si="211">G242*C242</f>
        <v>9000</v>
      </c>
      <c r="I242" s="149">
        <f t="shared" ref="I242:I285" si="212">H242+F242</f>
        <v>66400</v>
      </c>
      <c r="J242" s="161" t="s">
        <v>110</v>
      </c>
    </row>
    <row r="243" spans="1:10">
      <c r="A243" s="153"/>
      <c r="B243" s="227" t="s">
        <v>106</v>
      </c>
      <c r="C243" s="149">
        <v>20</v>
      </c>
      <c r="D243" s="150" t="s">
        <v>14</v>
      </c>
      <c r="E243" s="149">
        <v>2560</v>
      </c>
      <c r="F243" s="149">
        <f t="shared" si="210"/>
        <v>51200</v>
      </c>
      <c r="G243" s="149">
        <v>0</v>
      </c>
      <c r="H243" s="149">
        <f t="shared" si="211"/>
        <v>0</v>
      </c>
      <c r="I243" s="149">
        <f t="shared" si="212"/>
        <v>51200</v>
      </c>
      <c r="J243" s="161"/>
    </row>
    <row r="244" spans="1:10" s="148" customFormat="1">
      <c r="A244" s="153"/>
      <c r="B244" s="227" t="s">
        <v>103</v>
      </c>
      <c r="C244" s="149">
        <v>20</v>
      </c>
      <c r="D244" s="150" t="s">
        <v>14</v>
      </c>
      <c r="E244" s="149">
        <v>200</v>
      </c>
      <c r="F244" s="149">
        <f t="shared" si="210"/>
        <v>4000</v>
      </c>
      <c r="G244" s="149">
        <v>0</v>
      </c>
      <c r="H244" s="149">
        <f t="shared" si="211"/>
        <v>0</v>
      </c>
      <c r="I244" s="149">
        <f t="shared" si="212"/>
        <v>4000</v>
      </c>
      <c r="J244" s="161" t="s">
        <v>114</v>
      </c>
    </row>
    <row r="245" spans="1:10">
      <c r="A245" s="153"/>
      <c r="B245" s="227" t="s">
        <v>104</v>
      </c>
      <c r="C245" s="149">
        <v>20</v>
      </c>
      <c r="D245" s="150" t="s">
        <v>14</v>
      </c>
      <c r="E245" s="149">
        <v>256</v>
      </c>
      <c r="F245" s="149">
        <f t="shared" si="210"/>
        <v>5120</v>
      </c>
      <c r="G245" s="149">
        <v>0</v>
      </c>
      <c r="H245" s="149">
        <f t="shared" si="211"/>
        <v>0</v>
      </c>
      <c r="I245" s="149">
        <f t="shared" si="212"/>
        <v>5120</v>
      </c>
      <c r="J245" s="161"/>
    </row>
    <row r="246" spans="1:10">
      <c r="A246" s="153"/>
      <c r="B246" s="227" t="s">
        <v>102</v>
      </c>
      <c r="C246" s="149">
        <v>20</v>
      </c>
      <c r="D246" s="150" t="s">
        <v>14</v>
      </c>
      <c r="E246" s="149">
        <v>856</v>
      </c>
      <c r="F246" s="149">
        <f t="shared" si="210"/>
        <v>17120</v>
      </c>
      <c r="G246" s="149">
        <v>0</v>
      </c>
      <c r="H246" s="149">
        <f t="shared" si="211"/>
        <v>0</v>
      </c>
      <c r="I246" s="149">
        <f t="shared" si="212"/>
        <v>17120</v>
      </c>
      <c r="J246" s="161"/>
    </row>
    <row r="247" spans="1:10" hidden="1">
      <c r="A247" s="153"/>
      <c r="B247" s="227" t="s">
        <v>105</v>
      </c>
      <c r="C247" s="149">
        <v>2</v>
      </c>
      <c r="D247" s="150" t="s">
        <v>14</v>
      </c>
      <c r="E247" s="149">
        <v>1290</v>
      </c>
      <c r="F247" s="149">
        <f t="shared" si="210"/>
        <v>2580</v>
      </c>
      <c r="G247" s="149">
        <v>0</v>
      </c>
      <c r="H247" s="149">
        <f t="shared" si="211"/>
        <v>0</v>
      </c>
      <c r="I247" s="149"/>
      <c r="J247" s="161" t="s">
        <v>110</v>
      </c>
    </row>
    <row r="248" spans="1:10" hidden="1">
      <c r="A248" s="153"/>
      <c r="B248" s="227" t="s">
        <v>115</v>
      </c>
      <c r="C248" s="149">
        <v>2</v>
      </c>
      <c r="D248" s="150" t="s">
        <v>14</v>
      </c>
      <c r="E248" s="149">
        <v>848</v>
      </c>
      <c r="F248" s="149">
        <f t="shared" si="210"/>
        <v>1696</v>
      </c>
      <c r="G248" s="149">
        <v>0</v>
      </c>
      <c r="H248" s="149">
        <f t="shared" si="211"/>
        <v>0</v>
      </c>
      <c r="I248" s="149"/>
      <c r="J248" s="161"/>
    </row>
    <row r="249" spans="1:10" hidden="1">
      <c r="A249" s="153"/>
      <c r="B249" s="227" t="s">
        <v>116</v>
      </c>
      <c r="C249" s="149">
        <v>2</v>
      </c>
      <c r="D249" s="150" t="s">
        <v>14</v>
      </c>
      <c r="E249" s="149">
        <v>248</v>
      </c>
      <c r="F249" s="149">
        <f t="shared" si="210"/>
        <v>496</v>
      </c>
      <c r="G249" s="149">
        <v>0</v>
      </c>
      <c r="H249" s="149">
        <f t="shared" si="211"/>
        <v>0</v>
      </c>
      <c r="I249" s="149"/>
      <c r="J249" s="161"/>
    </row>
    <row r="250" spans="1:10" hidden="1">
      <c r="A250" s="153"/>
      <c r="B250" s="227" t="s">
        <v>117</v>
      </c>
      <c r="C250" s="149">
        <v>2</v>
      </c>
      <c r="D250" s="150" t="s">
        <v>14</v>
      </c>
      <c r="E250" s="149">
        <v>200</v>
      </c>
      <c r="F250" s="149">
        <f t="shared" si="210"/>
        <v>400</v>
      </c>
      <c r="G250" s="149">
        <v>0</v>
      </c>
      <c r="H250" s="149">
        <f t="shared" si="211"/>
        <v>0</v>
      </c>
      <c r="I250" s="149"/>
      <c r="J250" s="161"/>
    </row>
    <row r="251" spans="1:10" hidden="1">
      <c r="A251" s="153"/>
      <c r="B251" s="227" t="s">
        <v>118</v>
      </c>
      <c r="C251" s="149">
        <v>2</v>
      </c>
      <c r="D251" s="150" t="s">
        <v>14</v>
      </c>
      <c r="E251" s="149">
        <v>432</v>
      </c>
      <c r="F251" s="149">
        <f t="shared" si="210"/>
        <v>864</v>
      </c>
      <c r="G251" s="149">
        <v>0</v>
      </c>
      <c r="H251" s="149">
        <f t="shared" si="211"/>
        <v>0</v>
      </c>
      <c r="I251" s="149"/>
      <c r="J251" s="161"/>
    </row>
    <row r="252" spans="1:10">
      <c r="A252" s="153"/>
      <c r="B252" s="227" t="s">
        <v>248</v>
      </c>
      <c r="C252" s="149">
        <v>12</v>
      </c>
      <c r="D252" s="150" t="s">
        <v>14</v>
      </c>
      <c r="E252" s="149">
        <v>4290</v>
      </c>
      <c r="F252" s="149">
        <f t="shared" si="210"/>
        <v>51480</v>
      </c>
      <c r="G252" s="149">
        <v>450</v>
      </c>
      <c r="H252" s="149">
        <f t="shared" si="211"/>
        <v>5400</v>
      </c>
      <c r="I252" s="149">
        <f t="shared" si="212"/>
        <v>56880</v>
      </c>
      <c r="J252" s="161" t="s">
        <v>110</v>
      </c>
    </row>
    <row r="253" spans="1:10">
      <c r="A253" s="153"/>
      <c r="B253" s="227" t="s">
        <v>108</v>
      </c>
      <c r="C253" s="149">
        <v>12</v>
      </c>
      <c r="D253" s="150" t="s">
        <v>14</v>
      </c>
      <c r="E253" s="149">
        <v>9240</v>
      </c>
      <c r="F253" s="149">
        <f t="shared" si="210"/>
        <v>110880</v>
      </c>
      <c r="G253" s="149">
        <v>450</v>
      </c>
      <c r="H253" s="149">
        <f t="shared" si="211"/>
        <v>5400</v>
      </c>
      <c r="I253" s="149">
        <f t="shared" si="212"/>
        <v>116280</v>
      </c>
      <c r="J253" s="161"/>
    </row>
    <row r="254" spans="1:10">
      <c r="A254" s="153"/>
      <c r="B254" s="227" t="s">
        <v>109</v>
      </c>
      <c r="C254" s="149">
        <v>24</v>
      </c>
      <c r="D254" s="150" t="s">
        <v>14</v>
      </c>
      <c r="E254" s="149">
        <v>4865</v>
      </c>
      <c r="F254" s="149">
        <f>C254*E254</f>
        <v>116760</v>
      </c>
      <c r="G254" s="149">
        <v>450</v>
      </c>
      <c r="H254" s="149">
        <f>G254*C254</f>
        <v>10800</v>
      </c>
      <c r="I254" s="149">
        <f t="shared" si="212"/>
        <v>127560</v>
      </c>
      <c r="J254" s="161" t="s">
        <v>110</v>
      </c>
    </row>
    <row r="255" spans="1:10">
      <c r="A255" s="154"/>
      <c r="B255" s="240" t="s">
        <v>113</v>
      </c>
      <c r="C255" s="177">
        <v>24</v>
      </c>
      <c r="D255" s="178" t="s">
        <v>14</v>
      </c>
      <c r="E255" s="177">
        <v>150</v>
      </c>
      <c r="F255" s="177">
        <f>C255*E255</f>
        <v>3600</v>
      </c>
      <c r="G255" s="177">
        <v>0</v>
      </c>
      <c r="H255" s="177">
        <f>G255*C255</f>
        <v>0</v>
      </c>
      <c r="I255" s="177">
        <f t="shared" si="212"/>
        <v>3600</v>
      </c>
      <c r="J255" s="245"/>
    </row>
    <row r="256" spans="1:10">
      <c r="A256" s="164"/>
      <c r="B256" s="229" t="s">
        <v>112</v>
      </c>
      <c r="C256" s="159">
        <v>24</v>
      </c>
      <c r="D256" s="160" t="s">
        <v>14</v>
      </c>
      <c r="E256" s="159">
        <v>360</v>
      </c>
      <c r="F256" s="159">
        <f>C256*E256</f>
        <v>8640</v>
      </c>
      <c r="G256" s="159">
        <v>35</v>
      </c>
      <c r="H256" s="159">
        <f>G256*C256</f>
        <v>840</v>
      </c>
      <c r="I256" s="159">
        <f t="shared" si="212"/>
        <v>9480</v>
      </c>
      <c r="J256" s="246" t="s">
        <v>111</v>
      </c>
    </row>
    <row r="257" spans="1:10">
      <c r="A257" s="153"/>
      <c r="B257" s="227" t="s">
        <v>129</v>
      </c>
      <c r="C257" s="149">
        <v>4</v>
      </c>
      <c r="D257" s="150" t="s">
        <v>14</v>
      </c>
      <c r="E257" s="149">
        <v>480</v>
      </c>
      <c r="F257" s="149">
        <f t="shared" ref="F257:F261" si="213">C257*E257</f>
        <v>1920</v>
      </c>
      <c r="G257" s="149">
        <v>0</v>
      </c>
      <c r="H257" s="149">
        <f t="shared" ref="H257:H261" si="214">G257*C257</f>
        <v>0</v>
      </c>
      <c r="I257" s="149">
        <f t="shared" si="212"/>
        <v>1920</v>
      </c>
      <c r="J257" s="161"/>
    </row>
    <row r="258" spans="1:10">
      <c r="A258" s="153"/>
      <c r="B258" s="227" t="s">
        <v>130</v>
      </c>
      <c r="C258" s="149">
        <v>4</v>
      </c>
      <c r="D258" s="150" t="s">
        <v>14</v>
      </c>
      <c r="E258" s="149">
        <v>17100</v>
      </c>
      <c r="F258" s="149">
        <f t="shared" si="213"/>
        <v>68400</v>
      </c>
      <c r="G258" s="149">
        <v>200</v>
      </c>
      <c r="H258" s="149">
        <f t="shared" si="214"/>
        <v>800</v>
      </c>
      <c r="I258" s="149">
        <f t="shared" si="212"/>
        <v>69200</v>
      </c>
      <c r="J258" s="161"/>
    </row>
    <row r="259" spans="1:10">
      <c r="A259" s="153"/>
      <c r="B259" s="227" t="s">
        <v>131</v>
      </c>
      <c r="C259" s="149">
        <v>4</v>
      </c>
      <c r="D259" s="150" t="s">
        <v>14</v>
      </c>
      <c r="E259" s="149">
        <v>4200</v>
      </c>
      <c r="F259" s="149">
        <f t="shared" si="213"/>
        <v>16800</v>
      </c>
      <c r="G259" s="149">
        <v>0</v>
      </c>
      <c r="H259" s="149">
        <f t="shared" si="214"/>
        <v>0</v>
      </c>
      <c r="I259" s="149">
        <f t="shared" si="212"/>
        <v>16800</v>
      </c>
      <c r="J259" s="161"/>
    </row>
    <row r="260" spans="1:10">
      <c r="A260" s="153"/>
      <c r="B260" s="227" t="s">
        <v>132</v>
      </c>
      <c r="C260" s="149">
        <v>4</v>
      </c>
      <c r="D260" s="150" t="s">
        <v>14</v>
      </c>
      <c r="E260" s="149">
        <v>368</v>
      </c>
      <c r="F260" s="149">
        <f t="shared" si="213"/>
        <v>1472</v>
      </c>
      <c r="G260" s="149">
        <v>25</v>
      </c>
      <c r="H260" s="149">
        <f t="shared" si="214"/>
        <v>100</v>
      </c>
      <c r="I260" s="149">
        <f t="shared" si="212"/>
        <v>1572</v>
      </c>
      <c r="J260" s="161"/>
    </row>
    <row r="261" spans="1:10">
      <c r="A261" s="153"/>
      <c r="B261" s="227" t="s">
        <v>133</v>
      </c>
      <c r="C261" s="149">
        <v>12</v>
      </c>
      <c r="D261" s="150" t="s">
        <v>14</v>
      </c>
      <c r="E261" s="149">
        <v>312</v>
      </c>
      <c r="F261" s="149">
        <f t="shared" si="213"/>
        <v>3744</v>
      </c>
      <c r="G261" s="149">
        <v>75</v>
      </c>
      <c r="H261" s="149">
        <f t="shared" si="214"/>
        <v>900</v>
      </c>
      <c r="I261" s="149">
        <f t="shared" si="212"/>
        <v>4644</v>
      </c>
      <c r="J261" s="161"/>
    </row>
    <row r="262" spans="1:10" hidden="1">
      <c r="A262" s="153"/>
      <c r="B262" s="227" t="s">
        <v>119</v>
      </c>
      <c r="C262" s="149">
        <v>2</v>
      </c>
      <c r="D262" s="150" t="s">
        <v>14</v>
      </c>
      <c r="E262" s="149">
        <v>8350</v>
      </c>
      <c r="F262" s="149">
        <f>C262*E262</f>
        <v>16700</v>
      </c>
      <c r="G262" s="149">
        <v>0</v>
      </c>
      <c r="H262" s="149">
        <f>G262*C262</f>
        <v>0</v>
      </c>
      <c r="I262" s="149">
        <f t="shared" si="212"/>
        <v>16700</v>
      </c>
      <c r="J262" s="161" t="s">
        <v>110</v>
      </c>
    </row>
    <row r="263" spans="1:10" hidden="1">
      <c r="A263" s="153"/>
      <c r="B263" s="227" t="s">
        <v>120</v>
      </c>
      <c r="C263" s="149">
        <v>2</v>
      </c>
      <c r="D263" s="150" t="s">
        <v>14</v>
      </c>
      <c r="E263" s="149">
        <v>150</v>
      </c>
      <c r="F263" s="149">
        <f t="shared" ref="F263:F285" si="215">C263*E263</f>
        <v>300</v>
      </c>
      <c r="G263" s="149">
        <v>0</v>
      </c>
      <c r="H263" s="149">
        <f t="shared" ref="H263:H285" si="216">G263*C263</f>
        <v>0</v>
      </c>
      <c r="I263" s="149">
        <f t="shared" si="212"/>
        <v>300</v>
      </c>
      <c r="J263" s="161" t="s">
        <v>114</v>
      </c>
    </row>
    <row r="264" spans="1:10" hidden="1">
      <c r="A264" s="153"/>
      <c r="B264" s="227" t="s">
        <v>121</v>
      </c>
      <c r="C264" s="149">
        <v>2</v>
      </c>
      <c r="D264" s="150" t="s">
        <v>14</v>
      </c>
      <c r="E264" s="149">
        <v>360</v>
      </c>
      <c r="F264" s="149">
        <f t="shared" si="215"/>
        <v>720</v>
      </c>
      <c r="G264" s="149">
        <v>0</v>
      </c>
      <c r="H264" s="149">
        <f t="shared" si="216"/>
        <v>0</v>
      </c>
      <c r="I264" s="149">
        <f t="shared" si="212"/>
        <v>720</v>
      </c>
      <c r="J264" s="161" t="s">
        <v>111</v>
      </c>
    </row>
    <row r="265" spans="1:10" hidden="1">
      <c r="A265" s="153"/>
      <c r="B265" s="227" t="s">
        <v>123</v>
      </c>
      <c r="C265" s="149">
        <v>2</v>
      </c>
      <c r="D265" s="150" t="s">
        <v>14</v>
      </c>
      <c r="E265" s="149">
        <v>1089</v>
      </c>
      <c r="F265" s="149">
        <f t="shared" si="215"/>
        <v>2178</v>
      </c>
      <c r="G265" s="149">
        <v>0</v>
      </c>
      <c r="H265" s="149">
        <f t="shared" si="216"/>
        <v>0</v>
      </c>
      <c r="I265" s="149">
        <f t="shared" si="212"/>
        <v>2178</v>
      </c>
      <c r="J265" s="151"/>
    </row>
    <row r="266" spans="1:10" hidden="1">
      <c r="A266" s="153"/>
      <c r="B266" s="227" t="s">
        <v>124</v>
      </c>
      <c r="C266" s="149">
        <v>2</v>
      </c>
      <c r="D266" s="150" t="s">
        <v>14</v>
      </c>
      <c r="E266" s="149">
        <v>499</v>
      </c>
      <c r="F266" s="149">
        <f t="shared" si="215"/>
        <v>998</v>
      </c>
      <c r="G266" s="149">
        <v>0</v>
      </c>
      <c r="H266" s="149">
        <f t="shared" si="216"/>
        <v>0</v>
      </c>
      <c r="I266" s="149">
        <f t="shared" si="212"/>
        <v>998</v>
      </c>
      <c r="J266" s="151"/>
    </row>
    <row r="267" spans="1:10" hidden="1">
      <c r="A267" s="153"/>
      <c r="B267" s="227" t="s">
        <v>125</v>
      </c>
      <c r="C267" s="149">
        <v>2</v>
      </c>
      <c r="D267" s="150" t="s">
        <v>14</v>
      </c>
      <c r="E267" s="149">
        <v>6650</v>
      </c>
      <c r="F267" s="149">
        <f t="shared" si="215"/>
        <v>13300</v>
      </c>
      <c r="G267" s="149">
        <v>0</v>
      </c>
      <c r="H267" s="149">
        <f t="shared" si="216"/>
        <v>0</v>
      </c>
      <c r="I267" s="149">
        <f t="shared" si="212"/>
        <v>13300</v>
      </c>
      <c r="J267" s="151"/>
    </row>
    <row r="268" spans="1:10" hidden="1">
      <c r="A268" s="153"/>
      <c r="B268" s="227" t="s">
        <v>126</v>
      </c>
      <c r="C268" s="149">
        <v>2</v>
      </c>
      <c r="D268" s="150" t="s">
        <v>14</v>
      </c>
      <c r="E268" s="149">
        <v>5490</v>
      </c>
      <c r="F268" s="149">
        <f t="shared" si="215"/>
        <v>10980</v>
      </c>
      <c r="G268" s="149">
        <v>0</v>
      </c>
      <c r="H268" s="149">
        <f t="shared" si="216"/>
        <v>0</v>
      </c>
      <c r="I268" s="149">
        <f t="shared" si="212"/>
        <v>10980</v>
      </c>
      <c r="J268" s="151"/>
    </row>
    <row r="269" spans="1:10" hidden="1">
      <c r="A269" s="153"/>
      <c r="B269" s="227" t="s">
        <v>127</v>
      </c>
      <c r="C269" s="149">
        <v>2</v>
      </c>
      <c r="D269" s="150" t="s">
        <v>14</v>
      </c>
      <c r="E269" s="149">
        <v>2450</v>
      </c>
      <c r="F269" s="149">
        <f t="shared" si="215"/>
        <v>4900</v>
      </c>
      <c r="G269" s="149">
        <v>0</v>
      </c>
      <c r="H269" s="149">
        <f t="shared" si="216"/>
        <v>0</v>
      </c>
      <c r="I269" s="149">
        <f t="shared" si="212"/>
        <v>4900</v>
      </c>
      <c r="J269" s="151"/>
    </row>
    <row r="270" spans="1:10" hidden="1">
      <c r="A270" s="153"/>
      <c r="B270" s="227" t="s">
        <v>128</v>
      </c>
      <c r="C270" s="149">
        <v>2</v>
      </c>
      <c r="D270" s="150" t="s">
        <v>14</v>
      </c>
      <c r="E270" s="149">
        <v>1260</v>
      </c>
      <c r="F270" s="149">
        <f t="shared" si="215"/>
        <v>2520</v>
      </c>
      <c r="G270" s="149">
        <v>0</v>
      </c>
      <c r="H270" s="149">
        <f t="shared" si="216"/>
        <v>0</v>
      </c>
      <c r="I270" s="149">
        <f t="shared" si="212"/>
        <v>2520</v>
      </c>
      <c r="J270" s="151"/>
    </row>
    <row r="271" spans="1:10">
      <c r="A271" s="153"/>
      <c r="B271" s="227" t="s">
        <v>134</v>
      </c>
      <c r="C271" s="149">
        <v>66</v>
      </c>
      <c r="D271" s="150" t="s">
        <v>14</v>
      </c>
      <c r="E271" s="149">
        <v>240</v>
      </c>
      <c r="F271" s="149">
        <f t="shared" si="215"/>
        <v>15840</v>
      </c>
      <c r="G271" s="149">
        <v>0</v>
      </c>
      <c r="H271" s="149">
        <f t="shared" si="216"/>
        <v>0</v>
      </c>
      <c r="I271" s="149">
        <f t="shared" si="212"/>
        <v>15840</v>
      </c>
      <c r="J271" s="151"/>
    </row>
    <row r="272" spans="1:10">
      <c r="A272" s="153"/>
      <c r="B272" s="227" t="s">
        <v>249</v>
      </c>
      <c r="C272" s="149">
        <v>63.4</v>
      </c>
      <c r="D272" s="150" t="s">
        <v>135</v>
      </c>
      <c r="E272" s="149">
        <v>177</v>
      </c>
      <c r="F272" s="149">
        <f t="shared" si="215"/>
        <v>11221.8</v>
      </c>
      <c r="G272" s="149">
        <v>0</v>
      </c>
      <c r="H272" s="149">
        <f t="shared" si="216"/>
        <v>0</v>
      </c>
      <c r="I272" s="149">
        <f t="shared" si="212"/>
        <v>11221.8</v>
      </c>
      <c r="J272" s="151"/>
    </row>
    <row r="273" spans="1:10" ht="25.5">
      <c r="A273" s="272"/>
      <c r="B273" s="297" t="s">
        <v>250</v>
      </c>
      <c r="C273" s="274"/>
      <c r="D273" s="275"/>
      <c r="E273" s="274"/>
      <c r="F273" s="274"/>
      <c r="G273" s="274"/>
      <c r="H273" s="274"/>
      <c r="I273" s="276">
        <f>SUM(I221:I272)</f>
        <v>1845691.52</v>
      </c>
      <c r="J273" s="298"/>
    </row>
    <row r="274" spans="1:10">
      <c r="A274" s="164" t="s">
        <v>251</v>
      </c>
      <c r="B274" s="250" t="s">
        <v>83</v>
      </c>
      <c r="C274" s="159"/>
      <c r="D274" s="160"/>
      <c r="E274" s="159"/>
      <c r="F274" s="159"/>
      <c r="G274" s="159"/>
      <c r="H274" s="159"/>
      <c r="I274" s="159"/>
      <c r="J274" s="152"/>
    </row>
    <row r="275" spans="1:10">
      <c r="A275" s="175"/>
      <c r="B275" s="241" t="s">
        <v>157</v>
      </c>
      <c r="C275" s="242">
        <v>46</v>
      </c>
      <c r="D275" s="243" t="s">
        <v>14</v>
      </c>
      <c r="E275" s="252">
        <v>800</v>
      </c>
      <c r="F275" s="242">
        <f t="shared" si="215"/>
        <v>36800</v>
      </c>
      <c r="G275" s="252">
        <v>115</v>
      </c>
      <c r="H275" s="242">
        <f t="shared" si="216"/>
        <v>5290</v>
      </c>
      <c r="I275" s="242">
        <f t="shared" si="212"/>
        <v>42090</v>
      </c>
      <c r="J275" s="176"/>
    </row>
    <row r="276" spans="1:10">
      <c r="A276" s="153"/>
      <c r="B276" s="227" t="s">
        <v>215</v>
      </c>
      <c r="C276" s="149">
        <v>8</v>
      </c>
      <c r="D276" s="150" t="s">
        <v>14</v>
      </c>
      <c r="E276" s="149">
        <v>10800</v>
      </c>
      <c r="F276" s="149">
        <f t="shared" si="215"/>
        <v>86400</v>
      </c>
      <c r="G276" s="149">
        <v>115</v>
      </c>
      <c r="H276" s="149">
        <f t="shared" si="216"/>
        <v>920</v>
      </c>
      <c r="I276" s="149">
        <f t="shared" si="212"/>
        <v>87320</v>
      </c>
      <c r="J276" s="151"/>
    </row>
    <row r="277" spans="1:10" ht="21" customHeight="1">
      <c r="A277" s="153"/>
      <c r="B277" s="227" t="s">
        <v>158</v>
      </c>
      <c r="C277" s="149">
        <v>12</v>
      </c>
      <c r="D277" s="150" t="s">
        <v>14</v>
      </c>
      <c r="E277" s="149">
        <v>220</v>
      </c>
      <c r="F277" s="149">
        <f t="shared" si="215"/>
        <v>2640</v>
      </c>
      <c r="G277" s="251">
        <v>80</v>
      </c>
      <c r="H277" s="149">
        <f t="shared" si="216"/>
        <v>960</v>
      </c>
      <c r="I277" s="149">
        <f t="shared" si="212"/>
        <v>3600</v>
      </c>
      <c r="J277" s="151"/>
    </row>
    <row r="278" spans="1:10">
      <c r="A278" s="153"/>
      <c r="B278" s="227" t="s">
        <v>159</v>
      </c>
      <c r="C278" s="149">
        <v>4</v>
      </c>
      <c r="D278" s="150" t="s">
        <v>14</v>
      </c>
      <c r="E278" s="149">
        <v>220</v>
      </c>
      <c r="F278" s="149">
        <f t="shared" si="215"/>
        <v>880</v>
      </c>
      <c r="G278" s="251">
        <v>90</v>
      </c>
      <c r="H278" s="149">
        <f t="shared" si="216"/>
        <v>360</v>
      </c>
      <c r="I278" s="149">
        <f t="shared" si="212"/>
        <v>1240</v>
      </c>
      <c r="J278" s="151"/>
    </row>
    <row r="279" spans="1:10">
      <c r="A279" s="153"/>
      <c r="B279" s="227" t="s">
        <v>364</v>
      </c>
      <c r="C279" s="149">
        <v>6</v>
      </c>
      <c r="D279" s="150" t="s">
        <v>14</v>
      </c>
      <c r="E279" s="149">
        <v>220</v>
      </c>
      <c r="F279" s="149">
        <f t="shared" si="215"/>
        <v>1320</v>
      </c>
      <c r="G279" s="251">
        <v>90</v>
      </c>
      <c r="H279" s="149">
        <f t="shared" si="216"/>
        <v>540</v>
      </c>
      <c r="I279" s="149">
        <f t="shared" si="212"/>
        <v>1860</v>
      </c>
      <c r="J279" s="151"/>
    </row>
    <row r="280" spans="1:10">
      <c r="A280" s="153"/>
      <c r="B280" s="227" t="s">
        <v>160</v>
      </c>
      <c r="C280" s="149">
        <v>4</v>
      </c>
      <c r="D280" s="150" t="s">
        <v>14</v>
      </c>
      <c r="E280" s="149">
        <v>1350</v>
      </c>
      <c r="F280" s="149">
        <f t="shared" si="215"/>
        <v>5400</v>
      </c>
      <c r="G280" s="251">
        <v>450</v>
      </c>
      <c r="H280" s="149">
        <f t="shared" si="216"/>
        <v>1800</v>
      </c>
      <c r="I280" s="149">
        <f t="shared" si="212"/>
        <v>7200</v>
      </c>
      <c r="J280" s="151"/>
    </row>
    <row r="281" spans="1:10">
      <c r="A281" s="153"/>
      <c r="B281" s="227" t="s">
        <v>216</v>
      </c>
      <c r="C281" s="149">
        <v>200</v>
      </c>
      <c r="D281" s="150" t="s">
        <v>18</v>
      </c>
      <c r="E281" s="252">
        <v>14</v>
      </c>
      <c r="F281" s="149">
        <f t="shared" si="215"/>
        <v>2800</v>
      </c>
      <c r="G281" s="252">
        <v>7</v>
      </c>
      <c r="H281" s="149">
        <f t="shared" si="216"/>
        <v>1400</v>
      </c>
      <c r="I281" s="149">
        <f t="shared" si="212"/>
        <v>4200</v>
      </c>
      <c r="J281" s="151"/>
    </row>
    <row r="282" spans="1:10">
      <c r="A282" s="153"/>
      <c r="B282" s="227" t="s">
        <v>217</v>
      </c>
      <c r="C282" s="149">
        <v>200</v>
      </c>
      <c r="D282" s="150" t="s">
        <v>18</v>
      </c>
      <c r="E282" s="252">
        <v>14</v>
      </c>
      <c r="F282" s="149">
        <f t="shared" si="215"/>
        <v>2800</v>
      </c>
      <c r="G282" s="252">
        <v>7</v>
      </c>
      <c r="H282" s="149">
        <f t="shared" si="216"/>
        <v>1400</v>
      </c>
      <c r="I282" s="149">
        <f t="shared" si="212"/>
        <v>4200</v>
      </c>
      <c r="J282" s="151"/>
    </row>
    <row r="283" spans="1:10">
      <c r="A283" s="153"/>
      <c r="B283" s="227" t="s">
        <v>218</v>
      </c>
      <c r="C283" s="149">
        <v>200</v>
      </c>
      <c r="D283" s="150" t="s">
        <v>18</v>
      </c>
      <c r="E283" s="252">
        <v>14</v>
      </c>
      <c r="F283" s="149">
        <f t="shared" si="215"/>
        <v>2800</v>
      </c>
      <c r="G283" s="252">
        <v>7</v>
      </c>
      <c r="H283" s="149">
        <f t="shared" si="216"/>
        <v>1400</v>
      </c>
      <c r="I283" s="149">
        <f t="shared" si="212"/>
        <v>4200</v>
      </c>
      <c r="J283" s="151"/>
    </row>
    <row r="284" spans="1:10">
      <c r="A284" s="154"/>
      <c r="B284" s="240" t="s">
        <v>163</v>
      </c>
      <c r="C284" s="177">
        <v>240</v>
      </c>
      <c r="D284" s="178" t="s">
        <v>18</v>
      </c>
      <c r="E284" s="299">
        <v>14</v>
      </c>
      <c r="F284" s="177">
        <f t="shared" si="215"/>
        <v>3360</v>
      </c>
      <c r="G284" s="177">
        <v>25</v>
      </c>
      <c r="H284" s="177">
        <f t="shared" si="216"/>
        <v>6000</v>
      </c>
      <c r="I284" s="177">
        <f t="shared" si="212"/>
        <v>9360</v>
      </c>
      <c r="J284" s="155"/>
    </row>
    <row r="285" spans="1:10">
      <c r="A285" s="164"/>
      <c r="B285" s="229" t="s">
        <v>252</v>
      </c>
      <c r="C285" s="159">
        <v>1</v>
      </c>
      <c r="D285" s="160" t="s">
        <v>5</v>
      </c>
      <c r="E285" s="159">
        <f>SUM(F281:F283)*0.1</f>
        <v>840</v>
      </c>
      <c r="F285" s="159">
        <f t="shared" si="215"/>
        <v>840</v>
      </c>
      <c r="G285" s="159">
        <v>0</v>
      </c>
      <c r="H285" s="159">
        <f t="shared" si="216"/>
        <v>0</v>
      </c>
      <c r="I285" s="159">
        <f t="shared" si="212"/>
        <v>840</v>
      </c>
      <c r="J285" s="152"/>
    </row>
    <row r="286" spans="1:10" ht="25.5">
      <c r="A286" s="272"/>
      <c r="B286" s="297" t="s">
        <v>253</v>
      </c>
      <c r="C286" s="274"/>
      <c r="D286" s="275"/>
      <c r="E286" s="274"/>
      <c r="F286" s="274"/>
      <c r="G286" s="300"/>
      <c r="H286" s="274"/>
      <c r="I286" s="276">
        <f>SUM(I275:I285)</f>
        <v>166110</v>
      </c>
      <c r="J286" s="298"/>
    </row>
    <row r="287" spans="1:10">
      <c r="A287" s="164" t="s">
        <v>254</v>
      </c>
      <c r="B287" s="250" t="s">
        <v>84</v>
      </c>
      <c r="C287" s="159"/>
      <c r="D287" s="160"/>
      <c r="E287" s="159"/>
      <c r="F287" s="159"/>
      <c r="G287" s="255"/>
      <c r="H287" s="159"/>
      <c r="I287" s="159"/>
      <c r="J287" s="256"/>
    </row>
    <row r="288" spans="1:10" ht="21" customHeight="1">
      <c r="A288" s="153"/>
      <c r="B288" s="227" t="s">
        <v>176</v>
      </c>
      <c r="C288" s="149">
        <v>92</v>
      </c>
      <c r="D288" s="150" t="s">
        <v>18</v>
      </c>
      <c r="E288" s="149">
        <v>194.51</v>
      </c>
      <c r="F288" s="149">
        <f t="shared" ref="F288:F298" si="217">C288*E288</f>
        <v>17894.919999999998</v>
      </c>
      <c r="G288" s="149">
        <v>75</v>
      </c>
      <c r="H288" s="149">
        <f t="shared" ref="H288:H298" si="218">G288*C288</f>
        <v>6900</v>
      </c>
      <c r="I288" s="149">
        <f t="shared" ref="I288:I298" si="219">H288+F288</f>
        <v>24794.92</v>
      </c>
      <c r="J288" s="257"/>
    </row>
    <row r="289" spans="1:13" ht="21" customHeight="1">
      <c r="A289" s="153"/>
      <c r="B289" s="227" t="s">
        <v>177</v>
      </c>
      <c r="C289" s="149">
        <v>24</v>
      </c>
      <c r="D289" s="150" t="s">
        <v>18</v>
      </c>
      <c r="E289" s="149">
        <v>89.95</v>
      </c>
      <c r="F289" s="149">
        <f t="shared" si="217"/>
        <v>2158.8000000000002</v>
      </c>
      <c r="G289" s="149">
        <v>40</v>
      </c>
      <c r="H289" s="149">
        <f t="shared" si="218"/>
        <v>960</v>
      </c>
      <c r="I289" s="149">
        <f t="shared" si="219"/>
        <v>3118.8</v>
      </c>
      <c r="J289" s="257"/>
    </row>
    <row r="290" spans="1:13" ht="21" customHeight="1">
      <c r="A290" s="153"/>
      <c r="B290" s="227" t="s">
        <v>178</v>
      </c>
      <c r="C290" s="149">
        <v>24</v>
      </c>
      <c r="D290" s="150" t="s">
        <v>18</v>
      </c>
      <c r="E290" s="149">
        <v>36.21</v>
      </c>
      <c r="F290" s="149">
        <f t="shared" si="217"/>
        <v>869.04</v>
      </c>
      <c r="G290" s="149">
        <v>30</v>
      </c>
      <c r="H290" s="149">
        <f t="shared" si="218"/>
        <v>720</v>
      </c>
      <c r="I290" s="149">
        <f t="shared" si="219"/>
        <v>1589.04</v>
      </c>
      <c r="J290" s="257"/>
    </row>
    <row r="291" spans="1:13" ht="21" customHeight="1">
      <c r="A291" s="153"/>
      <c r="B291" s="227" t="s">
        <v>179</v>
      </c>
      <c r="C291" s="149">
        <v>16</v>
      </c>
      <c r="D291" s="150" t="s">
        <v>18</v>
      </c>
      <c r="E291" s="149">
        <v>22.19</v>
      </c>
      <c r="F291" s="149">
        <f t="shared" si="217"/>
        <v>355.04</v>
      </c>
      <c r="G291" s="149">
        <v>30</v>
      </c>
      <c r="H291" s="149">
        <f t="shared" si="218"/>
        <v>480</v>
      </c>
      <c r="I291" s="149">
        <f t="shared" si="219"/>
        <v>835.04</v>
      </c>
      <c r="J291" s="257"/>
    </row>
    <row r="292" spans="1:13" ht="21" customHeight="1">
      <c r="A292" s="153"/>
      <c r="B292" s="227" t="s">
        <v>180</v>
      </c>
      <c r="C292" s="149">
        <v>232</v>
      </c>
      <c r="D292" s="150" t="s">
        <v>18</v>
      </c>
      <c r="E292" s="149">
        <v>62.5</v>
      </c>
      <c r="F292" s="149">
        <f t="shared" si="217"/>
        <v>14500</v>
      </c>
      <c r="G292" s="149">
        <v>30</v>
      </c>
      <c r="H292" s="149">
        <f t="shared" si="218"/>
        <v>6960</v>
      </c>
      <c r="I292" s="149">
        <f t="shared" si="219"/>
        <v>21460</v>
      </c>
      <c r="J292" s="257"/>
    </row>
    <row r="293" spans="1:13" ht="21" customHeight="1">
      <c r="A293" s="153"/>
      <c r="B293" s="227" t="s">
        <v>175</v>
      </c>
      <c r="C293" s="149">
        <v>28</v>
      </c>
      <c r="D293" s="150" t="s">
        <v>18</v>
      </c>
      <c r="E293" s="149">
        <v>89.95</v>
      </c>
      <c r="F293" s="149">
        <f t="shared" si="217"/>
        <v>2518.6</v>
      </c>
      <c r="G293" s="149">
        <v>40</v>
      </c>
      <c r="H293" s="149">
        <f t="shared" si="218"/>
        <v>1120</v>
      </c>
      <c r="I293" s="149">
        <f t="shared" si="219"/>
        <v>3638.6</v>
      </c>
      <c r="J293" s="257"/>
    </row>
    <row r="294" spans="1:13">
      <c r="A294" s="153"/>
      <c r="B294" s="227" t="s">
        <v>206</v>
      </c>
      <c r="C294" s="149">
        <v>52</v>
      </c>
      <c r="D294" s="150" t="s">
        <v>18</v>
      </c>
      <c r="E294" s="149">
        <v>326.52</v>
      </c>
      <c r="F294" s="149">
        <f t="shared" si="217"/>
        <v>16979.04</v>
      </c>
      <c r="G294" s="149">
        <v>120</v>
      </c>
      <c r="H294" s="149">
        <f t="shared" si="218"/>
        <v>6240</v>
      </c>
      <c r="I294" s="149">
        <f t="shared" si="219"/>
        <v>23219.040000000001</v>
      </c>
      <c r="J294" s="257"/>
      <c r="L294" s="120"/>
      <c r="M294" s="120"/>
    </row>
    <row r="295" spans="1:13">
      <c r="A295" s="153"/>
      <c r="B295" s="227" t="s">
        <v>164</v>
      </c>
      <c r="C295" s="149">
        <v>1</v>
      </c>
      <c r="D295" s="150" t="s">
        <v>5</v>
      </c>
      <c r="E295" s="149">
        <v>39327</v>
      </c>
      <c r="F295" s="149">
        <f t="shared" si="217"/>
        <v>39327</v>
      </c>
      <c r="G295" s="149">
        <v>11798</v>
      </c>
      <c r="H295" s="149">
        <f t="shared" si="218"/>
        <v>11798</v>
      </c>
      <c r="I295" s="149">
        <f t="shared" si="219"/>
        <v>51125</v>
      </c>
      <c r="J295" s="257"/>
    </row>
    <row r="296" spans="1:13">
      <c r="A296" s="263"/>
      <c r="B296" s="241" t="s">
        <v>165</v>
      </c>
      <c r="C296" s="242">
        <v>1</v>
      </c>
      <c r="D296" s="243" t="s">
        <v>5</v>
      </c>
      <c r="E296" s="242">
        <v>23596</v>
      </c>
      <c r="F296" s="242">
        <f t="shared" si="217"/>
        <v>23596</v>
      </c>
      <c r="G296" s="242">
        <v>7078</v>
      </c>
      <c r="H296" s="242">
        <f t="shared" si="218"/>
        <v>7078</v>
      </c>
      <c r="I296" s="242">
        <f t="shared" si="219"/>
        <v>30674</v>
      </c>
      <c r="J296" s="301"/>
    </row>
    <row r="297" spans="1:13">
      <c r="A297" s="153"/>
      <c r="B297" s="227" t="s">
        <v>208</v>
      </c>
      <c r="C297" s="149">
        <v>1</v>
      </c>
      <c r="D297" s="150" t="s">
        <v>5</v>
      </c>
      <c r="E297" s="149">
        <v>7865.5</v>
      </c>
      <c r="F297" s="149">
        <f t="shared" si="217"/>
        <v>7865.5</v>
      </c>
      <c r="G297" s="149">
        <v>2359.6</v>
      </c>
      <c r="H297" s="149">
        <f t="shared" si="218"/>
        <v>2359.6</v>
      </c>
      <c r="I297" s="149">
        <f t="shared" si="219"/>
        <v>10225.1</v>
      </c>
      <c r="J297" s="261"/>
    </row>
    <row r="298" spans="1:13">
      <c r="A298" s="259"/>
      <c r="B298" s="227" t="s">
        <v>282</v>
      </c>
      <c r="C298" s="149">
        <v>12</v>
      </c>
      <c r="D298" s="150" t="s">
        <v>189</v>
      </c>
      <c r="E298" s="149">
        <v>0</v>
      </c>
      <c r="F298" s="149">
        <f t="shared" si="217"/>
        <v>0</v>
      </c>
      <c r="G298" s="149">
        <v>1500</v>
      </c>
      <c r="H298" s="149">
        <f t="shared" si="218"/>
        <v>18000</v>
      </c>
      <c r="I298" s="149">
        <f t="shared" si="219"/>
        <v>18000</v>
      </c>
      <c r="J298" s="260"/>
    </row>
    <row r="299" spans="1:13" ht="25.5">
      <c r="A299" s="259"/>
      <c r="B299" s="302" t="s">
        <v>255</v>
      </c>
      <c r="C299" s="231"/>
      <c r="D299" s="232"/>
      <c r="E299" s="231"/>
      <c r="F299" s="231"/>
      <c r="G299" s="231"/>
      <c r="H299" s="231"/>
      <c r="I299" s="303">
        <f>SUM(I288:I298)</f>
        <v>188679.54</v>
      </c>
      <c r="J299" s="260"/>
    </row>
    <row r="300" spans="1:13" ht="25.5">
      <c r="A300" s="284"/>
      <c r="B300" s="234" t="s">
        <v>256</v>
      </c>
      <c r="C300" s="235"/>
      <c r="D300" s="236"/>
      <c r="E300" s="235"/>
      <c r="F300" s="235"/>
      <c r="G300" s="235"/>
      <c r="H300" s="235"/>
      <c r="I300" s="295"/>
      <c r="J300" s="238">
        <f>SUM(I299,I286,I273)</f>
        <v>2200481.06</v>
      </c>
    </row>
    <row r="301" spans="1:13">
      <c r="A301" s="163">
        <v>2.2999999999999998</v>
      </c>
      <c r="B301" s="304" t="s">
        <v>328</v>
      </c>
      <c r="C301" s="305"/>
      <c r="D301" s="306"/>
      <c r="E301" s="159"/>
      <c r="F301" s="159"/>
      <c r="G301" s="159"/>
      <c r="H301" s="159"/>
      <c r="I301" s="159"/>
      <c r="J301" s="152"/>
    </row>
    <row r="302" spans="1:13">
      <c r="A302" s="153" t="s">
        <v>257</v>
      </c>
      <c r="B302" s="226" t="s">
        <v>76</v>
      </c>
      <c r="C302" s="149"/>
      <c r="D302" s="150"/>
      <c r="E302" s="149"/>
      <c r="F302" s="149"/>
      <c r="G302" s="149"/>
      <c r="H302" s="149"/>
      <c r="I302" s="149"/>
      <c r="J302" s="151"/>
    </row>
    <row r="303" spans="1:13" ht="21" customHeight="1">
      <c r="A303" s="153"/>
      <c r="B303" s="227" t="s">
        <v>181</v>
      </c>
      <c r="C303" s="149">
        <v>13.2</v>
      </c>
      <c r="D303" s="150" t="s">
        <v>11</v>
      </c>
      <c r="E303" s="149">
        <v>280</v>
      </c>
      <c r="F303" s="149">
        <f t="shared" ref="F303" si="220">C303*E303</f>
        <v>3696</v>
      </c>
      <c r="G303" s="149">
        <v>75</v>
      </c>
      <c r="H303" s="149">
        <f t="shared" ref="H303" si="221">G303*C303</f>
        <v>990</v>
      </c>
      <c r="I303" s="149">
        <f t="shared" ref="I303" si="222">H303+F303</f>
        <v>4686</v>
      </c>
      <c r="J303" s="151"/>
    </row>
    <row r="304" spans="1:13" ht="21" customHeight="1">
      <c r="A304" s="154"/>
      <c r="B304" s="240" t="s">
        <v>88</v>
      </c>
      <c r="C304" s="177"/>
      <c r="D304" s="178"/>
      <c r="E304" s="177"/>
      <c r="F304" s="177"/>
      <c r="G304" s="177"/>
      <c r="H304" s="177"/>
      <c r="I304" s="177"/>
      <c r="J304" s="155"/>
    </row>
    <row r="305" spans="1:10" ht="21" customHeight="1">
      <c r="A305" s="164"/>
      <c r="B305" s="229" t="s">
        <v>186</v>
      </c>
      <c r="C305" s="159">
        <v>7.5</v>
      </c>
      <c r="D305" s="160" t="s">
        <v>11</v>
      </c>
      <c r="E305" s="159">
        <v>285</v>
      </c>
      <c r="F305" s="159">
        <f t="shared" ref="F305" si="223">C305*E305</f>
        <v>2137.5</v>
      </c>
      <c r="G305" s="159">
        <v>75</v>
      </c>
      <c r="H305" s="159">
        <f t="shared" ref="H305" si="224">G305*C305</f>
        <v>562.5</v>
      </c>
      <c r="I305" s="159">
        <f t="shared" ref="I305" si="225">H305+F305</f>
        <v>2700</v>
      </c>
      <c r="J305" s="152"/>
    </row>
    <row r="306" spans="1:10" ht="21" customHeight="1">
      <c r="A306" s="153"/>
      <c r="B306" s="227" t="s">
        <v>88</v>
      </c>
      <c r="C306" s="149"/>
      <c r="D306" s="150"/>
      <c r="E306" s="149"/>
      <c r="F306" s="149"/>
      <c r="G306" s="149"/>
      <c r="H306" s="149"/>
      <c r="I306" s="149"/>
      <c r="J306" s="151"/>
    </row>
    <row r="307" spans="1:10" ht="21" customHeight="1">
      <c r="A307" s="153"/>
      <c r="B307" s="227" t="s">
        <v>183</v>
      </c>
      <c r="C307" s="149">
        <v>20.7</v>
      </c>
      <c r="D307" s="150" t="s">
        <v>11</v>
      </c>
      <c r="E307" s="149">
        <v>45</v>
      </c>
      <c r="F307" s="149">
        <f>C307*E307</f>
        <v>931.5</v>
      </c>
      <c r="G307" s="149">
        <v>30</v>
      </c>
      <c r="H307" s="149">
        <f>G307*C307</f>
        <v>621</v>
      </c>
      <c r="I307" s="149">
        <f>H307+F307</f>
        <v>1552.5</v>
      </c>
      <c r="J307" s="151"/>
    </row>
    <row r="308" spans="1:10" ht="21" customHeight="1">
      <c r="A308" s="153"/>
      <c r="B308" s="227" t="s">
        <v>258</v>
      </c>
      <c r="C308" s="149">
        <v>13.2</v>
      </c>
      <c r="D308" s="150" t="s">
        <v>11</v>
      </c>
      <c r="E308" s="149">
        <v>398</v>
      </c>
      <c r="F308" s="149">
        <f t="shared" ref="F308:F338" si="226">C308*E308</f>
        <v>5253.5999999999995</v>
      </c>
      <c r="G308" s="149">
        <v>115</v>
      </c>
      <c r="H308" s="149">
        <f t="shared" ref="H308:H338" si="227">G308*C308</f>
        <v>1518</v>
      </c>
      <c r="I308" s="149">
        <f t="shared" ref="I308:I338" si="228">H308+F308</f>
        <v>6771.5999999999995</v>
      </c>
      <c r="J308" s="151"/>
    </row>
    <row r="309" spans="1:10" ht="21" customHeight="1">
      <c r="A309" s="153"/>
      <c r="B309" s="227" t="s">
        <v>259</v>
      </c>
      <c r="C309" s="149">
        <v>7.5</v>
      </c>
      <c r="D309" s="150" t="s">
        <v>11</v>
      </c>
      <c r="E309" s="149">
        <v>706</v>
      </c>
      <c r="F309" s="149">
        <f t="shared" si="226"/>
        <v>5295</v>
      </c>
      <c r="G309" s="149">
        <v>222</v>
      </c>
      <c r="H309" s="149">
        <f t="shared" si="227"/>
        <v>1665</v>
      </c>
      <c r="I309" s="149">
        <f t="shared" si="228"/>
        <v>6960</v>
      </c>
      <c r="J309" s="151"/>
    </row>
    <row r="310" spans="1:10" ht="21" customHeight="1">
      <c r="A310" s="153"/>
      <c r="B310" s="227" t="s">
        <v>371</v>
      </c>
      <c r="C310" s="149">
        <v>7.5</v>
      </c>
      <c r="D310" s="150" t="s">
        <v>11</v>
      </c>
      <c r="E310" s="149">
        <v>189.85</v>
      </c>
      <c r="F310" s="149">
        <f t="shared" si="226"/>
        <v>1423.875</v>
      </c>
      <c r="G310" s="149">
        <v>64</v>
      </c>
      <c r="H310" s="149">
        <f t="shared" si="227"/>
        <v>480</v>
      </c>
      <c r="I310" s="149">
        <f t="shared" si="228"/>
        <v>1903.875</v>
      </c>
      <c r="J310" s="151"/>
    </row>
    <row r="311" spans="1:10" ht="21" customHeight="1">
      <c r="A311" s="153"/>
      <c r="B311" s="227" t="s">
        <v>213</v>
      </c>
      <c r="C311" s="149">
        <v>23.31</v>
      </c>
      <c r="D311" s="150" t="s">
        <v>11</v>
      </c>
      <c r="E311" s="149">
        <v>256</v>
      </c>
      <c r="F311" s="149">
        <f t="shared" si="226"/>
        <v>5967.36</v>
      </c>
      <c r="G311" s="149">
        <v>94</v>
      </c>
      <c r="H311" s="149">
        <f t="shared" si="227"/>
        <v>2191.14</v>
      </c>
      <c r="I311" s="149">
        <f t="shared" si="228"/>
        <v>8158.5</v>
      </c>
      <c r="J311" s="151"/>
    </row>
    <row r="312" spans="1:10" ht="21" customHeight="1">
      <c r="A312" s="153"/>
      <c r="B312" s="227" t="s">
        <v>207</v>
      </c>
      <c r="C312" s="149">
        <v>19</v>
      </c>
      <c r="D312" s="150" t="s">
        <v>18</v>
      </c>
      <c r="E312" s="149">
        <v>75</v>
      </c>
      <c r="F312" s="149">
        <f t="shared" si="226"/>
        <v>1425</v>
      </c>
      <c r="G312" s="149">
        <v>45</v>
      </c>
      <c r="H312" s="149">
        <f t="shared" si="227"/>
        <v>855</v>
      </c>
      <c r="I312" s="149">
        <f t="shared" si="228"/>
        <v>2280</v>
      </c>
      <c r="J312" s="151"/>
    </row>
    <row r="313" spans="1:10" ht="21" customHeight="1">
      <c r="A313" s="153"/>
      <c r="B313" s="227" t="s">
        <v>260</v>
      </c>
      <c r="C313" s="149">
        <v>46.62</v>
      </c>
      <c r="D313" s="150" t="s">
        <v>11</v>
      </c>
      <c r="E313" s="149">
        <v>85</v>
      </c>
      <c r="F313" s="149">
        <f t="shared" si="226"/>
        <v>3962.7</v>
      </c>
      <c r="G313" s="149">
        <v>87</v>
      </c>
      <c r="H313" s="149">
        <f t="shared" si="227"/>
        <v>4055.9399999999996</v>
      </c>
      <c r="I313" s="149">
        <f t="shared" si="228"/>
        <v>8018.6399999999994</v>
      </c>
      <c r="J313" s="151"/>
    </row>
    <row r="314" spans="1:10" ht="21" customHeight="1">
      <c r="A314" s="153"/>
      <c r="B314" s="227" t="s">
        <v>166</v>
      </c>
      <c r="C314" s="149">
        <v>17.8</v>
      </c>
      <c r="D314" s="150" t="s">
        <v>11</v>
      </c>
      <c r="E314" s="149">
        <v>45</v>
      </c>
      <c r="F314" s="149">
        <f t="shared" si="226"/>
        <v>801</v>
      </c>
      <c r="G314" s="149">
        <v>30</v>
      </c>
      <c r="H314" s="149">
        <f t="shared" si="227"/>
        <v>534</v>
      </c>
      <c r="I314" s="149">
        <f t="shared" si="228"/>
        <v>1335</v>
      </c>
      <c r="J314" s="151"/>
    </row>
    <row r="315" spans="1:10" ht="21" customHeight="1">
      <c r="A315" s="153"/>
      <c r="B315" s="227" t="s">
        <v>185</v>
      </c>
      <c r="C315" s="149">
        <v>26.38</v>
      </c>
      <c r="D315" s="150" t="s">
        <v>11</v>
      </c>
      <c r="E315" s="149">
        <v>421</v>
      </c>
      <c r="F315" s="149">
        <f t="shared" si="226"/>
        <v>11105.98</v>
      </c>
      <c r="G315" s="149">
        <v>181</v>
      </c>
      <c r="H315" s="149">
        <f t="shared" si="227"/>
        <v>4774.78</v>
      </c>
      <c r="I315" s="149">
        <f t="shared" si="228"/>
        <v>15880.759999999998</v>
      </c>
      <c r="J315" s="151"/>
    </row>
    <row r="316" spans="1:10" ht="21" customHeight="1">
      <c r="A316" s="153"/>
      <c r="B316" s="227" t="s">
        <v>169</v>
      </c>
      <c r="C316" s="149">
        <v>1</v>
      </c>
      <c r="D316" s="150" t="s">
        <v>14</v>
      </c>
      <c r="E316" s="149">
        <v>8800</v>
      </c>
      <c r="F316" s="149">
        <f t="shared" si="226"/>
        <v>8800</v>
      </c>
      <c r="G316" s="149">
        <v>210</v>
      </c>
      <c r="H316" s="149">
        <f t="shared" si="227"/>
        <v>210</v>
      </c>
      <c r="I316" s="149">
        <f t="shared" si="228"/>
        <v>9010</v>
      </c>
      <c r="J316" s="151"/>
    </row>
    <row r="317" spans="1:10" ht="21" customHeight="1">
      <c r="A317" s="153"/>
      <c r="B317" s="227" t="s">
        <v>170</v>
      </c>
      <c r="C317" s="149">
        <v>1</v>
      </c>
      <c r="D317" s="150" t="s">
        <v>14</v>
      </c>
      <c r="E317" s="149">
        <v>22000</v>
      </c>
      <c r="F317" s="149">
        <f t="shared" si="226"/>
        <v>22000</v>
      </c>
      <c r="G317" s="149">
        <v>0</v>
      </c>
      <c r="H317" s="149">
        <f t="shared" si="227"/>
        <v>0</v>
      </c>
      <c r="I317" s="149">
        <f t="shared" si="228"/>
        <v>22000</v>
      </c>
      <c r="J317" s="151"/>
    </row>
    <row r="318" spans="1:10" ht="21" customHeight="1">
      <c r="A318" s="175"/>
      <c r="B318" s="241" t="s">
        <v>261</v>
      </c>
      <c r="C318" s="242">
        <v>1</v>
      </c>
      <c r="D318" s="243" t="s">
        <v>14</v>
      </c>
      <c r="E318" s="242">
        <v>19460</v>
      </c>
      <c r="F318" s="242">
        <f t="shared" si="226"/>
        <v>19460</v>
      </c>
      <c r="G318" s="242">
        <v>0</v>
      </c>
      <c r="H318" s="242">
        <f t="shared" si="227"/>
        <v>0</v>
      </c>
      <c r="I318" s="242">
        <f t="shared" si="228"/>
        <v>19460</v>
      </c>
      <c r="J318" s="307" t="s">
        <v>262</v>
      </c>
    </row>
    <row r="319" spans="1:10" ht="21" customHeight="1">
      <c r="A319" s="153"/>
      <c r="B319" s="227" t="s">
        <v>263</v>
      </c>
      <c r="C319" s="149">
        <v>1</v>
      </c>
      <c r="D319" s="150" t="s">
        <v>14</v>
      </c>
      <c r="E319" s="149">
        <v>24898</v>
      </c>
      <c r="F319" s="149">
        <f t="shared" si="226"/>
        <v>24898</v>
      </c>
      <c r="G319" s="149">
        <v>0</v>
      </c>
      <c r="H319" s="149">
        <f t="shared" si="227"/>
        <v>0</v>
      </c>
      <c r="I319" s="149">
        <f t="shared" si="228"/>
        <v>24898</v>
      </c>
      <c r="J319" s="308" t="s">
        <v>262</v>
      </c>
    </row>
    <row r="320" spans="1:10" ht="21" customHeight="1">
      <c r="A320" s="153"/>
      <c r="B320" s="227" t="s">
        <v>264</v>
      </c>
      <c r="C320" s="149">
        <v>1</v>
      </c>
      <c r="D320" s="150" t="s">
        <v>14</v>
      </c>
      <c r="E320" s="149">
        <v>33630</v>
      </c>
      <c r="F320" s="149">
        <f t="shared" si="226"/>
        <v>33630</v>
      </c>
      <c r="G320" s="149">
        <v>0</v>
      </c>
      <c r="H320" s="149">
        <f t="shared" si="227"/>
        <v>0</v>
      </c>
      <c r="I320" s="149">
        <f t="shared" si="228"/>
        <v>33630</v>
      </c>
      <c r="J320" s="308" t="s">
        <v>262</v>
      </c>
    </row>
    <row r="321" spans="1:10" ht="21" customHeight="1">
      <c r="A321" s="259"/>
      <c r="B321" s="227" t="s">
        <v>265</v>
      </c>
      <c r="C321" s="149">
        <v>1</v>
      </c>
      <c r="D321" s="150" t="s">
        <v>14</v>
      </c>
      <c r="E321" s="149">
        <v>9600</v>
      </c>
      <c r="F321" s="149">
        <f t="shared" si="226"/>
        <v>9600</v>
      </c>
      <c r="G321" s="149">
        <v>0</v>
      </c>
      <c r="H321" s="149">
        <f t="shared" si="227"/>
        <v>0</v>
      </c>
      <c r="I321" s="149">
        <f t="shared" si="228"/>
        <v>9600</v>
      </c>
      <c r="J321" s="308" t="s">
        <v>262</v>
      </c>
    </row>
    <row r="322" spans="1:10" ht="21" customHeight="1">
      <c r="A322" s="259"/>
      <c r="B322" s="244" t="s">
        <v>99</v>
      </c>
      <c r="C322" s="149"/>
      <c r="D322" s="150"/>
      <c r="E322" s="149"/>
      <c r="F322" s="149"/>
      <c r="G322" s="149"/>
      <c r="H322" s="149"/>
      <c r="I322" s="149"/>
      <c r="J322" s="151"/>
    </row>
    <row r="323" spans="1:10" ht="21" customHeight="1">
      <c r="A323" s="259"/>
      <c r="B323" s="227" t="s">
        <v>200</v>
      </c>
      <c r="C323" s="149">
        <v>1</v>
      </c>
      <c r="D323" s="150" t="s">
        <v>11</v>
      </c>
      <c r="E323" s="149">
        <v>2900</v>
      </c>
      <c r="F323" s="149">
        <f t="shared" ref="F323" si="229">C323*E323</f>
        <v>2900</v>
      </c>
      <c r="G323" s="149">
        <v>870</v>
      </c>
      <c r="H323" s="149">
        <f t="shared" ref="H323" si="230">G323*C323</f>
        <v>870</v>
      </c>
      <c r="I323" s="149">
        <f t="shared" ref="I323" si="231">H323+F323</f>
        <v>3770</v>
      </c>
      <c r="J323" s="151"/>
    </row>
    <row r="324" spans="1:10" ht="21" customHeight="1">
      <c r="A324" s="259"/>
      <c r="B324" s="227" t="s">
        <v>101</v>
      </c>
      <c r="C324" s="149">
        <v>1</v>
      </c>
      <c r="D324" s="150" t="s">
        <v>14</v>
      </c>
      <c r="E324" s="149">
        <v>2850</v>
      </c>
      <c r="F324" s="149">
        <f t="shared" si="226"/>
        <v>2850</v>
      </c>
      <c r="G324" s="149">
        <v>450</v>
      </c>
      <c r="H324" s="149">
        <f t="shared" si="227"/>
        <v>450</v>
      </c>
      <c r="I324" s="149">
        <f t="shared" si="228"/>
        <v>3300</v>
      </c>
      <c r="J324" s="161" t="s">
        <v>110</v>
      </c>
    </row>
    <row r="325" spans="1:10" ht="21" customHeight="1">
      <c r="A325" s="154"/>
      <c r="B325" s="240" t="s">
        <v>197</v>
      </c>
      <c r="C325" s="177">
        <v>1</v>
      </c>
      <c r="D325" s="178" t="s">
        <v>14</v>
      </c>
      <c r="E325" s="177">
        <v>2560</v>
      </c>
      <c r="F325" s="177">
        <f t="shared" si="226"/>
        <v>2560</v>
      </c>
      <c r="G325" s="177">
        <v>0</v>
      </c>
      <c r="H325" s="177">
        <f t="shared" si="227"/>
        <v>0</v>
      </c>
      <c r="I325" s="177">
        <f t="shared" si="228"/>
        <v>2560</v>
      </c>
      <c r="J325" s="245"/>
    </row>
    <row r="326" spans="1:10" ht="21" customHeight="1">
      <c r="A326" s="278"/>
      <c r="B326" s="229" t="s">
        <v>266</v>
      </c>
      <c r="C326" s="159">
        <v>1</v>
      </c>
      <c r="D326" s="160" t="s">
        <v>14</v>
      </c>
      <c r="E326" s="159">
        <v>1345</v>
      </c>
      <c r="F326" s="159">
        <f t="shared" si="226"/>
        <v>1345</v>
      </c>
      <c r="G326" s="159">
        <v>0</v>
      </c>
      <c r="H326" s="159">
        <f t="shared" si="227"/>
        <v>0</v>
      </c>
      <c r="I326" s="159">
        <f t="shared" si="228"/>
        <v>1345</v>
      </c>
      <c r="J326" s="246" t="s">
        <v>114</v>
      </c>
    </row>
    <row r="327" spans="1:10" ht="21" hidden="1" customHeight="1">
      <c r="A327" s="259"/>
      <c r="B327" s="227" t="s">
        <v>104</v>
      </c>
      <c r="C327" s="149">
        <v>1</v>
      </c>
      <c r="D327" s="150" t="s">
        <v>14</v>
      </c>
      <c r="E327" s="149">
        <v>200</v>
      </c>
      <c r="F327" s="149">
        <f t="shared" si="226"/>
        <v>200</v>
      </c>
      <c r="G327" s="149">
        <v>0</v>
      </c>
      <c r="H327" s="149">
        <f t="shared" si="227"/>
        <v>0</v>
      </c>
      <c r="I327" s="149"/>
      <c r="J327" s="161" t="s">
        <v>114</v>
      </c>
    </row>
    <row r="328" spans="1:10" ht="21" hidden="1" customHeight="1">
      <c r="A328" s="259"/>
      <c r="B328" s="227" t="s">
        <v>102</v>
      </c>
      <c r="C328" s="149">
        <v>1</v>
      </c>
      <c r="D328" s="150" t="s">
        <v>14</v>
      </c>
      <c r="E328" s="149">
        <v>856</v>
      </c>
      <c r="F328" s="149">
        <f t="shared" si="226"/>
        <v>856</v>
      </c>
      <c r="G328" s="149">
        <v>0</v>
      </c>
      <c r="H328" s="149">
        <f t="shared" si="227"/>
        <v>0</v>
      </c>
      <c r="I328" s="149"/>
      <c r="J328" s="161"/>
    </row>
    <row r="329" spans="1:10" ht="21" customHeight="1">
      <c r="A329" s="259"/>
      <c r="B329" s="227" t="s">
        <v>198</v>
      </c>
      <c r="C329" s="149">
        <v>1</v>
      </c>
      <c r="D329" s="150" t="s">
        <v>14</v>
      </c>
      <c r="E329" s="149">
        <v>24790</v>
      </c>
      <c r="F329" s="149">
        <f t="shared" si="226"/>
        <v>24790</v>
      </c>
      <c r="G329" s="149">
        <v>450</v>
      </c>
      <c r="H329" s="149">
        <f t="shared" si="227"/>
        <v>450</v>
      </c>
      <c r="I329" s="149">
        <f t="shared" si="228"/>
        <v>25240</v>
      </c>
      <c r="J329" s="161" t="s">
        <v>110</v>
      </c>
    </row>
    <row r="330" spans="1:10" ht="21" hidden="1" customHeight="1">
      <c r="A330" s="259"/>
      <c r="B330" s="227" t="s">
        <v>113</v>
      </c>
      <c r="C330" s="149">
        <v>1</v>
      </c>
      <c r="D330" s="150" t="s">
        <v>14</v>
      </c>
      <c r="E330" s="149">
        <v>150</v>
      </c>
      <c r="F330" s="149">
        <f t="shared" si="226"/>
        <v>150</v>
      </c>
      <c r="G330" s="149">
        <v>0</v>
      </c>
      <c r="H330" s="149">
        <f t="shared" si="227"/>
        <v>0</v>
      </c>
      <c r="I330" s="149"/>
      <c r="J330" s="161"/>
    </row>
    <row r="331" spans="1:10" ht="21" customHeight="1">
      <c r="A331" s="259"/>
      <c r="B331" s="227" t="s">
        <v>112</v>
      </c>
      <c r="C331" s="149">
        <v>1</v>
      </c>
      <c r="D331" s="150" t="s">
        <v>14</v>
      </c>
      <c r="E331" s="149">
        <v>599</v>
      </c>
      <c r="F331" s="149">
        <f t="shared" si="226"/>
        <v>599</v>
      </c>
      <c r="G331" s="149">
        <v>70</v>
      </c>
      <c r="H331" s="149">
        <f t="shared" si="227"/>
        <v>70</v>
      </c>
      <c r="I331" s="149">
        <f t="shared" si="228"/>
        <v>669</v>
      </c>
      <c r="J331" s="161" t="s">
        <v>114</v>
      </c>
    </row>
    <row r="332" spans="1:10" ht="21" customHeight="1">
      <c r="A332" s="259"/>
      <c r="B332" s="227" t="s">
        <v>199</v>
      </c>
      <c r="C332" s="149">
        <v>1</v>
      </c>
      <c r="D332" s="150" t="s">
        <v>14</v>
      </c>
      <c r="E332" s="149">
        <v>680</v>
      </c>
      <c r="F332" s="149">
        <f t="shared" si="226"/>
        <v>680</v>
      </c>
      <c r="G332" s="149">
        <v>70</v>
      </c>
      <c r="H332" s="149">
        <f t="shared" si="227"/>
        <v>70</v>
      </c>
      <c r="I332" s="149">
        <f t="shared" si="228"/>
        <v>750</v>
      </c>
      <c r="J332" s="161" t="s">
        <v>111</v>
      </c>
    </row>
    <row r="333" spans="1:10" ht="21" customHeight="1">
      <c r="A333" s="259"/>
      <c r="B333" s="227" t="s">
        <v>202</v>
      </c>
      <c r="C333" s="149">
        <v>1</v>
      </c>
      <c r="D333" s="150" t="s">
        <v>14</v>
      </c>
      <c r="E333" s="149">
        <v>2790</v>
      </c>
      <c r="F333" s="149">
        <f t="shared" si="226"/>
        <v>2790</v>
      </c>
      <c r="G333" s="149">
        <v>0</v>
      </c>
      <c r="H333" s="149">
        <f t="shared" si="227"/>
        <v>0</v>
      </c>
      <c r="I333" s="149">
        <f t="shared" si="228"/>
        <v>2790</v>
      </c>
      <c r="J333" s="279"/>
    </row>
    <row r="334" spans="1:10" ht="21" customHeight="1">
      <c r="A334" s="259"/>
      <c r="B334" s="227" t="s">
        <v>203</v>
      </c>
      <c r="C334" s="149">
        <v>1</v>
      </c>
      <c r="D334" s="150" t="s">
        <v>14</v>
      </c>
      <c r="E334" s="149">
        <v>7900</v>
      </c>
      <c r="F334" s="149">
        <f t="shared" si="226"/>
        <v>7900</v>
      </c>
      <c r="G334" s="149">
        <v>170</v>
      </c>
      <c r="H334" s="149">
        <f t="shared" si="227"/>
        <v>170</v>
      </c>
      <c r="I334" s="149">
        <f t="shared" si="228"/>
        <v>8070</v>
      </c>
      <c r="J334" s="279"/>
    </row>
    <row r="335" spans="1:10" ht="21" customHeight="1">
      <c r="A335" s="259"/>
      <c r="B335" s="227" t="s">
        <v>204</v>
      </c>
      <c r="C335" s="149">
        <v>1</v>
      </c>
      <c r="D335" s="150" t="s">
        <v>14</v>
      </c>
      <c r="E335" s="149">
        <v>7901</v>
      </c>
      <c r="F335" s="149">
        <f t="shared" si="226"/>
        <v>7901</v>
      </c>
      <c r="G335" s="149">
        <v>70</v>
      </c>
      <c r="H335" s="149">
        <f t="shared" si="227"/>
        <v>70</v>
      </c>
      <c r="I335" s="149">
        <f t="shared" si="228"/>
        <v>7971</v>
      </c>
      <c r="J335" s="279"/>
    </row>
    <row r="336" spans="1:10" ht="21" customHeight="1">
      <c r="A336" s="259"/>
      <c r="B336" s="227" t="s">
        <v>205</v>
      </c>
      <c r="C336" s="149">
        <v>1</v>
      </c>
      <c r="D336" s="150" t="s">
        <v>14</v>
      </c>
      <c r="E336" s="149">
        <v>544</v>
      </c>
      <c r="F336" s="149">
        <f t="shared" si="226"/>
        <v>544</v>
      </c>
      <c r="G336" s="149">
        <v>70</v>
      </c>
      <c r="H336" s="149">
        <f t="shared" si="227"/>
        <v>70</v>
      </c>
      <c r="I336" s="149">
        <f t="shared" si="228"/>
        <v>614</v>
      </c>
      <c r="J336" s="161" t="s">
        <v>110</v>
      </c>
    </row>
    <row r="337" spans="1:10" ht="21" customHeight="1">
      <c r="A337" s="259"/>
      <c r="B337" s="227" t="s">
        <v>133</v>
      </c>
      <c r="C337" s="149">
        <v>1</v>
      </c>
      <c r="D337" s="150" t="s">
        <v>14</v>
      </c>
      <c r="E337" s="149">
        <v>312</v>
      </c>
      <c r="F337" s="149">
        <f t="shared" si="226"/>
        <v>312</v>
      </c>
      <c r="G337" s="149">
        <v>75</v>
      </c>
      <c r="H337" s="149">
        <f t="shared" si="227"/>
        <v>75</v>
      </c>
      <c r="I337" s="149">
        <f t="shared" si="228"/>
        <v>387</v>
      </c>
      <c r="J337" s="279"/>
    </row>
    <row r="338" spans="1:10" ht="21" customHeight="1">
      <c r="A338" s="153"/>
      <c r="B338" s="227" t="s">
        <v>134</v>
      </c>
      <c r="C338" s="149">
        <v>3</v>
      </c>
      <c r="D338" s="150" t="s">
        <v>14</v>
      </c>
      <c r="E338" s="149">
        <v>240</v>
      </c>
      <c r="F338" s="149">
        <f t="shared" si="226"/>
        <v>720</v>
      </c>
      <c r="G338" s="149">
        <v>35</v>
      </c>
      <c r="H338" s="149">
        <f t="shared" si="227"/>
        <v>105</v>
      </c>
      <c r="I338" s="149">
        <f t="shared" si="228"/>
        <v>825</v>
      </c>
      <c r="J338" s="161" t="s">
        <v>114</v>
      </c>
    </row>
    <row r="339" spans="1:10" ht="23.25" customHeight="1">
      <c r="A339" s="272"/>
      <c r="B339" s="297" t="s">
        <v>267</v>
      </c>
      <c r="C339" s="274"/>
      <c r="D339" s="275"/>
      <c r="E339" s="274"/>
      <c r="F339" s="274"/>
      <c r="G339" s="274"/>
      <c r="H339" s="274"/>
      <c r="I339" s="276">
        <f>SUM(I303:I338)</f>
        <v>237135.875</v>
      </c>
      <c r="J339" s="298"/>
    </row>
    <row r="340" spans="1:10">
      <c r="A340" s="160" t="s">
        <v>268</v>
      </c>
      <c r="B340" s="309" t="s">
        <v>27</v>
      </c>
      <c r="C340" s="159"/>
      <c r="D340" s="160"/>
      <c r="E340" s="159"/>
      <c r="F340" s="159"/>
      <c r="G340" s="159"/>
      <c r="H340" s="159"/>
      <c r="I340" s="159"/>
      <c r="J340" s="152"/>
    </row>
    <row r="341" spans="1:10">
      <c r="A341" s="243"/>
      <c r="B341" s="241" t="s">
        <v>269</v>
      </c>
      <c r="C341" s="242">
        <v>7</v>
      </c>
      <c r="D341" s="243" t="s">
        <v>14</v>
      </c>
      <c r="E341" s="242">
        <v>800</v>
      </c>
      <c r="F341" s="242">
        <f>C341*E341</f>
        <v>5600</v>
      </c>
      <c r="G341" s="252">
        <v>115</v>
      </c>
      <c r="H341" s="242">
        <f>C341*G341</f>
        <v>805</v>
      </c>
      <c r="I341" s="242">
        <f>F341+H341</f>
        <v>6405</v>
      </c>
      <c r="J341" s="176"/>
    </row>
    <row r="342" spans="1:10">
      <c r="A342" s="150"/>
      <c r="B342" s="227" t="s">
        <v>270</v>
      </c>
      <c r="C342" s="149">
        <v>3</v>
      </c>
      <c r="D342" s="150" t="s">
        <v>189</v>
      </c>
      <c r="E342" s="149">
        <v>1200</v>
      </c>
      <c r="F342" s="149">
        <f>C342*E342</f>
        <v>3600</v>
      </c>
      <c r="G342" s="149">
        <v>0</v>
      </c>
      <c r="H342" s="149">
        <f>C342*G342</f>
        <v>0</v>
      </c>
      <c r="I342" s="149">
        <f>F342+H342</f>
        <v>3600</v>
      </c>
      <c r="J342" s="151"/>
    </row>
    <row r="343" spans="1:10">
      <c r="A343" s="150"/>
      <c r="B343" s="227" t="s">
        <v>159</v>
      </c>
      <c r="C343" s="149">
        <v>3</v>
      </c>
      <c r="D343" s="150" t="s">
        <v>189</v>
      </c>
      <c r="E343" s="149">
        <v>1200</v>
      </c>
      <c r="F343" s="149">
        <f>C343*E343</f>
        <v>3600</v>
      </c>
      <c r="G343" s="149">
        <v>0</v>
      </c>
      <c r="H343" s="149">
        <f>C343*G343</f>
        <v>0</v>
      </c>
      <c r="I343" s="149">
        <f>F343+H343</f>
        <v>3600</v>
      </c>
      <c r="J343" s="151"/>
    </row>
    <row r="344" spans="1:10" hidden="1">
      <c r="A344" s="243"/>
      <c r="B344" s="241" t="s">
        <v>160</v>
      </c>
      <c r="C344" s="242">
        <v>4</v>
      </c>
      <c r="D344" s="243"/>
      <c r="E344" s="242"/>
      <c r="F344" s="242">
        <f t="shared" ref="F344:F349" si="232">C344*E344</f>
        <v>0</v>
      </c>
      <c r="G344" s="242"/>
      <c r="H344" s="242">
        <f t="shared" ref="H344:H349" si="233">C344*G344</f>
        <v>0</v>
      </c>
      <c r="I344" s="242">
        <f t="shared" ref="I344:I349" si="234">F344+H344</f>
        <v>0</v>
      </c>
      <c r="J344" s="176"/>
    </row>
    <row r="345" spans="1:10" hidden="1">
      <c r="A345" s="150"/>
      <c r="B345" s="227" t="s">
        <v>161</v>
      </c>
      <c r="C345" s="149"/>
      <c r="D345" s="150"/>
      <c r="E345" s="149"/>
      <c r="F345" s="149">
        <f t="shared" si="232"/>
        <v>0</v>
      </c>
      <c r="G345" s="149"/>
      <c r="H345" s="149">
        <f t="shared" si="233"/>
        <v>0</v>
      </c>
      <c r="I345" s="149">
        <f t="shared" si="234"/>
        <v>0</v>
      </c>
      <c r="J345" s="151"/>
    </row>
    <row r="346" spans="1:10" hidden="1">
      <c r="A346" s="150"/>
      <c r="B346" s="227" t="s">
        <v>271</v>
      </c>
      <c r="C346" s="149"/>
      <c r="D346" s="150"/>
      <c r="E346" s="149"/>
      <c r="F346" s="149">
        <f t="shared" si="232"/>
        <v>0</v>
      </c>
      <c r="G346" s="149"/>
      <c r="H346" s="149">
        <f t="shared" si="233"/>
        <v>0</v>
      </c>
      <c r="I346" s="149">
        <f t="shared" si="234"/>
        <v>0</v>
      </c>
      <c r="J346" s="151"/>
    </row>
    <row r="347" spans="1:10" hidden="1">
      <c r="A347" s="150"/>
      <c r="B347" s="227" t="s">
        <v>272</v>
      </c>
      <c r="C347" s="149"/>
      <c r="D347" s="150"/>
      <c r="E347" s="149"/>
      <c r="F347" s="149">
        <f t="shared" si="232"/>
        <v>0</v>
      </c>
      <c r="G347" s="149"/>
      <c r="H347" s="149">
        <f t="shared" si="233"/>
        <v>0</v>
      </c>
      <c r="I347" s="149">
        <f t="shared" si="234"/>
        <v>0</v>
      </c>
      <c r="J347" s="151"/>
    </row>
    <row r="348" spans="1:10" hidden="1">
      <c r="A348" s="150"/>
      <c r="B348" s="227" t="s">
        <v>273</v>
      </c>
      <c r="C348" s="149"/>
      <c r="D348" s="150"/>
      <c r="E348" s="149"/>
      <c r="F348" s="149">
        <f t="shared" si="232"/>
        <v>0</v>
      </c>
      <c r="G348" s="149"/>
      <c r="H348" s="149">
        <f t="shared" si="233"/>
        <v>0</v>
      </c>
      <c r="I348" s="149">
        <f t="shared" si="234"/>
        <v>0</v>
      </c>
      <c r="J348" s="151"/>
    </row>
    <row r="349" spans="1:10" hidden="1">
      <c r="A349" s="232"/>
      <c r="B349" s="230" t="s">
        <v>163</v>
      </c>
      <c r="C349" s="231"/>
      <c r="D349" s="232"/>
      <c r="E349" s="231"/>
      <c r="F349" s="231">
        <f t="shared" si="232"/>
        <v>0</v>
      </c>
      <c r="G349" s="231"/>
      <c r="H349" s="231">
        <f t="shared" si="233"/>
        <v>0</v>
      </c>
      <c r="I349" s="231">
        <f t="shared" si="234"/>
        <v>0</v>
      </c>
      <c r="J349" s="233"/>
    </row>
    <row r="350" spans="1:10" ht="23.25" customHeight="1">
      <c r="A350" s="178"/>
      <c r="B350" s="248" t="s">
        <v>274</v>
      </c>
      <c r="C350" s="177"/>
      <c r="D350" s="178"/>
      <c r="E350" s="177"/>
      <c r="F350" s="177"/>
      <c r="G350" s="177"/>
      <c r="H350" s="177"/>
      <c r="I350" s="249">
        <f>SUM(I341:I349)</f>
        <v>13605</v>
      </c>
      <c r="J350" s="155"/>
    </row>
    <row r="351" spans="1:10" ht="23.25" customHeight="1">
      <c r="A351" s="164" t="s">
        <v>275</v>
      </c>
      <c r="B351" s="250" t="s">
        <v>84</v>
      </c>
      <c r="C351" s="159"/>
      <c r="D351" s="160"/>
      <c r="E351" s="159"/>
      <c r="F351" s="159"/>
      <c r="G351" s="159"/>
      <c r="H351" s="159"/>
      <c r="I351" s="159"/>
      <c r="J351" s="310"/>
    </row>
    <row r="352" spans="1:10" ht="21" customHeight="1">
      <c r="A352" s="153"/>
      <c r="B352" s="227" t="s">
        <v>276</v>
      </c>
      <c r="C352" s="149">
        <v>20</v>
      </c>
      <c r="D352" s="150" t="s">
        <v>18</v>
      </c>
      <c r="E352" s="149">
        <v>18.690000000000001</v>
      </c>
      <c r="F352" s="149">
        <f t="shared" ref="F352:F356" si="235">C352*E352</f>
        <v>373.8</v>
      </c>
      <c r="G352" s="149">
        <v>30</v>
      </c>
      <c r="H352" s="149">
        <f t="shared" ref="H352:H356" si="236">G352*C352</f>
        <v>600</v>
      </c>
      <c r="I352" s="149">
        <f t="shared" ref="I352:I356" si="237">H352+F352</f>
        <v>973.8</v>
      </c>
      <c r="J352" s="271"/>
    </row>
    <row r="353" spans="1:10" ht="21" customHeight="1">
      <c r="A353" s="153"/>
      <c r="B353" s="227" t="s">
        <v>277</v>
      </c>
      <c r="C353" s="149">
        <v>20</v>
      </c>
      <c r="D353" s="150" t="s">
        <v>18</v>
      </c>
      <c r="E353" s="149">
        <v>62.5</v>
      </c>
      <c r="F353" s="149">
        <f t="shared" si="235"/>
        <v>1250</v>
      </c>
      <c r="G353" s="149">
        <v>40</v>
      </c>
      <c r="H353" s="149">
        <f t="shared" si="236"/>
        <v>800</v>
      </c>
      <c r="I353" s="149">
        <f t="shared" si="237"/>
        <v>2050</v>
      </c>
      <c r="J353" s="271"/>
    </row>
    <row r="354" spans="1:10" ht="21" customHeight="1">
      <c r="A354" s="154"/>
      <c r="B354" s="240" t="s">
        <v>278</v>
      </c>
      <c r="C354" s="177">
        <v>20</v>
      </c>
      <c r="D354" s="178" t="s">
        <v>18</v>
      </c>
      <c r="E354" s="177">
        <v>326.52</v>
      </c>
      <c r="F354" s="177">
        <f t="shared" si="235"/>
        <v>6530.4</v>
      </c>
      <c r="G354" s="177">
        <v>100</v>
      </c>
      <c r="H354" s="177">
        <f t="shared" si="236"/>
        <v>2000</v>
      </c>
      <c r="I354" s="177">
        <f t="shared" si="237"/>
        <v>8530.4</v>
      </c>
      <c r="J354" s="311"/>
    </row>
    <row r="355" spans="1:10" ht="21" customHeight="1">
      <c r="A355" s="164"/>
      <c r="B355" s="229" t="s">
        <v>282</v>
      </c>
      <c r="C355" s="159">
        <v>1</v>
      </c>
      <c r="D355" s="160" t="s">
        <v>12</v>
      </c>
      <c r="E355" s="159">
        <v>0</v>
      </c>
      <c r="F355" s="159">
        <f t="shared" si="235"/>
        <v>0</v>
      </c>
      <c r="G355" s="159">
        <v>3600</v>
      </c>
      <c r="H355" s="159">
        <f t="shared" si="236"/>
        <v>3600</v>
      </c>
      <c r="I355" s="159">
        <f t="shared" si="237"/>
        <v>3600</v>
      </c>
      <c r="J355" s="310"/>
    </row>
    <row r="356" spans="1:10" ht="21" customHeight="1">
      <c r="A356" s="259"/>
      <c r="B356" s="230" t="s">
        <v>164</v>
      </c>
      <c r="C356" s="231">
        <v>1</v>
      </c>
      <c r="D356" s="232" t="s">
        <v>5</v>
      </c>
      <c r="E356" s="231">
        <f>SUM(F352:F354)*0.5</f>
        <v>4077.1</v>
      </c>
      <c r="F356" s="231">
        <f t="shared" si="235"/>
        <v>4077.1</v>
      </c>
      <c r="G356" s="231">
        <v>0</v>
      </c>
      <c r="H356" s="231">
        <f t="shared" si="236"/>
        <v>0</v>
      </c>
      <c r="I356" s="231">
        <f t="shared" si="237"/>
        <v>4077.1</v>
      </c>
      <c r="J356" s="312"/>
    </row>
    <row r="357" spans="1:10" ht="23.25" customHeight="1">
      <c r="A357" s="154"/>
      <c r="B357" s="248" t="s">
        <v>279</v>
      </c>
      <c r="C357" s="177"/>
      <c r="D357" s="178"/>
      <c r="E357" s="177"/>
      <c r="F357" s="177"/>
      <c r="G357" s="177"/>
      <c r="H357" s="177"/>
      <c r="I357" s="249">
        <f>SUM(I352:I356)</f>
        <v>19231.3</v>
      </c>
      <c r="J357" s="155"/>
    </row>
    <row r="358" spans="1:10" ht="23.25" customHeight="1">
      <c r="A358" s="236"/>
      <c r="B358" s="289" t="s">
        <v>280</v>
      </c>
      <c r="C358" s="235"/>
      <c r="D358" s="236"/>
      <c r="E358" s="235"/>
      <c r="F358" s="235"/>
      <c r="G358" s="235"/>
      <c r="H358" s="235"/>
      <c r="I358" s="295"/>
      <c r="J358" s="238">
        <f>SUM(I357,I350,I339)</f>
        <v>269972.17499999999</v>
      </c>
    </row>
    <row r="359" spans="1:10" ht="25.5">
      <c r="A359" s="236"/>
      <c r="B359" s="289" t="s">
        <v>281</v>
      </c>
      <c r="C359" s="235"/>
      <c r="D359" s="236"/>
      <c r="E359" s="235"/>
      <c r="F359" s="235"/>
      <c r="G359" s="235"/>
      <c r="H359" s="235"/>
      <c r="I359" s="295"/>
      <c r="J359" s="290">
        <f>SUM(J358,J300,J218)</f>
        <v>2517308.2349999999</v>
      </c>
    </row>
    <row r="360" spans="1:10">
      <c r="A360" s="221">
        <v>3</v>
      </c>
      <c r="B360" s="147" t="s">
        <v>283</v>
      </c>
      <c r="C360" s="222"/>
      <c r="D360" s="223"/>
      <c r="E360" s="222"/>
      <c r="F360" s="222"/>
      <c r="G360" s="222"/>
      <c r="H360" s="222"/>
      <c r="I360" s="222"/>
      <c r="J360" s="224"/>
    </row>
    <row r="361" spans="1:10">
      <c r="A361" s="156">
        <v>3.1</v>
      </c>
      <c r="B361" s="225" t="s">
        <v>80</v>
      </c>
      <c r="C361" s="149"/>
      <c r="D361" s="150"/>
      <c r="E361" s="149"/>
      <c r="F361" s="149"/>
      <c r="G361" s="149"/>
      <c r="H361" s="149"/>
      <c r="I361" s="149"/>
      <c r="J361" s="151"/>
    </row>
    <row r="362" spans="1:10">
      <c r="A362" s="153" t="s">
        <v>284</v>
      </c>
      <c r="B362" s="226" t="s">
        <v>73</v>
      </c>
      <c r="C362" s="149"/>
      <c r="D362" s="150"/>
      <c r="E362" s="149"/>
      <c r="F362" s="149"/>
      <c r="G362" s="149"/>
      <c r="H362" s="149"/>
      <c r="I362" s="149"/>
      <c r="J362" s="151"/>
    </row>
    <row r="363" spans="1:10" ht="21" customHeight="1">
      <c r="A363" s="156"/>
      <c r="B363" s="227" t="s">
        <v>136</v>
      </c>
      <c r="C363" s="149">
        <v>149</v>
      </c>
      <c r="D363" s="150" t="s">
        <v>11</v>
      </c>
      <c r="E363" s="149">
        <v>0</v>
      </c>
      <c r="F363" s="149">
        <f>C363*E363</f>
        <v>0</v>
      </c>
      <c r="G363" s="149">
        <v>50</v>
      </c>
      <c r="H363" s="149">
        <f>G363*C363</f>
        <v>7450</v>
      </c>
      <c r="I363" s="149">
        <f>H363+F363</f>
        <v>7450</v>
      </c>
      <c r="J363" s="151" t="s">
        <v>19</v>
      </c>
    </row>
    <row r="364" spans="1:10" ht="21" customHeight="1">
      <c r="A364" s="156"/>
      <c r="B364" s="227" t="s">
        <v>137</v>
      </c>
      <c r="C364" s="149">
        <v>149</v>
      </c>
      <c r="D364" s="150" t="s">
        <v>11</v>
      </c>
      <c r="E364" s="149">
        <v>0</v>
      </c>
      <c r="F364" s="149">
        <f t="shared" ref="F364:F378" si="238">C364*E364</f>
        <v>0</v>
      </c>
      <c r="G364" s="149">
        <v>25</v>
      </c>
      <c r="H364" s="149">
        <f t="shared" ref="H364:H378" si="239">G364*C364</f>
        <v>3725</v>
      </c>
      <c r="I364" s="149">
        <f t="shared" ref="I364:I378" si="240">H364+F364</f>
        <v>3725</v>
      </c>
      <c r="J364" s="151" t="s">
        <v>19</v>
      </c>
    </row>
    <row r="365" spans="1:10" ht="21" customHeight="1">
      <c r="A365" s="156"/>
      <c r="B365" s="227" t="s">
        <v>138</v>
      </c>
      <c r="C365" s="149">
        <v>327.08</v>
      </c>
      <c r="D365" s="150" t="s">
        <v>11</v>
      </c>
      <c r="E365" s="149">
        <v>0</v>
      </c>
      <c r="F365" s="149">
        <f t="shared" si="238"/>
        <v>0</v>
      </c>
      <c r="G365" s="149">
        <v>35</v>
      </c>
      <c r="H365" s="149">
        <f t="shared" si="239"/>
        <v>11447.8</v>
      </c>
      <c r="I365" s="149">
        <f t="shared" si="240"/>
        <v>11447.8</v>
      </c>
      <c r="J365" s="151" t="s">
        <v>19</v>
      </c>
    </row>
    <row r="366" spans="1:10" ht="21" customHeight="1">
      <c r="A366" s="268"/>
      <c r="B366" s="241" t="s">
        <v>139</v>
      </c>
      <c r="C366" s="242">
        <v>20</v>
      </c>
      <c r="D366" s="243" t="s">
        <v>14</v>
      </c>
      <c r="E366" s="242">
        <v>0</v>
      </c>
      <c r="F366" s="242">
        <f t="shared" si="238"/>
        <v>0</v>
      </c>
      <c r="G366" s="242">
        <v>250</v>
      </c>
      <c r="H366" s="242">
        <f t="shared" si="239"/>
        <v>5000</v>
      </c>
      <c r="I366" s="242">
        <f t="shared" si="240"/>
        <v>5000</v>
      </c>
      <c r="J366" s="176" t="s">
        <v>19</v>
      </c>
    </row>
    <row r="367" spans="1:10" ht="21" customHeight="1">
      <c r="A367" s="156"/>
      <c r="B367" s="227" t="s">
        <v>140</v>
      </c>
      <c r="C367" s="149">
        <v>56</v>
      </c>
      <c r="D367" s="150" t="s">
        <v>14</v>
      </c>
      <c r="E367" s="149">
        <v>0</v>
      </c>
      <c r="F367" s="149">
        <f t="shared" si="238"/>
        <v>0</v>
      </c>
      <c r="G367" s="149">
        <v>180</v>
      </c>
      <c r="H367" s="149">
        <f t="shared" si="239"/>
        <v>10080</v>
      </c>
      <c r="I367" s="149">
        <f t="shared" si="240"/>
        <v>10080</v>
      </c>
      <c r="J367" s="151" t="s">
        <v>19</v>
      </c>
    </row>
    <row r="368" spans="1:10" ht="21" customHeight="1">
      <c r="A368" s="156"/>
      <c r="B368" s="227" t="s">
        <v>141</v>
      </c>
      <c r="C368" s="149">
        <v>18</v>
      </c>
      <c r="D368" s="150" t="s">
        <v>11</v>
      </c>
      <c r="E368" s="149">
        <v>0</v>
      </c>
      <c r="F368" s="149">
        <f t="shared" si="238"/>
        <v>0</v>
      </c>
      <c r="G368" s="149">
        <v>50</v>
      </c>
      <c r="H368" s="149">
        <f t="shared" si="239"/>
        <v>900</v>
      </c>
      <c r="I368" s="149">
        <f t="shared" si="240"/>
        <v>900</v>
      </c>
      <c r="J368" s="151" t="s">
        <v>19</v>
      </c>
    </row>
    <row r="369" spans="1:10" ht="21" customHeight="1">
      <c r="A369" s="156"/>
      <c r="B369" s="227" t="s">
        <v>142</v>
      </c>
      <c r="C369" s="149">
        <v>18</v>
      </c>
      <c r="D369" s="150" t="s">
        <v>11</v>
      </c>
      <c r="E369" s="149">
        <v>0</v>
      </c>
      <c r="F369" s="149">
        <f t="shared" si="238"/>
        <v>0</v>
      </c>
      <c r="G369" s="149">
        <v>50</v>
      </c>
      <c r="H369" s="149">
        <f t="shared" si="239"/>
        <v>900</v>
      </c>
      <c r="I369" s="149">
        <f t="shared" si="240"/>
        <v>900</v>
      </c>
      <c r="J369" s="151" t="s">
        <v>19</v>
      </c>
    </row>
    <row r="370" spans="1:10" ht="21" customHeight="1">
      <c r="A370" s="156"/>
      <c r="B370" s="227" t="s">
        <v>376</v>
      </c>
      <c r="C370" s="149">
        <v>8</v>
      </c>
      <c r="D370" s="150" t="s">
        <v>14</v>
      </c>
      <c r="E370" s="149">
        <v>0</v>
      </c>
      <c r="F370" s="149">
        <f t="shared" si="238"/>
        <v>0</v>
      </c>
      <c r="G370" s="149">
        <v>60</v>
      </c>
      <c r="H370" s="149">
        <f t="shared" si="239"/>
        <v>480</v>
      </c>
      <c r="I370" s="149">
        <f t="shared" si="240"/>
        <v>480</v>
      </c>
      <c r="J370" s="151" t="s">
        <v>19</v>
      </c>
    </row>
    <row r="371" spans="1:10" ht="21" customHeight="1">
      <c r="A371" s="156"/>
      <c r="B371" s="227" t="s">
        <v>143</v>
      </c>
      <c r="C371" s="149">
        <v>12</v>
      </c>
      <c r="D371" s="150" t="s">
        <v>14</v>
      </c>
      <c r="E371" s="149">
        <v>0</v>
      </c>
      <c r="F371" s="149">
        <f t="shared" si="238"/>
        <v>0</v>
      </c>
      <c r="G371" s="149">
        <v>25</v>
      </c>
      <c r="H371" s="149">
        <f t="shared" si="239"/>
        <v>300</v>
      </c>
      <c r="I371" s="149">
        <f t="shared" si="240"/>
        <v>300</v>
      </c>
      <c r="J371" s="151" t="s">
        <v>19</v>
      </c>
    </row>
    <row r="372" spans="1:10" ht="21" customHeight="1">
      <c r="A372" s="156"/>
      <c r="B372" s="227" t="s">
        <v>144</v>
      </c>
      <c r="C372" s="149">
        <v>24</v>
      </c>
      <c r="D372" s="150" t="s">
        <v>14</v>
      </c>
      <c r="E372" s="149">
        <v>0</v>
      </c>
      <c r="F372" s="149">
        <f t="shared" si="238"/>
        <v>0</v>
      </c>
      <c r="G372" s="149">
        <v>25</v>
      </c>
      <c r="H372" s="149">
        <f t="shared" si="239"/>
        <v>600</v>
      </c>
      <c r="I372" s="149">
        <f t="shared" si="240"/>
        <v>600</v>
      </c>
      <c r="J372" s="151" t="s">
        <v>19</v>
      </c>
    </row>
    <row r="373" spans="1:10" ht="21" customHeight="1">
      <c r="A373" s="156"/>
      <c r="B373" s="227" t="s">
        <v>145</v>
      </c>
      <c r="C373" s="149">
        <v>468</v>
      </c>
      <c r="D373" s="150" t="s">
        <v>18</v>
      </c>
      <c r="E373" s="149">
        <v>0</v>
      </c>
      <c r="F373" s="149">
        <f t="shared" si="238"/>
        <v>0</v>
      </c>
      <c r="G373" s="149">
        <v>12</v>
      </c>
      <c r="H373" s="149">
        <f t="shared" si="239"/>
        <v>5616</v>
      </c>
      <c r="I373" s="149">
        <f t="shared" si="240"/>
        <v>5616</v>
      </c>
      <c r="J373" s="151" t="s">
        <v>19</v>
      </c>
    </row>
    <row r="374" spans="1:10" ht="21" customHeight="1">
      <c r="A374" s="336"/>
      <c r="B374" s="322" t="s">
        <v>146</v>
      </c>
      <c r="C374" s="274">
        <v>2</v>
      </c>
      <c r="D374" s="275" t="s">
        <v>18</v>
      </c>
      <c r="E374" s="274">
        <v>0</v>
      </c>
      <c r="F374" s="274">
        <f t="shared" si="238"/>
        <v>0</v>
      </c>
      <c r="G374" s="274">
        <v>220</v>
      </c>
      <c r="H374" s="274">
        <f t="shared" si="239"/>
        <v>440</v>
      </c>
      <c r="I374" s="274">
        <f t="shared" si="240"/>
        <v>440</v>
      </c>
      <c r="J374" s="298" t="s">
        <v>19</v>
      </c>
    </row>
    <row r="375" spans="1:10" ht="21" customHeight="1">
      <c r="A375" s="163"/>
      <c r="B375" s="229" t="s">
        <v>147</v>
      </c>
      <c r="C375" s="159">
        <v>0.96</v>
      </c>
      <c r="D375" s="160" t="s">
        <v>11</v>
      </c>
      <c r="E375" s="159">
        <v>0</v>
      </c>
      <c r="F375" s="159">
        <f t="shared" si="238"/>
        <v>0</v>
      </c>
      <c r="G375" s="159">
        <v>40</v>
      </c>
      <c r="H375" s="159">
        <f t="shared" si="239"/>
        <v>38.4</v>
      </c>
      <c r="I375" s="159">
        <f t="shared" si="240"/>
        <v>38.4</v>
      </c>
      <c r="J375" s="152" t="s">
        <v>74</v>
      </c>
    </row>
    <row r="376" spans="1:10" ht="21" customHeight="1">
      <c r="A376" s="156"/>
      <c r="B376" s="227" t="s">
        <v>148</v>
      </c>
      <c r="C376" s="149">
        <v>6</v>
      </c>
      <c r="D376" s="150" t="s">
        <v>14</v>
      </c>
      <c r="E376" s="149">
        <v>0</v>
      </c>
      <c r="F376" s="149">
        <f t="shared" si="238"/>
        <v>0</v>
      </c>
      <c r="G376" s="149">
        <v>40</v>
      </c>
      <c r="H376" s="149">
        <f t="shared" si="239"/>
        <v>240</v>
      </c>
      <c r="I376" s="149">
        <f t="shared" si="240"/>
        <v>240</v>
      </c>
      <c r="J376" s="151" t="s">
        <v>74</v>
      </c>
    </row>
    <row r="377" spans="1:10" ht="21" customHeight="1">
      <c r="A377" s="156"/>
      <c r="B377" s="227" t="s">
        <v>149</v>
      </c>
      <c r="C377" s="149">
        <v>3.6</v>
      </c>
      <c r="D377" s="150" t="s">
        <v>11</v>
      </c>
      <c r="E377" s="149">
        <v>0</v>
      </c>
      <c r="F377" s="149">
        <f t="shared" si="238"/>
        <v>0</v>
      </c>
      <c r="G377" s="149">
        <v>60</v>
      </c>
      <c r="H377" s="149">
        <f t="shared" si="239"/>
        <v>216</v>
      </c>
      <c r="I377" s="149">
        <f t="shared" si="240"/>
        <v>216</v>
      </c>
      <c r="J377" s="151" t="s">
        <v>74</v>
      </c>
    </row>
    <row r="378" spans="1:10" ht="21" customHeight="1">
      <c r="A378" s="156"/>
      <c r="B378" s="227" t="s">
        <v>150</v>
      </c>
      <c r="C378" s="149">
        <v>2</v>
      </c>
      <c r="D378" s="150" t="s">
        <v>14</v>
      </c>
      <c r="E378" s="149">
        <v>0</v>
      </c>
      <c r="F378" s="149">
        <f t="shared" si="238"/>
        <v>0</v>
      </c>
      <c r="G378" s="149">
        <v>25</v>
      </c>
      <c r="H378" s="149">
        <f t="shared" si="239"/>
        <v>50</v>
      </c>
      <c r="I378" s="149">
        <f t="shared" si="240"/>
        <v>50</v>
      </c>
      <c r="J378" s="151" t="s">
        <v>19</v>
      </c>
    </row>
    <row r="379" spans="1:10">
      <c r="A379" s="153" t="s">
        <v>285</v>
      </c>
      <c r="B379" s="226" t="s">
        <v>390</v>
      </c>
      <c r="C379" s="149"/>
      <c r="D379" s="150"/>
      <c r="E379" s="149"/>
      <c r="F379" s="149"/>
      <c r="G379" s="149"/>
      <c r="H379" s="149"/>
      <c r="I379" s="149"/>
      <c r="J379" s="151"/>
    </row>
    <row r="380" spans="1:10" ht="21" customHeight="1">
      <c r="A380" s="156"/>
      <c r="B380" s="227" t="s">
        <v>286</v>
      </c>
      <c r="C380" s="149">
        <v>7.5</v>
      </c>
      <c r="D380" s="150" t="s">
        <v>11</v>
      </c>
      <c r="E380" s="149">
        <v>0</v>
      </c>
      <c r="F380" s="149">
        <f t="shared" ref="F380:F383" si="241">C380*E380</f>
        <v>0</v>
      </c>
      <c r="G380" s="149">
        <v>50</v>
      </c>
      <c r="H380" s="149">
        <f t="shared" ref="H380:H383" si="242">G380*C380</f>
        <v>375</v>
      </c>
      <c r="I380" s="149">
        <f t="shared" ref="I380:I383" si="243">H380+F380</f>
        <v>375</v>
      </c>
      <c r="J380" s="151"/>
    </row>
    <row r="381" spans="1:10" ht="21" customHeight="1">
      <c r="A381" s="156"/>
      <c r="B381" s="227" t="s">
        <v>151</v>
      </c>
      <c r="C381" s="149">
        <v>20.7</v>
      </c>
      <c r="D381" s="150" t="s">
        <v>11</v>
      </c>
      <c r="E381" s="149">
        <v>0</v>
      </c>
      <c r="F381" s="149">
        <f t="shared" si="241"/>
        <v>0</v>
      </c>
      <c r="G381" s="149">
        <v>25</v>
      </c>
      <c r="H381" s="149">
        <f t="shared" si="242"/>
        <v>517.5</v>
      </c>
      <c r="I381" s="149">
        <f t="shared" si="243"/>
        <v>517.5</v>
      </c>
      <c r="J381" s="151" t="s">
        <v>19</v>
      </c>
    </row>
    <row r="382" spans="1:10" ht="21" customHeight="1">
      <c r="A382" s="156"/>
      <c r="B382" s="227" t="s">
        <v>153</v>
      </c>
      <c r="C382" s="149">
        <v>4</v>
      </c>
      <c r="D382" s="150" t="s">
        <v>11</v>
      </c>
      <c r="E382" s="149">
        <v>0</v>
      </c>
      <c r="F382" s="149">
        <f t="shared" si="241"/>
        <v>0</v>
      </c>
      <c r="G382" s="149">
        <v>40</v>
      </c>
      <c r="H382" s="149">
        <f t="shared" si="242"/>
        <v>160</v>
      </c>
      <c r="I382" s="149">
        <f t="shared" si="243"/>
        <v>160</v>
      </c>
      <c r="J382" s="151" t="s">
        <v>19</v>
      </c>
    </row>
    <row r="383" spans="1:10" ht="21" customHeight="1">
      <c r="A383" s="156"/>
      <c r="B383" s="227" t="s">
        <v>154</v>
      </c>
      <c r="C383" s="149">
        <v>1</v>
      </c>
      <c r="D383" s="150" t="s">
        <v>12</v>
      </c>
      <c r="E383" s="149">
        <v>0</v>
      </c>
      <c r="F383" s="149">
        <f t="shared" si="241"/>
        <v>0</v>
      </c>
      <c r="G383" s="149">
        <v>30</v>
      </c>
      <c r="H383" s="149">
        <f t="shared" si="242"/>
        <v>30</v>
      </c>
      <c r="I383" s="149">
        <f t="shared" si="243"/>
        <v>30</v>
      </c>
      <c r="J383" s="151" t="s">
        <v>74</v>
      </c>
    </row>
    <row r="384" spans="1:10">
      <c r="A384" s="175" t="s">
        <v>287</v>
      </c>
      <c r="B384" s="269" t="s">
        <v>288</v>
      </c>
      <c r="C384" s="242"/>
      <c r="D384" s="243"/>
      <c r="E384" s="242"/>
      <c r="F384" s="242"/>
      <c r="G384" s="242"/>
      <c r="H384" s="242"/>
      <c r="I384" s="242"/>
      <c r="J384" s="176"/>
    </row>
    <row r="385" spans="1:10" ht="21" customHeight="1">
      <c r="A385" s="156"/>
      <c r="B385" s="227" t="s">
        <v>286</v>
      </c>
      <c r="C385" s="149">
        <v>7.5</v>
      </c>
      <c r="D385" s="150" t="s">
        <v>11</v>
      </c>
      <c r="E385" s="149">
        <v>0</v>
      </c>
      <c r="F385" s="149">
        <f t="shared" ref="F385:F389" si="244">C385*E385</f>
        <v>0</v>
      </c>
      <c r="G385" s="149">
        <v>50</v>
      </c>
      <c r="H385" s="149">
        <f t="shared" ref="H385:H389" si="245">G385*C385</f>
        <v>375</v>
      </c>
      <c r="I385" s="149">
        <f t="shared" ref="I385:I389" si="246">H385+F385</f>
        <v>375</v>
      </c>
      <c r="J385" s="151"/>
    </row>
    <row r="386" spans="1:10" ht="21" customHeight="1">
      <c r="A386" s="156"/>
      <c r="B386" s="227" t="s">
        <v>151</v>
      </c>
      <c r="C386" s="149">
        <v>20.7</v>
      </c>
      <c r="D386" s="150" t="s">
        <v>11</v>
      </c>
      <c r="E386" s="149">
        <v>0</v>
      </c>
      <c r="F386" s="149">
        <f t="shared" si="244"/>
        <v>0</v>
      </c>
      <c r="G386" s="149">
        <v>25</v>
      </c>
      <c r="H386" s="149">
        <f t="shared" si="245"/>
        <v>517.5</v>
      </c>
      <c r="I386" s="149">
        <f t="shared" si="246"/>
        <v>517.5</v>
      </c>
      <c r="J386" s="151" t="s">
        <v>19</v>
      </c>
    </row>
    <row r="387" spans="1:10" ht="21" customHeight="1">
      <c r="A387" s="156"/>
      <c r="B387" s="227" t="s">
        <v>153</v>
      </c>
      <c r="C387" s="149">
        <v>4</v>
      </c>
      <c r="D387" s="150" t="s">
        <v>11</v>
      </c>
      <c r="E387" s="149">
        <v>0</v>
      </c>
      <c r="F387" s="149">
        <f t="shared" si="244"/>
        <v>0</v>
      </c>
      <c r="G387" s="149">
        <v>40</v>
      </c>
      <c r="H387" s="149">
        <f t="shared" si="245"/>
        <v>160</v>
      </c>
      <c r="I387" s="149">
        <f t="shared" si="246"/>
        <v>160</v>
      </c>
      <c r="J387" s="151" t="s">
        <v>19</v>
      </c>
    </row>
    <row r="388" spans="1:10" ht="21" customHeight="1">
      <c r="A388" s="156"/>
      <c r="B388" s="227" t="s">
        <v>289</v>
      </c>
      <c r="C388" s="149">
        <v>1.85</v>
      </c>
      <c r="D388" s="150" t="s">
        <v>11</v>
      </c>
      <c r="E388" s="149">
        <v>0</v>
      </c>
      <c r="F388" s="149">
        <f>C388*E388</f>
        <v>0</v>
      </c>
      <c r="G388" s="149">
        <v>40</v>
      </c>
      <c r="H388" s="149">
        <f>G388*C388</f>
        <v>74</v>
      </c>
      <c r="I388" s="149">
        <f>H388+F388</f>
        <v>74</v>
      </c>
      <c r="J388" s="151" t="s">
        <v>19</v>
      </c>
    </row>
    <row r="389" spans="1:10" ht="21" customHeight="1">
      <c r="A389" s="179"/>
      <c r="B389" s="230" t="s">
        <v>154</v>
      </c>
      <c r="C389" s="231">
        <v>1</v>
      </c>
      <c r="D389" s="232" t="s">
        <v>12</v>
      </c>
      <c r="E389" s="231">
        <v>0</v>
      </c>
      <c r="F389" s="231">
        <f t="shared" si="244"/>
        <v>0</v>
      </c>
      <c r="G389" s="231">
        <v>30</v>
      </c>
      <c r="H389" s="231">
        <f t="shared" si="245"/>
        <v>30</v>
      </c>
      <c r="I389" s="231">
        <f t="shared" si="246"/>
        <v>30</v>
      </c>
      <c r="J389" s="233" t="s">
        <v>74</v>
      </c>
    </row>
    <row r="390" spans="1:10" ht="23.25" customHeight="1">
      <c r="A390" s="175" t="s">
        <v>389</v>
      </c>
      <c r="B390" s="269" t="s">
        <v>375</v>
      </c>
      <c r="C390" s="242"/>
      <c r="D390" s="243"/>
      <c r="E390" s="242"/>
      <c r="F390" s="242"/>
      <c r="G390" s="242"/>
      <c r="H390" s="242"/>
      <c r="I390" s="242"/>
      <c r="J390" s="176"/>
    </row>
    <row r="391" spans="1:10" ht="21" customHeight="1">
      <c r="A391" s="156"/>
      <c r="B391" s="227" t="s">
        <v>140</v>
      </c>
      <c r="C391" s="149">
        <v>1</v>
      </c>
      <c r="D391" s="150" t="s">
        <v>14</v>
      </c>
      <c r="E391" s="149">
        <v>0</v>
      </c>
      <c r="F391" s="149">
        <f t="shared" ref="F391" si="247">C391*E391</f>
        <v>0</v>
      </c>
      <c r="G391" s="149">
        <v>180</v>
      </c>
      <c r="H391" s="149">
        <f t="shared" ref="H391" si="248">G391*C391</f>
        <v>180</v>
      </c>
      <c r="I391" s="149">
        <f t="shared" ref="I391" si="249">H391+F391</f>
        <v>180</v>
      </c>
      <c r="J391" s="151" t="s">
        <v>19</v>
      </c>
    </row>
    <row r="392" spans="1:10" ht="21" customHeight="1">
      <c r="A392" s="175" t="s">
        <v>393</v>
      </c>
      <c r="B392" s="269" t="s">
        <v>391</v>
      </c>
      <c r="C392" s="242"/>
      <c r="D392" s="243"/>
      <c r="E392" s="242"/>
      <c r="F392" s="242"/>
      <c r="G392" s="242"/>
      <c r="H392" s="242"/>
      <c r="I392" s="242"/>
      <c r="J392" s="176"/>
    </row>
    <row r="393" spans="1:10" ht="21" customHeight="1">
      <c r="A393" s="156"/>
      <c r="B393" s="227" t="s">
        <v>140</v>
      </c>
      <c r="C393" s="149">
        <v>1</v>
      </c>
      <c r="D393" s="150" t="s">
        <v>14</v>
      </c>
      <c r="E393" s="149">
        <v>0</v>
      </c>
      <c r="F393" s="149">
        <f t="shared" ref="F393" si="250">C393*E393</f>
        <v>0</v>
      </c>
      <c r="G393" s="149">
        <v>180</v>
      </c>
      <c r="H393" s="149">
        <f t="shared" ref="H393" si="251">G393*C393</f>
        <v>180</v>
      </c>
      <c r="I393" s="149">
        <f t="shared" ref="I393" si="252">H393+F393</f>
        <v>180</v>
      </c>
      <c r="J393" s="151" t="s">
        <v>19</v>
      </c>
    </row>
    <row r="394" spans="1:10" ht="21" customHeight="1">
      <c r="A394" s="157"/>
      <c r="B394" s="240" t="s">
        <v>392</v>
      </c>
      <c r="C394" s="177">
        <v>1</v>
      </c>
      <c r="D394" s="178" t="s">
        <v>14</v>
      </c>
      <c r="E394" s="177">
        <v>0</v>
      </c>
      <c r="F394" s="177">
        <f t="shared" ref="F394" si="253">C394*E394</f>
        <v>0</v>
      </c>
      <c r="G394" s="177">
        <v>180</v>
      </c>
      <c r="H394" s="177">
        <f t="shared" ref="H394" si="254">G394*C394</f>
        <v>180</v>
      </c>
      <c r="I394" s="177">
        <f t="shared" ref="I394" si="255">H394+F394</f>
        <v>180</v>
      </c>
      <c r="J394" s="155" t="s">
        <v>19</v>
      </c>
    </row>
    <row r="395" spans="1:10" ht="21" customHeight="1">
      <c r="A395" s="163"/>
      <c r="B395" s="229" t="s">
        <v>423</v>
      </c>
      <c r="C395" s="159">
        <v>1</v>
      </c>
      <c r="D395" s="160" t="s">
        <v>14</v>
      </c>
      <c r="E395" s="159">
        <v>0</v>
      </c>
      <c r="F395" s="159">
        <f t="shared" ref="F395" si="256">C395*E395</f>
        <v>0</v>
      </c>
      <c r="G395" s="159">
        <v>180</v>
      </c>
      <c r="H395" s="159">
        <f t="shared" ref="H395" si="257">G395*C395</f>
        <v>180</v>
      </c>
      <c r="I395" s="159">
        <f t="shared" ref="I395" si="258">H395+F395</f>
        <v>180</v>
      </c>
      <c r="J395" s="152" t="s">
        <v>19</v>
      </c>
    </row>
    <row r="396" spans="1:10" ht="21" customHeight="1">
      <c r="A396" s="175" t="s">
        <v>394</v>
      </c>
      <c r="B396" s="269" t="s">
        <v>395</v>
      </c>
      <c r="C396" s="242"/>
      <c r="D396" s="243"/>
      <c r="E396" s="242"/>
      <c r="F396" s="242"/>
      <c r="G396" s="242"/>
      <c r="H396" s="242"/>
      <c r="I396" s="242"/>
      <c r="J396" s="176"/>
    </row>
    <row r="397" spans="1:10" ht="21" customHeight="1">
      <c r="A397" s="156"/>
      <c r="B397" s="227" t="s">
        <v>140</v>
      </c>
      <c r="C397" s="149">
        <v>1</v>
      </c>
      <c r="D397" s="150" t="s">
        <v>14</v>
      </c>
      <c r="E397" s="149">
        <v>0</v>
      </c>
      <c r="F397" s="149">
        <f t="shared" ref="F397:F399" si="259">C397*E397</f>
        <v>0</v>
      </c>
      <c r="G397" s="149">
        <v>180</v>
      </c>
      <c r="H397" s="149">
        <f t="shared" ref="H397:H399" si="260">G397*C397</f>
        <v>180</v>
      </c>
      <c r="I397" s="149">
        <f t="shared" ref="I397:I399" si="261">H397+F397</f>
        <v>180</v>
      </c>
      <c r="J397" s="151" t="s">
        <v>19</v>
      </c>
    </row>
    <row r="398" spans="1:10" ht="21" customHeight="1">
      <c r="A398" s="156"/>
      <c r="B398" s="227" t="s">
        <v>392</v>
      </c>
      <c r="C398" s="149">
        <v>1</v>
      </c>
      <c r="D398" s="150" t="s">
        <v>14</v>
      </c>
      <c r="E398" s="149">
        <v>0</v>
      </c>
      <c r="F398" s="149">
        <f t="shared" si="259"/>
        <v>0</v>
      </c>
      <c r="G398" s="149">
        <v>180</v>
      </c>
      <c r="H398" s="149">
        <f t="shared" si="260"/>
        <v>180</v>
      </c>
      <c r="I398" s="149">
        <f t="shared" si="261"/>
        <v>180</v>
      </c>
      <c r="J398" s="151" t="s">
        <v>19</v>
      </c>
    </row>
    <row r="399" spans="1:10" ht="21" customHeight="1">
      <c r="A399" s="268"/>
      <c r="B399" s="227" t="s">
        <v>423</v>
      </c>
      <c r="C399" s="149">
        <v>1</v>
      </c>
      <c r="D399" s="150" t="s">
        <v>14</v>
      </c>
      <c r="E399" s="149">
        <v>0</v>
      </c>
      <c r="F399" s="149">
        <f t="shared" si="259"/>
        <v>0</v>
      </c>
      <c r="G399" s="149">
        <v>180</v>
      </c>
      <c r="H399" s="149">
        <f t="shared" si="260"/>
        <v>180</v>
      </c>
      <c r="I399" s="149">
        <f t="shared" si="261"/>
        <v>180</v>
      </c>
      <c r="J399" s="151" t="s">
        <v>19</v>
      </c>
    </row>
    <row r="400" spans="1:10" ht="21" customHeight="1">
      <c r="A400" s="175" t="s">
        <v>396</v>
      </c>
      <c r="B400" s="269" t="s">
        <v>397</v>
      </c>
      <c r="C400" s="242"/>
      <c r="D400" s="243"/>
      <c r="E400" s="242"/>
      <c r="F400" s="242"/>
      <c r="G400" s="242"/>
      <c r="H400" s="242"/>
      <c r="I400" s="242"/>
      <c r="J400" s="176"/>
    </row>
    <row r="401" spans="1:10" ht="21" customHeight="1">
      <c r="A401" s="156"/>
      <c r="B401" s="227" t="s">
        <v>140</v>
      </c>
      <c r="C401" s="149">
        <v>1</v>
      </c>
      <c r="D401" s="150" t="s">
        <v>14</v>
      </c>
      <c r="E401" s="149">
        <v>0</v>
      </c>
      <c r="F401" s="149">
        <f t="shared" ref="F401:F403" si="262">C401*E401</f>
        <v>0</v>
      </c>
      <c r="G401" s="149">
        <v>180</v>
      </c>
      <c r="H401" s="149">
        <f t="shared" ref="H401:H403" si="263">G401*C401</f>
        <v>180</v>
      </c>
      <c r="I401" s="149">
        <f t="shared" ref="I401:I403" si="264">H401+F401</f>
        <v>180</v>
      </c>
      <c r="J401" s="151" t="s">
        <v>19</v>
      </c>
    </row>
    <row r="402" spans="1:10" ht="21" customHeight="1">
      <c r="A402" s="156"/>
      <c r="B402" s="227" t="s">
        <v>392</v>
      </c>
      <c r="C402" s="149">
        <v>1</v>
      </c>
      <c r="D402" s="150" t="s">
        <v>14</v>
      </c>
      <c r="E402" s="149">
        <v>0</v>
      </c>
      <c r="F402" s="149">
        <f t="shared" si="262"/>
        <v>0</v>
      </c>
      <c r="G402" s="149">
        <v>180</v>
      </c>
      <c r="H402" s="149">
        <f t="shared" si="263"/>
        <v>180</v>
      </c>
      <c r="I402" s="149">
        <f t="shared" si="264"/>
        <v>180</v>
      </c>
      <c r="J402" s="151" t="s">
        <v>19</v>
      </c>
    </row>
    <row r="403" spans="1:10" ht="21" customHeight="1">
      <c r="A403" s="292"/>
      <c r="B403" s="227" t="s">
        <v>423</v>
      </c>
      <c r="C403" s="149">
        <v>1</v>
      </c>
      <c r="D403" s="150" t="s">
        <v>14</v>
      </c>
      <c r="E403" s="149">
        <v>0</v>
      </c>
      <c r="F403" s="149">
        <f t="shared" si="262"/>
        <v>0</v>
      </c>
      <c r="G403" s="149">
        <v>180</v>
      </c>
      <c r="H403" s="149">
        <f t="shared" si="263"/>
        <v>180</v>
      </c>
      <c r="I403" s="149">
        <f t="shared" si="264"/>
        <v>180</v>
      </c>
      <c r="J403" s="151" t="s">
        <v>19</v>
      </c>
    </row>
    <row r="404" spans="1:10" ht="25.5">
      <c r="A404" s="158"/>
      <c r="B404" s="234" t="s">
        <v>290</v>
      </c>
      <c r="C404" s="235"/>
      <c r="D404" s="236"/>
      <c r="E404" s="235"/>
      <c r="F404" s="235"/>
      <c r="G404" s="235"/>
      <c r="H404" s="235"/>
      <c r="I404" s="237"/>
      <c r="J404" s="238">
        <f>SUM(I363:I403)</f>
        <v>51522.200000000004</v>
      </c>
    </row>
    <row r="405" spans="1:10">
      <c r="A405" s="158">
        <v>3.2</v>
      </c>
      <c r="B405" s="313" t="s">
        <v>85</v>
      </c>
      <c r="C405" s="235"/>
      <c r="D405" s="236"/>
      <c r="E405" s="235"/>
      <c r="F405" s="235"/>
      <c r="G405" s="235"/>
      <c r="H405" s="235"/>
      <c r="I405" s="235"/>
      <c r="J405" s="314"/>
    </row>
    <row r="406" spans="1:10">
      <c r="A406" s="164" t="s">
        <v>291</v>
      </c>
      <c r="B406" s="250" t="s">
        <v>162</v>
      </c>
      <c r="C406" s="159"/>
      <c r="D406" s="160"/>
      <c r="E406" s="159"/>
      <c r="F406" s="159"/>
      <c r="G406" s="159"/>
      <c r="H406" s="159"/>
      <c r="I406" s="159"/>
      <c r="J406" s="152"/>
    </row>
    <row r="407" spans="1:10">
      <c r="A407" s="153"/>
      <c r="B407" s="227" t="s">
        <v>92</v>
      </c>
      <c r="C407" s="149">
        <v>57</v>
      </c>
      <c r="D407" s="150" t="s">
        <v>11</v>
      </c>
      <c r="E407" s="149">
        <v>285</v>
      </c>
      <c r="F407" s="149">
        <f t="shared" ref="F407" si="265">C407*E407</f>
        <v>16245</v>
      </c>
      <c r="G407" s="149">
        <v>75</v>
      </c>
      <c r="H407" s="149">
        <f t="shared" ref="H407" si="266">G407*C407</f>
        <v>4275</v>
      </c>
      <c r="I407" s="149">
        <f t="shared" ref="I407" si="267">H407+F407</f>
        <v>20520</v>
      </c>
      <c r="J407" s="151"/>
    </row>
    <row r="408" spans="1:10">
      <c r="A408" s="153"/>
      <c r="B408" s="227" t="s">
        <v>88</v>
      </c>
      <c r="C408" s="149"/>
      <c r="D408" s="150"/>
      <c r="E408" s="149"/>
      <c r="F408" s="149"/>
      <c r="G408" s="149"/>
      <c r="H408" s="149"/>
      <c r="I408" s="149"/>
      <c r="J408" s="151"/>
    </row>
    <row r="409" spans="1:10">
      <c r="A409" s="153"/>
      <c r="B409" s="227" t="s">
        <v>91</v>
      </c>
      <c r="C409" s="149">
        <v>106.96</v>
      </c>
      <c r="D409" s="150" t="s">
        <v>11</v>
      </c>
      <c r="E409" s="149">
        <v>1450</v>
      </c>
      <c r="F409" s="149">
        <f t="shared" ref="F409:F424" si="268">C409*E409</f>
        <v>155092</v>
      </c>
      <c r="G409" s="149">
        <v>400</v>
      </c>
      <c r="H409" s="149">
        <f t="shared" ref="H409:H424" si="269">G409*C409</f>
        <v>42784</v>
      </c>
      <c r="I409" s="149">
        <f t="shared" ref="I409:I424" si="270">H409+F409</f>
        <v>197876</v>
      </c>
      <c r="J409" s="151"/>
    </row>
    <row r="410" spans="1:10">
      <c r="A410" s="153"/>
      <c r="B410" s="227" t="s">
        <v>93</v>
      </c>
      <c r="C410" s="149">
        <v>13.6</v>
      </c>
      <c r="D410" s="150" t="s">
        <v>11</v>
      </c>
      <c r="E410" s="149">
        <v>256</v>
      </c>
      <c r="F410" s="149">
        <f t="shared" si="268"/>
        <v>3481.6</v>
      </c>
      <c r="G410" s="149">
        <v>94</v>
      </c>
      <c r="H410" s="149">
        <f t="shared" si="269"/>
        <v>1278.3999999999999</v>
      </c>
      <c r="I410" s="149">
        <f t="shared" si="270"/>
        <v>4760</v>
      </c>
      <c r="J410" s="151"/>
    </row>
    <row r="411" spans="1:10">
      <c r="A411" s="153"/>
      <c r="B411" s="227" t="s">
        <v>223</v>
      </c>
      <c r="C411" s="149">
        <v>2</v>
      </c>
      <c r="D411" s="150" t="s">
        <v>11</v>
      </c>
      <c r="E411" s="149">
        <v>1980</v>
      </c>
      <c r="F411" s="149">
        <f t="shared" si="268"/>
        <v>3960</v>
      </c>
      <c r="G411" s="149">
        <v>150</v>
      </c>
      <c r="H411" s="149">
        <f t="shared" si="269"/>
        <v>300</v>
      </c>
      <c r="I411" s="149">
        <f t="shared" si="270"/>
        <v>4260</v>
      </c>
      <c r="J411" s="151"/>
    </row>
    <row r="412" spans="1:10">
      <c r="A412" s="153"/>
      <c r="B412" s="227" t="s">
        <v>292</v>
      </c>
      <c r="C412" s="149">
        <v>371.72</v>
      </c>
      <c r="D412" s="150" t="s">
        <v>11</v>
      </c>
      <c r="E412" s="149">
        <v>85</v>
      </c>
      <c r="F412" s="149">
        <f t="shared" si="268"/>
        <v>31596.2</v>
      </c>
      <c r="G412" s="149">
        <v>94</v>
      </c>
      <c r="H412" s="149">
        <f t="shared" si="269"/>
        <v>34941.68</v>
      </c>
      <c r="I412" s="149">
        <f t="shared" si="270"/>
        <v>66537.88</v>
      </c>
      <c r="J412" s="151"/>
    </row>
    <row r="413" spans="1:10">
      <c r="A413" s="153"/>
      <c r="B413" s="227" t="s">
        <v>363</v>
      </c>
      <c r="C413" s="149">
        <v>106.22</v>
      </c>
      <c r="D413" s="150" t="s">
        <v>11</v>
      </c>
      <c r="E413" s="149">
        <v>45</v>
      </c>
      <c r="F413" s="149">
        <f t="shared" si="268"/>
        <v>4779.8999999999996</v>
      </c>
      <c r="G413" s="149">
        <v>30</v>
      </c>
      <c r="H413" s="149">
        <f t="shared" si="269"/>
        <v>3186.6</v>
      </c>
      <c r="I413" s="149">
        <f t="shared" si="270"/>
        <v>7966.5</v>
      </c>
      <c r="J413" s="151"/>
    </row>
    <row r="414" spans="1:10">
      <c r="A414" s="154"/>
      <c r="B414" s="240" t="s">
        <v>94</v>
      </c>
      <c r="C414" s="177">
        <v>265.5</v>
      </c>
      <c r="D414" s="178" t="s">
        <v>11</v>
      </c>
      <c r="E414" s="177">
        <v>343</v>
      </c>
      <c r="F414" s="177">
        <f t="shared" si="268"/>
        <v>91066.5</v>
      </c>
      <c r="G414" s="177">
        <v>181</v>
      </c>
      <c r="H414" s="177">
        <f t="shared" si="269"/>
        <v>48055.5</v>
      </c>
      <c r="I414" s="177">
        <f t="shared" si="270"/>
        <v>139122</v>
      </c>
      <c r="J414" s="155"/>
    </row>
    <row r="415" spans="1:10">
      <c r="A415" s="164"/>
      <c r="B415" s="229" t="s">
        <v>95</v>
      </c>
      <c r="C415" s="159">
        <v>20.68</v>
      </c>
      <c r="D415" s="160" t="s">
        <v>11</v>
      </c>
      <c r="E415" s="159">
        <v>650</v>
      </c>
      <c r="F415" s="159">
        <f t="shared" si="268"/>
        <v>13442</v>
      </c>
      <c r="G415" s="159">
        <v>201</v>
      </c>
      <c r="H415" s="159">
        <f t="shared" si="269"/>
        <v>4156.68</v>
      </c>
      <c r="I415" s="159">
        <f t="shared" si="270"/>
        <v>17598.68</v>
      </c>
      <c r="J415" s="152"/>
    </row>
    <row r="416" spans="1:10">
      <c r="A416" s="153"/>
      <c r="B416" s="227" t="s">
        <v>245</v>
      </c>
      <c r="C416" s="149">
        <v>20</v>
      </c>
      <c r="D416" s="150" t="s">
        <v>89</v>
      </c>
      <c r="E416" s="149">
        <v>11900</v>
      </c>
      <c r="F416" s="149">
        <f t="shared" si="268"/>
        <v>238000</v>
      </c>
      <c r="G416" s="149">
        <v>800</v>
      </c>
      <c r="H416" s="149">
        <f t="shared" si="269"/>
        <v>16000</v>
      </c>
      <c r="I416" s="149">
        <f t="shared" si="270"/>
        <v>254000</v>
      </c>
      <c r="J416" s="151" t="s">
        <v>122</v>
      </c>
    </row>
    <row r="417" spans="1:10">
      <c r="A417" s="153"/>
      <c r="B417" s="227" t="s">
        <v>246</v>
      </c>
      <c r="C417" s="149"/>
      <c r="D417" s="150"/>
      <c r="E417" s="149"/>
      <c r="F417" s="149"/>
      <c r="G417" s="149"/>
      <c r="H417" s="149"/>
      <c r="I417" s="149"/>
      <c r="J417" s="151"/>
    </row>
    <row r="418" spans="1:10">
      <c r="A418" s="175"/>
      <c r="B418" s="241" t="s">
        <v>96</v>
      </c>
      <c r="C418" s="242">
        <v>139.6</v>
      </c>
      <c r="D418" s="243" t="s">
        <v>11</v>
      </c>
      <c r="E418" s="242">
        <v>706</v>
      </c>
      <c r="F418" s="242">
        <f t="shared" si="268"/>
        <v>98557.599999999991</v>
      </c>
      <c r="G418" s="242">
        <v>222</v>
      </c>
      <c r="H418" s="242">
        <f t="shared" si="269"/>
        <v>30991.199999999997</v>
      </c>
      <c r="I418" s="242">
        <f t="shared" si="270"/>
        <v>129548.79999999999</v>
      </c>
      <c r="J418" s="176"/>
    </row>
    <row r="419" spans="1:10">
      <c r="A419" s="175"/>
      <c r="B419" s="227" t="s">
        <v>371</v>
      </c>
      <c r="C419" s="149">
        <v>139.6</v>
      </c>
      <c r="D419" s="150" t="s">
        <v>11</v>
      </c>
      <c r="E419" s="149">
        <v>189.85</v>
      </c>
      <c r="F419" s="149">
        <f t="shared" si="268"/>
        <v>26503.059999999998</v>
      </c>
      <c r="G419" s="149">
        <v>64</v>
      </c>
      <c r="H419" s="149">
        <f t="shared" si="269"/>
        <v>8934.4</v>
      </c>
      <c r="I419" s="149">
        <f t="shared" si="270"/>
        <v>35437.46</v>
      </c>
      <c r="J419" s="176"/>
    </row>
    <row r="420" spans="1:10">
      <c r="A420" s="153"/>
      <c r="B420" s="227" t="s">
        <v>220</v>
      </c>
      <c r="C420" s="149">
        <v>12</v>
      </c>
      <c r="D420" s="150" t="s">
        <v>11</v>
      </c>
      <c r="E420" s="149">
        <v>1980</v>
      </c>
      <c r="F420" s="149">
        <f t="shared" si="268"/>
        <v>23760</v>
      </c>
      <c r="G420" s="149">
        <v>150</v>
      </c>
      <c r="H420" s="149">
        <f t="shared" si="269"/>
        <v>1800</v>
      </c>
      <c r="I420" s="149">
        <f t="shared" si="270"/>
        <v>25560</v>
      </c>
      <c r="J420" s="151"/>
    </row>
    <row r="421" spans="1:10">
      <c r="A421" s="153"/>
      <c r="B421" s="227" t="s">
        <v>221</v>
      </c>
      <c r="C421" s="149">
        <v>20</v>
      </c>
      <c r="D421" s="150" t="s">
        <v>222</v>
      </c>
      <c r="E421" s="149">
        <v>0</v>
      </c>
      <c r="F421" s="149">
        <f t="shared" si="268"/>
        <v>0</v>
      </c>
      <c r="G421" s="149">
        <v>550</v>
      </c>
      <c r="H421" s="149">
        <f t="shared" si="269"/>
        <v>11000</v>
      </c>
      <c r="I421" s="149">
        <f t="shared" si="270"/>
        <v>11000</v>
      </c>
      <c r="J421" s="151"/>
    </row>
    <row r="422" spans="1:10">
      <c r="A422" s="153"/>
      <c r="B422" s="227" t="s">
        <v>365</v>
      </c>
      <c r="C422" s="149">
        <v>4</v>
      </c>
      <c r="D422" s="150" t="s">
        <v>90</v>
      </c>
      <c r="E422" s="149">
        <v>9100</v>
      </c>
      <c r="F422" s="149">
        <f t="shared" si="268"/>
        <v>36400</v>
      </c>
      <c r="G422" s="149">
        <v>210</v>
      </c>
      <c r="H422" s="149">
        <f t="shared" si="269"/>
        <v>840</v>
      </c>
      <c r="I422" s="149">
        <f t="shared" si="270"/>
        <v>37240</v>
      </c>
      <c r="J422" s="151"/>
    </row>
    <row r="423" spans="1:10">
      <c r="A423" s="153"/>
      <c r="B423" s="227" t="s">
        <v>366</v>
      </c>
      <c r="C423" s="149">
        <v>4</v>
      </c>
      <c r="D423" s="150" t="s">
        <v>90</v>
      </c>
      <c r="E423" s="149">
        <v>8800</v>
      </c>
      <c r="F423" s="149">
        <f t="shared" si="268"/>
        <v>35200</v>
      </c>
      <c r="G423" s="149">
        <v>210</v>
      </c>
      <c r="H423" s="149">
        <f t="shared" si="269"/>
        <v>840</v>
      </c>
      <c r="I423" s="149">
        <f t="shared" si="270"/>
        <v>36040</v>
      </c>
      <c r="J423" s="151"/>
    </row>
    <row r="424" spans="1:10">
      <c r="A424" s="153"/>
      <c r="B424" s="227" t="s">
        <v>367</v>
      </c>
      <c r="C424" s="149">
        <v>79.2</v>
      </c>
      <c r="D424" s="150" t="s">
        <v>11</v>
      </c>
      <c r="E424" s="149">
        <v>1750</v>
      </c>
      <c r="F424" s="149">
        <f t="shared" si="268"/>
        <v>138600</v>
      </c>
      <c r="G424" s="149">
        <v>525</v>
      </c>
      <c r="H424" s="149">
        <f t="shared" si="269"/>
        <v>41580</v>
      </c>
      <c r="I424" s="149">
        <f t="shared" si="270"/>
        <v>180180</v>
      </c>
      <c r="J424" s="151"/>
    </row>
    <row r="425" spans="1:10">
      <c r="A425" s="153"/>
      <c r="B425" s="227" t="s">
        <v>368</v>
      </c>
      <c r="C425" s="149"/>
      <c r="D425" s="150"/>
      <c r="E425" s="149"/>
      <c r="F425" s="149"/>
      <c r="G425" s="149"/>
      <c r="H425" s="149"/>
      <c r="I425" s="149"/>
      <c r="J425" s="151"/>
    </row>
    <row r="426" spans="1:10">
      <c r="A426" s="175"/>
      <c r="B426" s="241" t="s">
        <v>97</v>
      </c>
      <c r="C426" s="242">
        <v>6</v>
      </c>
      <c r="D426" s="243" t="s">
        <v>14</v>
      </c>
      <c r="E426" s="242">
        <v>450</v>
      </c>
      <c r="F426" s="242">
        <f t="shared" ref="F426:F427" si="271">C426*E426</f>
        <v>2700</v>
      </c>
      <c r="G426" s="242">
        <v>0</v>
      </c>
      <c r="H426" s="242">
        <f t="shared" ref="H426:H427" si="272">G426*C426</f>
        <v>0</v>
      </c>
      <c r="I426" s="242">
        <f t="shared" ref="I426:I427" si="273">H426+F426</f>
        <v>2700</v>
      </c>
      <c r="J426" s="176"/>
    </row>
    <row r="427" spans="1:10">
      <c r="A427" s="153"/>
      <c r="B427" s="227" t="s">
        <v>98</v>
      </c>
      <c r="C427" s="149">
        <v>2</v>
      </c>
      <c r="D427" s="150" t="s">
        <v>14</v>
      </c>
      <c r="E427" s="149">
        <v>6880</v>
      </c>
      <c r="F427" s="149">
        <f t="shared" si="271"/>
        <v>13760</v>
      </c>
      <c r="G427" s="149">
        <v>240</v>
      </c>
      <c r="H427" s="149">
        <f t="shared" si="272"/>
        <v>480</v>
      </c>
      <c r="I427" s="149">
        <f t="shared" si="273"/>
        <v>14240</v>
      </c>
      <c r="J427" s="151"/>
    </row>
    <row r="428" spans="1:10">
      <c r="A428" s="153"/>
      <c r="B428" s="227" t="s">
        <v>100</v>
      </c>
      <c r="C428" s="149"/>
      <c r="D428" s="150"/>
      <c r="E428" s="149"/>
      <c r="F428" s="149"/>
      <c r="G428" s="149"/>
      <c r="H428" s="149"/>
      <c r="I428" s="149"/>
      <c r="J428" s="151"/>
    </row>
    <row r="429" spans="1:10">
      <c r="A429" s="153"/>
      <c r="B429" s="244" t="s">
        <v>99</v>
      </c>
      <c r="C429" s="149"/>
      <c r="D429" s="150"/>
      <c r="E429" s="149"/>
      <c r="F429" s="149"/>
      <c r="G429" s="149"/>
      <c r="H429" s="149"/>
      <c r="I429" s="149"/>
      <c r="J429" s="151"/>
    </row>
    <row r="430" spans="1:10">
      <c r="A430" s="153"/>
      <c r="B430" s="227" t="s">
        <v>101</v>
      </c>
      <c r="C430" s="149">
        <v>20</v>
      </c>
      <c r="D430" s="150" t="s">
        <v>14</v>
      </c>
      <c r="E430" s="149">
        <v>2870</v>
      </c>
      <c r="F430" s="149">
        <f t="shared" ref="F430:F441" si="274">C430*E430</f>
        <v>57400</v>
      </c>
      <c r="G430" s="149">
        <v>450</v>
      </c>
      <c r="H430" s="149">
        <f t="shared" ref="H430:H441" si="275">G430*C430</f>
        <v>9000</v>
      </c>
      <c r="I430" s="149">
        <f t="shared" ref="I430:I474" si="276">H430+F430</f>
        <v>66400</v>
      </c>
      <c r="J430" s="161" t="s">
        <v>110</v>
      </c>
    </row>
    <row r="431" spans="1:10">
      <c r="A431" s="153"/>
      <c r="B431" s="227" t="s">
        <v>106</v>
      </c>
      <c r="C431" s="149">
        <v>20</v>
      </c>
      <c r="D431" s="150" t="s">
        <v>14</v>
      </c>
      <c r="E431" s="149">
        <v>2560</v>
      </c>
      <c r="F431" s="149">
        <f t="shared" si="274"/>
        <v>51200</v>
      </c>
      <c r="G431" s="149">
        <v>0</v>
      </c>
      <c r="H431" s="149">
        <f t="shared" si="275"/>
        <v>0</v>
      </c>
      <c r="I431" s="149">
        <f t="shared" si="276"/>
        <v>51200</v>
      </c>
      <c r="J431" s="161"/>
    </row>
    <row r="432" spans="1:10">
      <c r="A432" s="153"/>
      <c r="B432" s="227" t="s">
        <v>103</v>
      </c>
      <c r="C432" s="149">
        <v>20</v>
      </c>
      <c r="D432" s="150" t="s">
        <v>14</v>
      </c>
      <c r="E432" s="149">
        <v>256</v>
      </c>
      <c r="F432" s="149">
        <f t="shared" si="274"/>
        <v>5120</v>
      </c>
      <c r="G432" s="149">
        <v>0</v>
      </c>
      <c r="H432" s="149">
        <f t="shared" si="275"/>
        <v>0</v>
      </c>
      <c r="I432" s="149">
        <f t="shared" si="276"/>
        <v>5120</v>
      </c>
      <c r="J432" s="161"/>
    </row>
    <row r="433" spans="1:10">
      <c r="A433" s="153"/>
      <c r="B433" s="227" t="s">
        <v>104</v>
      </c>
      <c r="C433" s="149">
        <v>20</v>
      </c>
      <c r="D433" s="150" t="s">
        <v>14</v>
      </c>
      <c r="E433" s="149">
        <v>200</v>
      </c>
      <c r="F433" s="149">
        <f t="shared" si="274"/>
        <v>4000</v>
      </c>
      <c r="G433" s="149">
        <v>0</v>
      </c>
      <c r="H433" s="149">
        <f t="shared" si="275"/>
        <v>0</v>
      </c>
      <c r="I433" s="149">
        <f t="shared" si="276"/>
        <v>4000</v>
      </c>
      <c r="J433" s="161" t="s">
        <v>114</v>
      </c>
    </row>
    <row r="434" spans="1:10">
      <c r="A434" s="154"/>
      <c r="B434" s="240" t="s">
        <v>102</v>
      </c>
      <c r="C434" s="177">
        <v>20</v>
      </c>
      <c r="D434" s="178" t="s">
        <v>14</v>
      </c>
      <c r="E434" s="177">
        <v>856</v>
      </c>
      <c r="F434" s="177">
        <f t="shared" si="274"/>
        <v>17120</v>
      </c>
      <c r="G434" s="177">
        <v>0</v>
      </c>
      <c r="H434" s="177">
        <f t="shared" si="275"/>
        <v>0</v>
      </c>
      <c r="I434" s="177">
        <f t="shared" si="276"/>
        <v>17120</v>
      </c>
      <c r="J434" s="245"/>
    </row>
    <row r="435" spans="1:10">
      <c r="A435" s="164"/>
      <c r="B435" s="229" t="s">
        <v>105</v>
      </c>
      <c r="C435" s="159">
        <v>2</v>
      </c>
      <c r="D435" s="160" t="s">
        <v>14</v>
      </c>
      <c r="E435" s="159">
        <v>1290</v>
      </c>
      <c r="F435" s="159">
        <f t="shared" si="274"/>
        <v>2580</v>
      </c>
      <c r="G435" s="159">
        <v>450</v>
      </c>
      <c r="H435" s="159">
        <f t="shared" si="275"/>
        <v>900</v>
      </c>
      <c r="I435" s="159">
        <f t="shared" si="276"/>
        <v>3480</v>
      </c>
      <c r="J435" s="246" t="s">
        <v>110</v>
      </c>
    </row>
    <row r="436" spans="1:10">
      <c r="A436" s="153"/>
      <c r="B436" s="227" t="s">
        <v>115</v>
      </c>
      <c r="C436" s="149">
        <v>2</v>
      </c>
      <c r="D436" s="150" t="s">
        <v>14</v>
      </c>
      <c r="E436" s="149">
        <v>848</v>
      </c>
      <c r="F436" s="149">
        <f t="shared" si="274"/>
        <v>1696</v>
      </c>
      <c r="G436" s="149">
        <v>0</v>
      </c>
      <c r="H436" s="149">
        <f t="shared" si="275"/>
        <v>0</v>
      </c>
      <c r="I436" s="149">
        <f t="shared" si="276"/>
        <v>1696</v>
      </c>
      <c r="J436" s="161"/>
    </row>
    <row r="437" spans="1:10">
      <c r="A437" s="153"/>
      <c r="B437" s="227" t="s">
        <v>116</v>
      </c>
      <c r="C437" s="149">
        <v>2</v>
      </c>
      <c r="D437" s="150" t="s">
        <v>14</v>
      </c>
      <c r="E437" s="149">
        <v>248</v>
      </c>
      <c r="F437" s="149">
        <f t="shared" si="274"/>
        <v>496</v>
      </c>
      <c r="G437" s="149">
        <v>0</v>
      </c>
      <c r="H437" s="149">
        <f t="shared" si="275"/>
        <v>0</v>
      </c>
      <c r="I437" s="149">
        <f t="shared" si="276"/>
        <v>496</v>
      </c>
      <c r="J437" s="161"/>
    </row>
    <row r="438" spans="1:10">
      <c r="A438" s="153"/>
      <c r="B438" s="227" t="s">
        <v>117</v>
      </c>
      <c r="C438" s="149">
        <v>2</v>
      </c>
      <c r="D438" s="150" t="s">
        <v>14</v>
      </c>
      <c r="E438" s="149">
        <v>200</v>
      </c>
      <c r="F438" s="149">
        <f t="shared" si="274"/>
        <v>400</v>
      </c>
      <c r="G438" s="149">
        <v>0</v>
      </c>
      <c r="H438" s="149">
        <f t="shared" si="275"/>
        <v>0</v>
      </c>
      <c r="I438" s="149">
        <f t="shared" si="276"/>
        <v>400</v>
      </c>
      <c r="J438" s="161"/>
    </row>
    <row r="439" spans="1:10">
      <c r="A439" s="153"/>
      <c r="B439" s="227" t="s">
        <v>118</v>
      </c>
      <c r="C439" s="149">
        <v>2</v>
      </c>
      <c r="D439" s="150" t="s">
        <v>14</v>
      </c>
      <c r="E439" s="149">
        <v>432</v>
      </c>
      <c r="F439" s="149">
        <f t="shared" si="274"/>
        <v>864</v>
      </c>
      <c r="G439" s="149">
        <v>0</v>
      </c>
      <c r="H439" s="149">
        <f t="shared" si="275"/>
        <v>0</v>
      </c>
      <c r="I439" s="149">
        <f t="shared" si="276"/>
        <v>864</v>
      </c>
      <c r="J439" s="161"/>
    </row>
    <row r="440" spans="1:10">
      <c r="A440" s="153"/>
      <c r="B440" s="227" t="s">
        <v>107</v>
      </c>
      <c r="C440" s="149">
        <v>12</v>
      </c>
      <c r="D440" s="150" t="s">
        <v>14</v>
      </c>
      <c r="E440" s="149">
        <v>4290</v>
      </c>
      <c r="F440" s="149">
        <f t="shared" si="274"/>
        <v>51480</v>
      </c>
      <c r="G440" s="149">
        <v>450</v>
      </c>
      <c r="H440" s="149">
        <f t="shared" si="275"/>
        <v>5400</v>
      </c>
      <c r="I440" s="149">
        <f t="shared" si="276"/>
        <v>56880</v>
      </c>
      <c r="J440" s="161" t="s">
        <v>110</v>
      </c>
    </row>
    <row r="441" spans="1:10">
      <c r="A441" s="175"/>
      <c r="B441" s="241" t="s">
        <v>108</v>
      </c>
      <c r="C441" s="242">
        <v>12</v>
      </c>
      <c r="D441" s="243" t="s">
        <v>14</v>
      </c>
      <c r="E441" s="242">
        <v>9240</v>
      </c>
      <c r="F441" s="242">
        <f t="shared" si="274"/>
        <v>110880</v>
      </c>
      <c r="G441" s="242">
        <v>450</v>
      </c>
      <c r="H441" s="242">
        <f t="shared" si="275"/>
        <v>5400</v>
      </c>
      <c r="I441" s="242">
        <f t="shared" si="276"/>
        <v>116280</v>
      </c>
      <c r="J441" s="247"/>
    </row>
    <row r="442" spans="1:10">
      <c r="A442" s="153"/>
      <c r="B442" s="227" t="s">
        <v>109</v>
      </c>
      <c r="C442" s="149">
        <v>20</v>
      </c>
      <c r="D442" s="150" t="s">
        <v>14</v>
      </c>
      <c r="E442" s="149">
        <v>4865</v>
      </c>
      <c r="F442" s="149">
        <f>C442*E442</f>
        <v>97300</v>
      </c>
      <c r="G442" s="149">
        <v>450</v>
      </c>
      <c r="H442" s="149">
        <f>G442*C442</f>
        <v>9000</v>
      </c>
      <c r="I442" s="149">
        <f t="shared" si="276"/>
        <v>106300</v>
      </c>
      <c r="J442" s="161" t="s">
        <v>110</v>
      </c>
    </row>
    <row r="443" spans="1:10">
      <c r="A443" s="153"/>
      <c r="B443" s="227" t="s">
        <v>113</v>
      </c>
      <c r="C443" s="149">
        <v>20</v>
      </c>
      <c r="D443" s="150" t="s">
        <v>14</v>
      </c>
      <c r="E443" s="149">
        <v>150</v>
      </c>
      <c r="F443" s="149">
        <f>C443*E443</f>
        <v>3000</v>
      </c>
      <c r="G443" s="149">
        <v>0</v>
      </c>
      <c r="H443" s="149">
        <f>G443*C443</f>
        <v>0</v>
      </c>
      <c r="I443" s="149">
        <f t="shared" si="276"/>
        <v>3000</v>
      </c>
      <c r="J443" s="161"/>
    </row>
    <row r="444" spans="1:10">
      <c r="A444" s="153"/>
      <c r="B444" s="227" t="s">
        <v>112</v>
      </c>
      <c r="C444" s="149">
        <v>20</v>
      </c>
      <c r="D444" s="150" t="s">
        <v>14</v>
      </c>
      <c r="E444" s="149">
        <v>360</v>
      </c>
      <c r="F444" s="149">
        <f>C444*E444</f>
        <v>7200</v>
      </c>
      <c r="G444" s="149">
        <v>70</v>
      </c>
      <c r="H444" s="149">
        <f>G444*C444</f>
        <v>1400</v>
      </c>
      <c r="I444" s="149">
        <f t="shared" si="276"/>
        <v>8600</v>
      </c>
      <c r="J444" s="161" t="s">
        <v>111</v>
      </c>
    </row>
    <row r="445" spans="1:10">
      <c r="A445" s="153"/>
      <c r="B445" s="227" t="s">
        <v>129</v>
      </c>
      <c r="C445" s="149">
        <v>4</v>
      </c>
      <c r="D445" s="150" t="s">
        <v>14</v>
      </c>
      <c r="E445" s="149">
        <v>480</v>
      </c>
      <c r="F445" s="149">
        <f t="shared" ref="F445:F449" si="277">C445*E445</f>
        <v>1920</v>
      </c>
      <c r="G445" s="149">
        <v>120</v>
      </c>
      <c r="H445" s="149">
        <f t="shared" ref="H445:H449" si="278">G445*C445</f>
        <v>480</v>
      </c>
      <c r="I445" s="149">
        <f t="shared" si="276"/>
        <v>2400</v>
      </c>
      <c r="J445" s="161"/>
    </row>
    <row r="446" spans="1:10">
      <c r="A446" s="175"/>
      <c r="B446" s="241" t="s">
        <v>130</v>
      </c>
      <c r="C446" s="242">
        <v>4</v>
      </c>
      <c r="D446" s="243" t="s">
        <v>14</v>
      </c>
      <c r="E446" s="242">
        <v>17100</v>
      </c>
      <c r="F446" s="242">
        <f t="shared" si="277"/>
        <v>68400</v>
      </c>
      <c r="G446" s="242">
        <v>200</v>
      </c>
      <c r="H446" s="242">
        <f t="shared" si="278"/>
        <v>800</v>
      </c>
      <c r="I446" s="242">
        <f t="shared" si="276"/>
        <v>69200</v>
      </c>
      <c r="J446" s="247"/>
    </row>
    <row r="447" spans="1:10">
      <c r="A447" s="153"/>
      <c r="B447" s="227" t="s">
        <v>131</v>
      </c>
      <c r="C447" s="149">
        <v>4</v>
      </c>
      <c r="D447" s="150" t="s">
        <v>14</v>
      </c>
      <c r="E447" s="149">
        <v>4200</v>
      </c>
      <c r="F447" s="149">
        <f t="shared" si="277"/>
        <v>16800</v>
      </c>
      <c r="G447" s="149">
        <v>0</v>
      </c>
      <c r="H447" s="149">
        <f t="shared" si="278"/>
        <v>0</v>
      </c>
      <c r="I447" s="149">
        <f t="shared" si="276"/>
        <v>16800</v>
      </c>
      <c r="J447" s="161"/>
    </row>
    <row r="448" spans="1:10">
      <c r="A448" s="153"/>
      <c r="B448" s="227" t="s">
        <v>132</v>
      </c>
      <c r="C448" s="149">
        <v>4</v>
      </c>
      <c r="D448" s="150" t="s">
        <v>14</v>
      </c>
      <c r="E448" s="149">
        <v>368</v>
      </c>
      <c r="F448" s="149">
        <f t="shared" si="277"/>
        <v>1472</v>
      </c>
      <c r="G448" s="149">
        <v>25</v>
      </c>
      <c r="H448" s="149">
        <f t="shared" si="278"/>
        <v>100</v>
      </c>
      <c r="I448" s="149">
        <f t="shared" si="276"/>
        <v>1572</v>
      </c>
      <c r="J448" s="161"/>
    </row>
    <row r="449" spans="1:10">
      <c r="A449" s="153"/>
      <c r="B449" s="227" t="s">
        <v>133</v>
      </c>
      <c r="C449" s="149">
        <v>12</v>
      </c>
      <c r="D449" s="150" t="s">
        <v>14</v>
      </c>
      <c r="E449" s="149">
        <v>312</v>
      </c>
      <c r="F449" s="149">
        <f t="shared" si="277"/>
        <v>3744</v>
      </c>
      <c r="G449" s="149">
        <v>75</v>
      </c>
      <c r="H449" s="149">
        <f t="shared" si="278"/>
        <v>900</v>
      </c>
      <c r="I449" s="149">
        <f t="shared" si="276"/>
        <v>4644</v>
      </c>
      <c r="J449" s="161"/>
    </row>
    <row r="450" spans="1:10">
      <c r="A450" s="153"/>
      <c r="B450" s="227" t="s">
        <v>119</v>
      </c>
      <c r="C450" s="149">
        <v>2</v>
      </c>
      <c r="D450" s="150" t="s">
        <v>14</v>
      </c>
      <c r="E450" s="149">
        <v>8350</v>
      </c>
      <c r="F450" s="149">
        <f>C450*E450</f>
        <v>16700</v>
      </c>
      <c r="G450" s="149">
        <v>450</v>
      </c>
      <c r="H450" s="149">
        <f>G450*C450</f>
        <v>900</v>
      </c>
      <c r="I450" s="149">
        <f t="shared" si="276"/>
        <v>17600</v>
      </c>
      <c r="J450" s="161" t="s">
        <v>110</v>
      </c>
    </row>
    <row r="451" spans="1:10">
      <c r="A451" s="153"/>
      <c r="B451" s="227" t="s">
        <v>120</v>
      </c>
      <c r="C451" s="149">
        <v>2</v>
      </c>
      <c r="D451" s="150" t="s">
        <v>14</v>
      </c>
      <c r="E451" s="149">
        <v>150</v>
      </c>
      <c r="F451" s="149">
        <f t="shared" ref="F451:F474" si="279">C451*E451</f>
        <v>300</v>
      </c>
      <c r="G451" s="149">
        <v>0</v>
      </c>
      <c r="H451" s="149">
        <f t="shared" ref="H451:H474" si="280">G451*C451</f>
        <v>0</v>
      </c>
      <c r="I451" s="149">
        <f t="shared" si="276"/>
        <v>300</v>
      </c>
      <c r="J451" s="161" t="s">
        <v>114</v>
      </c>
    </row>
    <row r="452" spans="1:10">
      <c r="A452" s="153"/>
      <c r="B452" s="227" t="s">
        <v>121</v>
      </c>
      <c r="C452" s="149">
        <v>2</v>
      </c>
      <c r="D452" s="150" t="s">
        <v>14</v>
      </c>
      <c r="E452" s="149">
        <v>360</v>
      </c>
      <c r="F452" s="149">
        <f t="shared" si="279"/>
        <v>720</v>
      </c>
      <c r="G452" s="149">
        <v>70</v>
      </c>
      <c r="H452" s="149">
        <f t="shared" si="280"/>
        <v>140</v>
      </c>
      <c r="I452" s="149">
        <f t="shared" si="276"/>
        <v>860</v>
      </c>
      <c r="J452" s="161" t="s">
        <v>111</v>
      </c>
    </row>
    <row r="453" spans="1:10">
      <c r="A453" s="153"/>
      <c r="B453" s="227" t="s">
        <v>123</v>
      </c>
      <c r="C453" s="149">
        <v>2</v>
      </c>
      <c r="D453" s="150" t="s">
        <v>14</v>
      </c>
      <c r="E453" s="149">
        <v>1089</v>
      </c>
      <c r="F453" s="149">
        <f t="shared" si="279"/>
        <v>2178</v>
      </c>
      <c r="G453" s="149">
        <v>70</v>
      </c>
      <c r="H453" s="149">
        <f t="shared" si="280"/>
        <v>140</v>
      </c>
      <c r="I453" s="149">
        <f t="shared" si="276"/>
        <v>2318</v>
      </c>
      <c r="J453" s="151"/>
    </row>
    <row r="454" spans="1:10">
      <c r="A454" s="153"/>
      <c r="B454" s="227" t="s">
        <v>124</v>
      </c>
      <c r="C454" s="149">
        <v>2</v>
      </c>
      <c r="D454" s="150" t="s">
        <v>14</v>
      </c>
      <c r="E454" s="149">
        <v>499</v>
      </c>
      <c r="F454" s="149">
        <f t="shared" si="279"/>
        <v>998</v>
      </c>
      <c r="G454" s="149">
        <v>70</v>
      </c>
      <c r="H454" s="149">
        <f t="shared" si="280"/>
        <v>140</v>
      </c>
      <c r="I454" s="149">
        <f t="shared" si="276"/>
        <v>1138</v>
      </c>
      <c r="J454" s="151"/>
    </row>
    <row r="455" spans="1:10">
      <c r="A455" s="154"/>
      <c r="B455" s="240" t="s">
        <v>125</v>
      </c>
      <c r="C455" s="177">
        <v>2</v>
      </c>
      <c r="D455" s="178" t="s">
        <v>14</v>
      </c>
      <c r="E455" s="177">
        <v>6650</v>
      </c>
      <c r="F455" s="177">
        <f t="shared" si="279"/>
        <v>13300</v>
      </c>
      <c r="G455" s="177">
        <v>70</v>
      </c>
      <c r="H455" s="177">
        <f t="shared" si="280"/>
        <v>140</v>
      </c>
      <c r="I455" s="177">
        <f t="shared" si="276"/>
        <v>13440</v>
      </c>
      <c r="J455" s="155"/>
    </row>
    <row r="456" spans="1:10">
      <c r="A456" s="164"/>
      <c r="B456" s="229" t="s">
        <v>126</v>
      </c>
      <c r="C456" s="159">
        <v>2</v>
      </c>
      <c r="D456" s="160" t="s">
        <v>14</v>
      </c>
      <c r="E456" s="159">
        <v>5490</v>
      </c>
      <c r="F456" s="159">
        <f t="shared" si="279"/>
        <v>10980</v>
      </c>
      <c r="G456" s="159">
        <v>105</v>
      </c>
      <c r="H456" s="159">
        <f t="shared" si="280"/>
        <v>210</v>
      </c>
      <c r="I456" s="159">
        <f t="shared" si="276"/>
        <v>11190</v>
      </c>
      <c r="J456" s="152"/>
    </row>
    <row r="457" spans="1:10">
      <c r="A457" s="153"/>
      <c r="B457" s="227" t="s">
        <v>127</v>
      </c>
      <c r="C457" s="149">
        <v>2</v>
      </c>
      <c r="D457" s="150" t="s">
        <v>14</v>
      </c>
      <c r="E457" s="149">
        <v>2450</v>
      </c>
      <c r="F457" s="149">
        <f t="shared" si="279"/>
        <v>4900</v>
      </c>
      <c r="G457" s="149">
        <v>105</v>
      </c>
      <c r="H457" s="149">
        <f t="shared" si="280"/>
        <v>210</v>
      </c>
      <c r="I457" s="149">
        <f t="shared" si="276"/>
        <v>5110</v>
      </c>
      <c r="J457" s="151"/>
    </row>
    <row r="458" spans="1:10">
      <c r="A458" s="153"/>
      <c r="B458" s="227" t="s">
        <v>128</v>
      </c>
      <c r="C458" s="149">
        <v>2</v>
      </c>
      <c r="D458" s="150" t="s">
        <v>14</v>
      </c>
      <c r="E458" s="149">
        <v>1260</v>
      </c>
      <c r="F458" s="149">
        <f t="shared" si="279"/>
        <v>2520</v>
      </c>
      <c r="G458" s="149">
        <v>70</v>
      </c>
      <c r="H458" s="149">
        <f t="shared" si="280"/>
        <v>140</v>
      </c>
      <c r="I458" s="149">
        <f t="shared" si="276"/>
        <v>2660</v>
      </c>
      <c r="J458" s="151"/>
    </row>
    <row r="459" spans="1:10">
      <c r="A459" s="153"/>
      <c r="B459" s="227" t="s">
        <v>134</v>
      </c>
      <c r="C459" s="149">
        <v>66</v>
      </c>
      <c r="D459" s="150" t="s">
        <v>14</v>
      </c>
      <c r="E459" s="149">
        <v>240</v>
      </c>
      <c r="F459" s="149">
        <f t="shared" si="279"/>
        <v>15840</v>
      </c>
      <c r="G459" s="149">
        <v>0</v>
      </c>
      <c r="H459" s="149">
        <f t="shared" si="280"/>
        <v>0</v>
      </c>
      <c r="I459" s="149">
        <f t="shared" si="276"/>
        <v>15840</v>
      </c>
      <c r="J459" s="151"/>
    </row>
    <row r="460" spans="1:10">
      <c r="A460" s="153"/>
      <c r="B460" s="227" t="s">
        <v>219</v>
      </c>
      <c r="C460" s="149">
        <v>64.400000000000006</v>
      </c>
      <c r="D460" s="150" t="s">
        <v>135</v>
      </c>
      <c r="E460" s="149">
        <v>177</v>
      </c>
      <c r="F460" s="149">
        <f t="shared" si="279"/>
        <v>11398.800000000001</v>
      </c>
      <c r="G460" s="149">
        <v>0</v>
      </c>
      <c r="H460" s="149">
        <f t="shared" si="280"/>
        <v>0</v>
      </c>
      <c r="I460" s="149">
        <f t="shared" si="276"/>
        <v>11398.800000000001</v>
      </c>
      <c r="J460" s="151"/>
    </row>
    <row r="461" spans="1:10" ht="25.5">
      <c r="A461" s="272"/>
      <c r="B461" s="315" t="s">
        <v>293</v>
      </c>
      <c r="C461" s="274"/>
      <c r="D461" s="275"/>
      <c r="E461" s="274"/>
      <c r="F461" s="274"/>
      <c r="G461" s="274"/>
      <c r="H461" s="274"/>
      <c r="I461" s="276">
        <f>SUM(I407:I460)</f>
        <v>1802894.12</v>
      </c>
      <c r="J461" s="298"/>
    </row>
    <row r="462" spans="1:10">
      <c r="A462" s="164" t="s">
        <v>294</v>
      </c>
      <c r="B462" s="250" t="s">
        <v>83</v>
      </c>
      <c r="C462" s="159"/>
      <c r="D462" s="160"/>
      <c r="E462" s="159"/>
      <c r="F462" s="159"/>
      <c r="G462" s="159"/>
      <c r="H462" s="159"/>
      <c r="I462" s="159"/>
      <c r="J462" s="152"/>
    </row>
    <row r="463" spans="1:10">
      <c r="A463" s="153"/>
      <c r="B463" s="227" t="s">
        <v>157</v>
      </c>
      <c r="C463" s="149">
        <v>46</v>
      </c>
      <c r="D463" s="150" t="s">
        <v>14</v>
      </c>
      <c r="E463" s="251">
        <v>800</v>
      </c>
      <c r="F463" s="149">
        <f t="shared" ref="F463:F465" si="281">C463*E463</f>
        <v>36800</v>
      </c>
      <c r="G463" s="251">
        <v>115</v>
      </c>
      <c r="H463" s="149">
        <f t="shared" ref="H463:H465" si="282">G463*C463</f>
        <v>5290</v>
      </c>
      <c r="I463" s="149">
        <f t="shared" ref="I463:I465" si="283">H463+F463</f>
        <v>42090</v>
      </c>
      <c r="J463" s="151"/>
    </row>
    <row r="464" spans="1:10">
      <c r="A464" s="153"/>
      <c r="B464" s="227" t="s">
        <v>215</v>
      </c>
      <c r="C464" s="149">
        <v>8</v>
      </c>
      <c r="D464" s="150" t="s">
        <v>14</v>
      </c>
      <c r="E464" s="149">
        <v>10800</v>
      </c>
      <c r="F464" s="149">
        <f t="shared" si="281"/>
        <v>86400</v>
      </c>
      <c r="G464" s="149">
        <v>115</v>
      </c>
      <c r="H464" s="149">
        <f t="shared" si="282"/>
        <v>920</v>
      </c>
      <c r="I464" s="149">
        <f t="shared" si="283"/>
        <v>87320</v>
      </c>
      <c r="J464" s="151"/>
    </row>
    <row r="465" spans="1:10">
      <c r="A465" s="153"/>
      <c r="B465" s="227" t="s">
        <v>158</v>
      </c>
      <c r="C465" s="149">
        <v>12</v>
      </c>
      <c r="D465" s="150" t="s">
        <v>14</v>
      </c>
      <c r="E465" s="149">
        <v>220</v>
      </c>
      <c r="F465" s="149">
        <f t="shared" si="281"/>
        <v>2640</v>
      </c>
      <c r="G465" s="251">
        <v>80</v>
      </c>
      <c r="H465" s="149">
        <f t="shared" si="282"/>
        <v>960</v>
      </c>
      <c r="I465" s="149">
        <f t="shared" si="283"/>
        <v>3600</v>
      </c>
      <c r="J465" s="151"/>
    </row>
    <row r="466" spans="1:10">
      <c r="A466" s="175"/>
      <c r="B466" s="241" t="s">
        <v>159</v>
      </c>
      <c r="C466" s="242">
        <v>6</v>
      </c>
      <c r="D466" s="243" t="s">
        <v>14</v>
      </c>
      <c r="E466" s="242">
        <v>220</v>
      </c>
      <c r="F466" s="242">
        <f t="shared" si="279"/>
        <v>1320</v>
      </c>
      <c r="G466" s="252">
        <v>90</v>
      </c>
      <c r="H466" s="242">
        <f t="shared" si="280"/>
        <v>540</v>
      </c>
      <c r="I466" s="242">
        <f t="shared" si="276"/>
        <v>1860</v>
      </c>
      <c r="J466" s="176"/>
    </row>
    <row r="467" spans="1:10">
      <c r="A467" s="153"/>
      <c r="B467" s="227" t="s">
        <v>364</v>
      </c>
      <c r="C467" s="149">
        <v>6</v>
      </c>
      <c r="D467" s="150" t="s">
        <v>14</v>
      </c>
      <c r="E467" s="149">
        <v>220</v>
      </c>
      <c r="F467" s="149">
        <f t="shared" si="279"/>
        <v>1320</v>
      </c>
      <c r="G467" s="251">
        <v>90</v>
      </c>
      <c r="H467" s="149">
        <f t="shared" si="280"/>
        <v>540</v>
      </c>
      <c r="I467" s="149">
        <f t="shared" si="276"/>
        <v>1860</v>
      </c>
      <c r="J467" s="151"/>
    </row>
    <row r="468" spans="1:10">
      <c r="A468" s="153"/>
      <c r="B468" s="227" t="s">
        <v>160</v>
      </c>
      <c r="C468" s="149">
        <v>4</v>
      </c>
      <c r="D468" s="150" t="s">
        <v>14</v>
      </c>
      <c r="E468" s="149">
        <v>1350</v>
      </c>
      <c r="F468" s="149">
        <f t="shared" si="279"/>
        <v>5400</v>
      </c>
      <c r="G468" s="251">
        <v>450</v>
      </c>
      <c r="H468" s="149">
        <f t="shared" si="280"/>
        <v>1800</v>
      </c>
      <c r="I468" s="149">
        <f t="shared" si="276"/>
        <v>7200</v>
      </c>
      <c r="J468" s="151"/>
    </row>
    <row r="469" spans="1:10">
      <c r="A469" s="153"/>
      <c r="B469" s="227" t="s">
        <v>161</v>
      </c>
      <c r="C469" s="149">
        <v>2</v>
      </c>
      <c r="D469" s="150" t="s">
        <v>14</v>
      </c>
      <c r="E469" s="149">
        <v>1100</v>
      </c>
      <c r="F469" s="149">
        <f t="shared" si="279"/>
        <v>2200</v>
      </c>
      <c r="G469" s="251">
        <v>450</v>
      </c>
      <c r="H469" s="149">
        <f t="shared" si="280"/>
        <v>900</v>
      </c>
      <c r="I469" s="149">
        <f t="shared" si="276"/>
        <v>3100</v>
      </c>
      <c r="J469" s="151"/>
    </row>
    <row r="470" spans="1:10">
      <c r="A470" s="153"/>
      <c r="B470" s="227" t="s">
        <v>216</v>
      </c>
      <c r="C470" s="149">
        <v>200</v>
      </c>
      <c r="D470" s="150" t="s">
        <v>18</v>
      </c>
      <c r="E470" s="252">
        <v>14</v>
      </c>
      <c r="F470" s="149">
        <f t="shared" si="279"/>
        <v>2800</v>
      </c>
      <c r="G470" s="252">
        <v>7</v>
      </c>
      <c r="H470" s="149">
        <f t="shared" si="280"/>
        <v>1400</v>
      </c>
      <c r="I470" s="149">
        <f t="shared" si="276"/>
        <v>4200</v>
      </c>
      <c r="J470" s="151"/>
    </row>
    <row r="471" spans="1:10">
      <c r="A471" s="153"/>
      <c r="B471" s="227" t="s">
        <v>217</v>
      </c>
      <c r="C471" s="149">
        <v>200</v>
      </c>
      <c r="D471" s="150" t="s">
        <v>18</v>
      </c>
      <c r="E471" s="252">
        <v>14</v>
      </c>
      <c r="F471" s="149">
        <f t="shared" si="279"/>
        <v>2800</v>
      </c>
      <c r="G471" s="252">
        <v>7</v>
      </c>
      <c r="H471" s="149">
        <f t="shared" si="280"/>
        <v>1400</v>
      </c>
      <c r="I471" s="149">
        <f t="shared" si="276"/>
        <v>4200</v>
      </c>
      <c r="J471" s="151"/>
    </row>
    <row r="472" spans="1:10">
      <c r="A472" s="153"/>
      <c r="B472" s="227" t="s">
        <v>218</v>
      </c>
      <c r="C472" s="149">
        <v>200</v>
      </c>
      <c r="D472" s="150" t="s">
        <v>18</v>
      </c>
      <c r="E472" s="252">
        <v>14</v>
      </c>
      <c r="F472" s="149">
        <f t="shared" si="279"/>
        <v>2800</v>
      </c>
      <c r="G472" s="252">
        <v>7</v>
      </c>
      <c r="H472" s="149">
        <f t="shared" si="280"/>
        <v>1400</v>
      </c>
      <c r="I472" s="149">
        <f t="shared" si="276"/>
        <v>4200</v>
      </c>
      <c r="J472" s="151"/>
    </row>
    <row r="473" spans="1:10">
      <c r="A473" s="153"/>
      <c r="B473" s="227" t="s">
        <v>163</v>
      </c>
      <c r="C473" s="149">
        <v>240</v>
      </c>
      <c r="D473" s="150" t="s">
        <v>18</v>
      </c>
      <c r="E473" s="253">
        <v>14</v>
      </c>
      <c r="F473" s="149">
        <f t="shared" si="279"/>
        <v>3360</v>
      </c>
      <c r="G473" s="149">
        <v>25</v>
      </c>
      <c r="H473" s="149">
        <f t="shared" si="280"/>
        <v>6000</v>
      </c>
      <c r="I473" s="149">
        <f t="shared" si="276"/>
        <v>9360</v>
      </c>
      <c r="J473" s="151"/>
    </row>
    <row r="474" spans="1:10">
      <c r="A474" s="153"/>
      <c r="B474" s="227" t="s">
        <v>224</v>
      </c>
      <c r="C474" s="149">
        <v>1</v>
      </c>
      <c r="D474" s="150" t="s">
        <v>5</v>
      </c>
      <c r="E474" s="149">
        <v>840</v>
      </c>
      <c r="F474" s="149">
        <f t="shared" si="279"/>
        <v>840</v>
      </c>
      <c r="G474" s="149">
        <v>0</v>
      </c>
      <c r="H474" s="149">
        <f t="shared" si="280"/>
        <v>0</v>
      </c>
      <c r="I474" s="149">
        <f t="shared" si="276"/>
        <v>840</v>
      </c>
      <c r="J474" s="151"/>
    </row>
    <row r="475" spans="1:10" ht="25.5">
      <c r="A475" s="154"/>
      <c r="B475" s="248" t="s">
        <v>295</v>
      </c>
      <c r="C475" s="177"/>
      <c r="D475" s="178"/>
      <c r="E475" s="177"/>
      <c r="F475" s="177"/>
      <c r="G475" s="254"/>
      <c r="H475" s="177"/>
      <c r="I475" s="249">
        <f>SUM(I463:I474)</f>
        <v>169830</v>
      </c>
      <c r="J475" s="155"/>
    </row>
    <row r="476" spans="1:10">
      <c r="A476" s="164" t="s">
        <v>296</v>
      </c>
      <c r="B476" s="250" t="s">
        <v>84</v>
      </c>
      <c r="C476" s="159"/>
      <c r="D476" s="160"/>
      <c r="E476" s="159"/>
      <c r="F476" s="159"/>
      <c r="G476" s="255"/>
      <c r="H476" s="159"/>
      <c r="I476" s="159"/>
      <c r="J476" s="256"/>
    </row>
    <row r="477" spans="1:10">
      <c r="A477" s="153"/>
      <c r="B477" s="227" t="s">
        <v>176</v>
      </c>
      <c r="C477" s="149">
        <v>92</v>
      </c>
      <c r="D477" s="150" t="s">
        <v>18</v>
      </c>
      <c r="E477" s="149">
        <v>194.51</v>
      </c>
      <c r="F477" s="149">
        <f t="shared" ref="F477:F487" si="284">C477*E477</f>
        <v>17894.919999999998</v>
      </c>
      <c r="G477" s="149">
        <v>75</v>
      </c>
      <c r="H477" s="149">
        <f t="shared" ref="H477:H487" si="285">G477*C477</f>
        <v>6900</v>
      </c>
      <c r="I477" s="149">
        <f t="shared" ref="I477:I487" si="286">H477+F477</f>
        <v>24794.92</v>
      </c>
      <c r="J477" s="257"/>
    </row>
    <row r="478" spans="1:10">
      <c r="A478" s="153"/>
      <c r="B478" s="227" t="s">
        <v>177</v>
      </c>
      <c r="C478" s="149">
        <v>24</v>
      </c>
      <c r="D478" s="150" t="s">
        <v>18</v>
      </c>
      <c r="E478" s="149">
        <v>89.95</v>
      </c>
      <c r="F478" s="149">
        <f t="shared" si="284"/>
        <v>2158.8000000000002</v>
      </c>
      <c r="G478" s="149">
        <v>40</v>
      </c>
      <c r="H478" s="149">
        <f t="shared" si="285"/>
        <v>960</v>
      </c>
      <c r="I478" s="149">
        <f t="shared" si="286"/>
        <v>3118.8</v>
      </c>
      <c r="J478" s="257"/>
    </row>
    <row r="479" spans="1:10">
      <c r="A479" s="153"/>
      <c r="B479" s="227" t="s">
        <v>178</v>
      </c>
      <c r="C479" s="149">
        <v>24</v>
      </c>
      <c r="D479" s="150" t="s">
        <v>18</v>
      </c>
      <c r="E479" s="149">
        <v>36.21</v>
      </c>
      <c r="F479" s="149">
        <f t="shared" si="284"/>
        <v>869.04</v>
      </c>
      <c r="G479" s="149">
        <v>30</v>
      </c>
      <c r="H479" s="149">
        <f t="shared" si="285"/>
        <v>720</v>
      </c>
      <c r="I479" s="149">
        <f t="shared" si="286"/>
        <v>1589.04</v>
      </c>
      <c r="J479" s="257"/>
    </row>
    <row r="480" spans="1:10">
      <c r="A480" s="153"/>
      <c r="B480" s="227" t="s">
        <v>179</v>
      </c>
      <c r="C480" s="149">
        <v>16</v>
      </c>
      <c r="D480" s="150" t="s">
        <v>18</v>
      </c>
      <c r="E480" s="149">
        <v>22.19</v>
      </c>
      <c r="F480" s="149">
        <f t="shared" si="284"/>
        <v>355.04</v>
      </c>
      <c r="G480" s="149">
        <v>30</v>
      </c>
      <c r="H480" s="149">
        <f t="shared" si="285"/>
        <v>480</v>
      </c>
      <c r="I480" s="149">
        <f t="shared" si="286"/>
        <v>835.04</v>
      </c>
      <c r="J480" s="257"/>
    </row>
    <row r="481" spans="1:10">
      <c r="A481" s="153"/>
      <c r="B481" s="227" t="s">
        <v>180</v>
      </c>
      <c r="C481" s="149">
        <v>232</v>
      </c>
      <c r="D481" s="150" t="s">
        <v>18</v>
      </c>
      <c r="E481" s="149">
        <v>62.5</v>
      </c>
      <c r="F481" s="149">
        <f t="shared" si="284"/>
        <v>14500</v>
      </c>
      <c r="G481" s="149">
        <v>30</v>
      </c>
      <c r="H481" s="149">
        <f t="shared" si="285"/>
        <v>6960</v>
      </c>
      <c r="I481" s="149">
        <f t="shared" si="286"/>
        <v>21460</v>
      </c>
      <c r="J481" s="257"/>
    </row>
    <row r="482" spans="1:10">
      <c r="A482" s="175"/>
      <c r="B482" s="241" t="s">
        <v>175</v>
      </c>
      <c r="C482" s="242">
        <v>28</v>
      </c>
      <c r="D482" s="243" t="s">
        <v>18</v>
      </c>
      <c r="E482" s="242">
        <v>89.95</v>
      </c>
      <c r="F482" s="242">
        <f t="shared" si="284"/>
        <v>2518.6</v>
      </c>
      <c r="G482" s="242">
        <v>40</v>
      </c>
      <c r="H482" s="242">
        <f t="shared" si="285"/>
        <v>1120</v>
      </c>
      <c r="I482" s="242">
        <f t="shared" si="286"/>
        <v>3638.6</v>
      </c>
      <c r="J482" s="258"/>
    </row>
    <row r="483" spans="1:10">
      <c r="A483" s="153"/>
      <c r="B483" s="227" t="s">
        <v>206</v>
      </c>
      <c r="C483" s="149">
        <v>52</v>
      </c>
      <c r="D483" s="150" t="s">
        <v>18</v>
      </c>
      <c r="E483" s="149">
        <v>326.52</v>
      </c>
      <c r="F483" s="149">
        <f t="shared" si="284"/>
        <v>16979.04</v>
      </c>
      <c r="G483" s="149">
        <v>120</v>
      </c>
      <c r="H483" s="149">
        <f t="shared" si="285"/>
        <v>6240</v>
      </c>
      <c r="I483" s="149">
        <f t="shared" si="286"/>
        <v>23219.040000000001</v>
      </c>
      <c r="J483" s="257"/>
    </row>
    <row r="484" spans="1:10">
      <c r="A484" s="259"/>
      <c r="B484" s="227" t="s">
        <v>164</v>
      </c>
      <c r="C484" s="149">
        <v>1</v>
      </c>
      <c r="D484" s="150" t="s">
        <v>5</v>
      </c>
      <c r="E484" s="149">
        <v>39327</v>
      </c>
      <c r="F484" s="149">
        <f t="shared" si="284"/>
        <v>39327</v>
      </c>
      <c r="G484" s="149">
        <v>11798</v>
      </c>
      <c r="H484" s="149">
        <f t="shared" si="285"/>
        <v>11798</v>
      </c>
      <c r="I484" s="149">
        <f t="shared" si="286"/>
        <v>51125</v>
      </c>
      <c r="J484" s="260"/>
    </row>
    <row r="485" spans="1:10">
      <c r="A485" s="153"/>
      <c r="B485" s="227" t="s">
        <v>165</v>
      </c>
      <c r="C485" s="149">
        <v>1</v>
      </c>
      <c r="D485" s="150" t="s">
        <v>5</v>
      </c>
      <c r="E485" s="149">
        <v>23596</v>
      </c>
      <c r="F485" s="149">
        <f t="shared" si="284"/>
        <v>23596</v>
      </c>
      <c r="G485" s="149">
        <v>7078</v>
      </c>
      <c r="H485" s="149">
        <f t="shared" si="285"/>
        <v>7078</v>
      </c>
      <c r="I485" s="149">
        <f t="shared" si="286"/>
        <v>30674</v>
      </c>
      <c r="J485" s="257"/>
    </row>
    <row r="486" spans="1:10">
      <c r="A486" s="175"/>
      <c r="B486" s="241" t="s">
        <v>208</v>
      </c>
      <c r="C486" s="242">
        <v>1</v>
      </c>
      <c r="D486" s="243" t="s">
        <v>5</v>
      </c>
      <c r="E486" s="242">
        <v>7865.5</v>
      </c>
      <c r="F486" s="242">
        <f t="shared" si="284"/>
        <v>7865.5</v>
      </c>
      <c r="G486" s="242">
        <v>2359.6</v>
      </c>
      <c r="H486" s="242">
        <f t="shared" si="285"/>
        <v>2359.6</v>
      </c>
      <c r="I486" s="242">
        <f t="shared" si="286"/>
        <v>10225.1</v>
      </c>
      <c r="J486" s="338"/>
    </row>
    <row r="487" spans="1:10">
      <c r="A487" s="153"/>
      <c r="B487" s="227" t="s">
        <v>282</v>
      </c>
      <c r="C487" s="149">
        <v>10</v>
      </c>
      <c r="D487" s="150" t="s">
        <v>189</v>
      </c>
      <c r="E487" s="149">
        <v>0</v>
      </c>
      <c r="F487" s="149">
        <f t="shared" si="284"/>
        <v>0</v>
      </c>
      <c r="G487" s="149">
        <v>1500</v>
      </c>
      <c r="H487" s="149">
        <f t="shared" si="285"/>
        <v>15000</v>
      </c>
      <c r="I487" s="149">
        <f t="shared" si="286"/>
        <v>15000</v>
      </c>
      <c r="J487" s="257"/>
    </row>
    <row r="488" spans="1:10" ht="25.5">
      <c r="A488" s="272"/>
      <c r="B488" s="297" t="s">
        <v>297</v>
      </c>
      <c r="C488" s="274"/>
      <c r="D488" s="275"/>
      <c r="E488" s="274"/>
      <c r="F488" s="274"/>
      <c r="G488" s="274"/>
      <c r="H488" s="274"/>
      <c r="I488" s="276">
        <f>SUM(I477:I487)</f>
        <v>185679.54</v>
      </c>
      <c r="J488" s="318"/>
    </row>
    <row r="489" spans="1:10" ht="25.5">
      <c r="A489" s="284"/>
      <c r="B489" s="319" t="s">
        <v>298</v>
      </c>
      <c r="C489" s="235"/>
      <c r="D489" s="236"/>
      <c r="E489" s="235"/>
      <c r="F489" s="235"/>
      <c r="G489" s="235"/>
      <c r="H489" s="235"/>
      <c r="I489" s="237"/>
      <c r="J489" s="238">
        <f>SUM(I488,I475,I461)</f>
        <v>2158403.66</v>
      </c>
    </row>
    <row r="490" spans="1:10">
      <c r="A490" s="163">
        <v>3.3</v>
      </c>
      <c r="B490" s="239" t="s">
        <v>398</v>
      </c>
      <c r="C490" s="159"/>
      <c r="D490" s="160"/>
      <c r="E490" s="159"/>
      <c r="F490" s="159"/>
      <c r="G490" s="159"/>
      <c r="H490" s="159"/>
      <c r="I490" s="159"/>
      <c r="J490" s="256"/>
    </row>
    <row r="491" spans="1:10">
      <c r="A491" s="153" t="s">
        <v>299</v>
      </c>
      <c r="B491" s="226" t="s">
        <v>76</v>
      </c>
      <c r="C491" s="149"/>
      <c r="D491" s="150"/>
      <c r="E491" s="149"/>
      <c r="F491" s="149"/>
      <c r="G491" s="149"/>
      <c r="H491" s="149"/>
      <c r="I491" s="149"/>
      <c r="J491" s="151"/>
    </row>
    <row r="492" spans="1:10">
      <c r="A492" s="153"/>
      <c r="B492" s="227" t="s">
        <v>181</v>
      </c>
      <c r="C492" s="149">
        <v>13.2</v>
      </c>
      <c r="D492" s="150" t="s">
        <v>11</v>
      </c>
      <c r="E492" s="149">
        <v>280</v>
      </c>
      <c r="F492" s="149">
        <f t="shared" ref="F492" si="287">C492*E492</f>
        <v>3696</v>
      </c>
      <c r="G492" s="149">
        <v>75</v>
      </c>
      <c r="H492" s="149">
        <f t="shared" ref="H492" si="288">G492*C492</f>
        <v>990</v>
      </c>
      <c r="I492" s="149">
        <f t="shared" ref="I492" si="289">H492+F492</f>
        <v>4686</v>
      </c>
      <c r="J492" s="151"/>
    </row>
    <row r="493" spans="1:10">
      <c r="A493" s="153"/>
      <c r="B493" s="227" t="s">
        <v>88</v>
      </c>
      <c r="C493" s="149"/>
      <c r="D493" s="150"/>
      <c r="E493" s="149"/>
      <c r="F493" s="149"/>
      <c r="G493" s="149"/>
      <c r="H493" s="149"/>
      <c r="I493" s="149"/>
      <c r="J493" s="151"/>
    </row>
    <row r="494" spans="1:10">
      <c r="A494" s="153"/>
      <c r="B494" s="227" t="s">
        <v>186</v>
      </c>
      <c r="C494" s="149">
        <v>7.5</v>
      </c>
      <c r="D494" s="150" t="s">
        <v>11</v>
      </c>
      <c r="E494" s="149">
        <v>285</v>
      </c>
      <c r="F494" s="149">
        <f t="shared" ref="F494" si="290">C494*E494</f>
        <v>2137.5</v>
      </c>
      <c r="G494" s="149">
        <v>75</v>
      </c>
      <c r="H494" s="149">
        <f t="shared" ref="H494" si="291">G494*C494</f>
        <v>562.5</v>
      </c>
      <c r="I494" s="149">
        <f t="shared" ref="I494" si="292">H494+F494</f>
        <v>2700</v>
      </c>
      <c r="J494" s="151"/>
    </row>
    <row r="495" spans="1:10">
      <c r="A495" s="154"/>
      <c r="B495" s="240" t="s">
        <v>88</v>
      </c>
      <c r="C495" s="177"/>
      <c r="D495" s="178"/>
      <c r="E495" s="177"/>
      <c r="F495" s="177"/>
      <c r="G495" s="177"/>
      <c r="H495" s="177"/>
      <c r="I495" s="177"/>
      <c r="J495" s="155"/>
    </row>
    <row r="496" spans="1:10">
      <c r="A496" s="164"/>
      <c r="B496" s="229" t="s">
        <v>183</v>
      </c>
      <c r="C496" s="159">
        <v>20.7</v>
      </c>
      <c r="D496" s="160" t="s">
        <v>11</v>
      </c>
      <c r="E496" s="159">
        <v>45</v>
      </c>
      <c r="F496" s="159">
        <f>C496*E496</f>
        <v>931.5</v>
      </c>
      <c r="G496" s="159">
        <v>30</v>
      </c>
      <c r="H496" s="159">
        <f>G496*C496</f>
        <v>621</v>
      </c>
      <c r="I496" s="159">
        <f>H496+F496</f>
        <v>1552.5</v>
      </c>
      <c r="J496" s="152"/>
    </row>
    <row r="497" spans="1:10">
      <c r="A497" s="153"/>
      <c r="B497" s="227" t="s">
        <v>258</v>
      </c>
      <c r="C497" s="149">
        <v>13.2</v>
      </c>
      <c r="D497" s="150" t="s">
        <v>11</v>
      </c>
      <c r="E497" s="149">
        <v>398</v>
      </c>
      <c r="F497" s="149">
        <f t="shared" ref="F497:F528" si="293">C497*E497</f>
        <v>5253.5999999999995</v>
      </c>
      <c r="G497" s="149">
        <v>115</v>
      </c>
      <c r="H497" s="149">
        <f t="shared" ref="H497:H528" si="294">G497*C497</f>
        <v>1518</v>
      </c>
      <c r="I497" s="149">
        <f t="shared" ref="I497:I528" si="295">H497+F497</f>
        <v>6771.5999999999995</v>
      </c>
      <c r="J497" s="151"/>
    </row>
    <row r="498" spans="1:10">
      <c r="A498" s="153"/>
      <c r="B498" s="227" t="s">
        <v>259</v>
      </c>
      <c r="C498" s="149">
        <v>7.5</v>
      </c>
      <c r="D498" s="150" t="s">
        <v>11</v>
      </c>
      <c r="E498" s="149">
        <v>706</v>
      </c>
      <c r="F498" s="149">
        <f t="shared" si="293"/>
        <v>5295</v>
      </c>
      <c r="G498" s="149">
        <v>222</v>
      </c>
      <c r="H498" s="149">
        <f t="shared" si="294"/>
        <v>1665</v>
      </c>
      <c r="I498" s="149">
        <f t="shared" si="295"/>
        <v>6960</v>
      </c>
      <c r="J498" s="151"/>
    </row>
    <row r="499" spans="1:10">
      <c r="A499" s="153"/>
      <c r="B499" s="227" t="s">
        <v>371</v>
      </c>
      <c r="C499" s="149">
        <v>7.5</v>
      </c>
      <c r="D499" s="150" t="s">
        <v>11</v>
      </c>
      <c r="E499" s="149">
        <v>189.85</v>
      </c>
      <c r="F499" s="149">
        <f t="shared" si="293"/>
        <v>1423.875</v>
      </c>
      <c r="G499" s="149">
        <v>64</v>
      </c>
      <c r="H499" s="149">
        <f t="shared" si="294"/>
        <v>480</v>
      </c>
      <c r="I499" s="149">
        <f t="shared" si="295"/>
        <v>1903.875</v>
      </c>
      <c r="J499" s="151"/>
    </row>
    <row r="500" spans="1:10">
      <c r="A500" s="153"/>
      <c r="B500" s="227" t="s">
        <v>213</v>
      </c>
      <c r="C500" s="149">
        <v>12.3</v>
      </c>
      <c r="D500" s="150" t="s">
        <v>11</v>
      </c>
      <c r="E500" s="149">
        <v>256</v>
      </c>
      <c r="F500" s="149">
        <f t="shared" si="293"/>
        <v>3148.8</v>
      </c>
      <c r="G500" s="149">
        <v>94</v>
      </c>
      <c r="H500" s="149">
        <f t="shared" si="294"/>
        <v>1156.2</v>
      </c>
      <c r="I500" s="149">
        <f t="shared" si="295"/>
        <v>4305</v>
      </c>
      <c r="J500" s="151"/>
    </row>
    <row r="501" spans="1:10">
      <c r="A501" s="153"/>
      <c r="B501" s="227" t="s">
        <v>260</v>
      </c>
      <c r="C501" s="149">
        <v>24.6</v>
      </c>
      <c r="D501" s="150" t="s">
        <v>11</v>
      </c>
      <c r="E501" s="149">
        <v>85</v>
      </c>
      <c r="F501" s="149">
        <f t="shared" si="293"/>
        <v>2091</v>
      </c>
      <c r="G501" s="149">
        <v>87</v>
      </c>
      <c r="H501" s="149">
        <f t="shared" si="294"/>
        <v>2140.2000000000003</v>
      </c>
      <c r="I501" s="149">
        <f t="shared" si="295"/>
        <v>4231.2000000000007</v>
      </c>
      <c r="J501" s="151"/>
    </row>
    <row r="502" spans="1:10">
      <c r="A502" s="153"/>
      <c r="B502" s="227" t="s">
        <v>207</v>
      </c>
      <c r="C502" s="149">
        <v>19</v>
      </c>
      <c r="D502" s="150" t="s">
        <v>18</v>
      </c>
      <c r="E502" s="149">
        <v>75</v>
      </c>
      <c r="F502" s="149">
        <f t="shared" si="293"/>
        <v>1425</v>
      </c>
      <c r="G502" s="149">
        <v>45</v>
      </c>
      <c r="H502" s="149">
        <f t="shared" si="294"/>
        <v>855</v>
      </c>
      <c r="I502" s="149">
        <f t="shared" si="295"/>
        <v>2280</v>
      </c>
      <c r="J502" s="151"/>
    </row>
    <row r="503" spans="1:10">
      <c r="A503" s="153"/>
      <c r="B503" s="227" t="s">
        <v>166</v>
      </c>
      <c r="C503" s="149">
        <v>27.8</v>
      </c>
      <c r="D503" s="150" t="s">
        <v>11</v>
      </c>
      <c r="E503" s="149">
        <v>45</v>
      </c>
      <c r="F503" s="149">
        <f t="shared" si="293"/>
        <v>1251</v>
      </c>
      <c r="G503" s="149">
        <v>30</v>
      </c>
      <c r="H503" s="149">
        <f t="shared" si="294"/>
        <v>834</v>
      </c>
      <c r="I503" s="149">
        <f t="shared" si="295"/>
        <v>2085</v>
      </c>
      <c r="J503" s="151"/>
    </row>
    <row r="504" spans="1:10">
      <c r="A504" s="175"/>
      <c r="B504" s="241" t="s">
        <v>185</v>
      </c>
      <c r="C504" s="242">
        <v>32.76</v>
      </c>
      <c r="D504" s="243" t="s">
        <v>11</v>
      </c>
      <c r="E504" s="242">
        <v>421</v>
      </c>
      <c r="F504" s="242">
        <f t="shared" si="293"/>
        <v>13791.96</v>
      </c>
      <c r="G504" s="242">
        <v>181</v>
      </c>
      <c r="H504" s="242">
        <f t="shared" si="294"/>
        <v>5929.5599999999995</v>
      </c>
      <c r="I504" s="242">
        <f t="shared" si="295"/>
        <v>19721.519999999997</v>
      </c>
      <c r="J504" s="176"/>
    </row>
    <row r="505" spans="1:10">
      <c r="A505" s="153"/>
      <c r="B505" s="227" t="s">
        <v>169</v>
      </c>
      <c r="C505" s="149">
        <v>1</v>
      </c>
      <c r="D505" s="150" t="s">
        <v>14</v>
      </c>
      <c r="E505" s="149">
        <v>8800</v>
      </c>
      <c r="F505" s="149">
        <f t="shared" si="293"/>
        <v>8800</v>
      </c>
      <c r="G505" s="149">
        <v>210</v>
      </c>
      <c r="H505" s="149">
        <f t="shared" si="294"/>
        <v>210</v>
      </c>
      <c r="I505" s="149">
        <f t="shared" si="295"/>
        <v>9010</v>
      </c>
      <c r="J505" s="151"/>
    </row>
    <row r="506" spans="1:10">
      <c r="A506" s="175"/>
      <c r="B506" s="241" t="s">
        <v>170</v>
      </c>
      <c r="C506" s="242">
        <v>1</v>
      </c>
      <c r="D506" s="243" t="s">
        <v>14</v>
      </c>
      <c r="E506" s="242">
        <v>20000</v>
      </c>
      <c r="F506" s="242">
        <f t="shared" si="293"/>
        <v>20000</v>
      </c>
      <c r="G506" s="242">
        <v>0</v>
      </c>
      <c r="H506" s="242">
        <f t="shared" si="294"/>
        <v>0</v>
      </c>
      <c r="I506" s="242">
        <f t="shared" si="295"/>
        <v>20000</v>
      </c>
      <c r="J506" s="176"/>
    </row>
    <row r="507" spans="1:10">
      <c r="A507" s="153"/>
      <c r="B507" s="227" t="s">
        <v>300</v>
      </c>
      <c r="C507" s="149">
        <v>1</v>
      </c>
      <c r="D507" s="150" t="s">
        <v>14</v>
      </c>
      <c r="E507" s="149">
        <v>19460</v>
      </c>
      <c r="F507" s="149">
        <f t="shared" si="293"/>
        <v>19460</v>
      </c>
      <c r="G507" s="149">
        <v>0</v>
      </c>
      <c r="H507" s="149">
        <f t="shared" si="294"/>
        <v>0</v>
      </c>
      <c r="I507" s="149">
        <f t="shared" si="295"/>
        <v>19460</v>
      </c>
      <c r="J507" s="308" t="s">
        <v>262</v>
      </c>
    </row>
    <row r="508" spans="1:10">
      <c r="A508" s="153"/>
      <c r="B508" s="227" t="s">
        <v>263</v>
      </c>
      <c r="C508" s="149">
        <v>1</v>
      </c>
      <c r="D508" s="150" t="s">
        <v>14</v>
      </c>
      <c r="E508" s="149">
        <v>24898</v>
      </c>
      <c r="F508" s="149">
        <f t="shared" si="293"/>
        <v>24898</v>
      </c>
      <c r="G508" s="149">
        <v>0</v>
      </c>
      <c r="H508" s="149">
        <f t="shared" si="294"/>
        <v>0</v>
      </c>
      <c r="I508" s="149">
        <f t="shared" si="295"/>
        <v>24898</v>
      </c>
      <c r="J508" s="308" t="s">
        <v>262</v>
      </c>
    </row>
    <row r="509" spans="1:10">
      <c r="A509" s="153"/>
      <c r="B509" s="227" t="s">
        <v>264</v>
      </c>
      <c r="C509" s="149">
        <v>1</v>
      </c>
      <c r="D509" s="150" t="s">
        <v>14</v>
      </c>
      <c r="E509" s="149">
        <v>33630</v>
      </c>
      <c r="F509" s="149">
        <f t="shared" si="293"/>
        <v>33630</v>
      </c>
      <c r="G509" s="149">
        <v>0</v>
      </c>
      <c r="H509" s="149">
        <f t="shared" si="294"/>
        <v>0</v>
      </c>
      <c r="I509" s="149">
        <f t="shared" si="295"/>
        <v>33630</v>
      </c>
      <c r="J509" s="308" t="s">
        <v>262</v>
      </c>
    </row>
    <row r="510" spans="1:10">
      <c r="A510" s="259"/>
      <c r="B510" s="227" t="s">
        <v>265</v>
      </c>
      <c r="C510" s="149">
        <v>1</v>
      </c>
      <c r="D510" s="150" t="s">
        <v>14</v>
      </c>
      <c r="E510" s="149">
        <v>9600</v>
      </c>
      <c r="F510" s="149">
        <f t="shared" si="293"/>
        <v>9600</v>
      </c>
      <c r="G510" s="149">
        <v>0</v>
      </c>
      <c r="H510" s="149">
        <f t="shared" si="294"/>
        <v>0</v>
      </c>
      <c r="I510" s="149">
        <f t="shared" si="295"/>
        <v>9600</v>
      </c>
      <c r="J510" s="308" t="s">
        <v>262</v>
      </c>
    </row>
    <row r="511" spans="1:10">
      <c r="A511" s="259"/>
      <c r="B511" s="244" t="s">
        <v>99</v>
      </c>
      <c r="C511" s="149"/>
      <c r="D511" s="150"/>
      <c r="E511" s="149"/>
      <c r="F511" s="149"/>
      <c r="G511" s="149"/>
      <c r="H511" s="149"/>
      <c r="I511" s="149"/>
      <c r="J511" s="151"/>
    </row>
    <row r="512" spans="1:10">
      <c r="A512" s="259"/>
      <c r="B512" s="227" t="s">
        <v>200</v>
      </c>
      <c r="C512" s="149">
        <v>1</v>
      </c>
      <c r="D512" s="150" t="s">
        <v>11</v>
      </c>
      <c r="E512" s="149">
        <v>2900</v>
      </c>
      <c r="F512" s="149">
        <f t="shared" ref="F512" si="296">C512*E512</f>
        <v>2900</v>
      </c>
      <c r="G512" s="149">
        <v>870</v>
      </c>
      <c r="H512" s="149">
        <f t="shared" ref="H512" si="297">G512*C512</f>
        <v>870</v>
      </c>
      <c r="I512" s="149">
        <f t="shared" ref="I512" si="298">H512+F512</f>
        <v>3770</v>
      </c>
      <c r="J512" s="151"/>
    </row>
    <row r="513" spans="1:10">
      <c r="A513" s="259"/>
      <c r="B513" s="227" t="s">
        <v>101</v>
      </c>
      <c r="C513" s="149">
        <v>1</v>
      </c>
      <c r="D513" s="150" t="s">
        <v>14</v>
      </c>
      <c r="E513" s="149">
        <v>2850</v>
      </c>
      <c r="F513" s="149">
        <f t="shared" si="293"/>
        <v>2850</v>
      </c>
      <c r="G513" s="149">
        <v>450</v>
      </c>
      <c r="H513" s="149">
        <f t="shared" si="294"/>
        <v>450</v>
      </c>
      <c r="I513" s="149">
        <f t="shared" si="295"/>
        <v>3300</v>
      </c>
      <c r="J513" s="161" t="s">
        <v>110</v>
      </c>
    </row>
    <row r="514" spans="1:10">
      <c r="A514" s="259"/>
      <c r="B514" s="227" t="s">
        <v>197</v>
      </c>
      <c r="C514" s="149">
        <v>1</v>
      </c>
      <c r="D514" s="150" t="s">
        <v>14</v>
      </c>
      <c r="E514" s="149">
        <v>2560</v>
      </c>
      <c r="F514" s="149">
        <f t="shared" si="293"/>
        <v>2560</v>
      </c>
      <c r="G514" s="149">
        <v>0</v>
      </c>
      <c r="H514" s="149">
        <f t="shared" si="294"/>
        <v>0</v>
      </c>
      <c r="I514" s="149">
        <f t="shared" si="295"/>
        <v>2560</v>
      </c>
      <c r="J514" s="161"/>
    </row>
    <row r="515" spans="1:10">
      <c r="A515" s="154"/>
      <c r="B515" s="240" t="s">
        <v>266</v>
      </c>
      <c r="C515" s="177">
        <v>1</v>
      </c>
      <c r="D515" s="178" t="s">
        <v>14</v>
      </c>
      <c r="E515" s="177">
        <v>1345</v>
      </c>
      <c r="F515" s="177">
        <f t="shared" si="293"/>
        <v>1345</v>
      </c>
      <c r="G515" s="177">
        <v>0</v>
      </c>
      <c r="H515" s="177">
        <f t="shared" si="294"/>
        <v>0</v>
      </c>
      <c r="I515" s="177">
        <f t="shared" si="295"/>
        <v>1345</v>
      </c>
      <c r="J515" s="245" t="s">
        <v>114</v>
      </c>
    </row>
    <row r="516" spans="1:10">
      <c r="A516" s="278"/>
      <c r="B516" s="229" t="s">
        <v>104</v>
      </c>
      <c r="C516" s="159">
        <v>1</v>
      </c>
      <c r="D516" s="160" t="s">
        <v>14</v>
      </c>
      <c r="E516" s="159">
        <v>200</v>
      </c>
      <c r="F516" s="159">
        <f t="shared" si="293"/>
        <v>200</v>
      </c>
      <c r="G516" s="159">
        <v>0</v>
      </c>
      <c r="H516" s="159">
        <f t="shared" si="294"/>
        <v>0</v>
      </c>
      <c r="I516" s="159">
        <f t="shared" si="295"/>
        <v>200</v>
      </c>
      <c r="J516" s="246" t="s">
        <v>114</v>
      </c>
    </row>
    <row r="517" spans="1:10">
      <c r="A517" s="259"/>
      <c r="B517" s="227" t="s">
        <v>102</v>
      </c>
      <c r="C517" s="149">
        <v>1</v>
      </c>
      <c r="D517" s="150" t="s">
        <v>14</v>
      </c>
      <c r="E517" s="149">
        <v>856</v>
      </c>
      <c r="F517" s="149">
        <f t="shared" si="293"/>
        <v>856</v>
      </c>
      <c r="G517" s="149">
        <v>0</v>
      </c>
      <c r="H517" s="149">
        <f t="shared" si="294"/>
        <v>0</v>
      </c>
      <c r="I517" s="149">
        <f t="shared" si="295"/>
        <v>856</v>
      </c>
      <c r="J517" s="161"/>
    </row>
    <row r="518" spans="1:10">
      <c r="A518" s="259"/>
      <c r="B518" s="227" t="s">
        <v>198</v>
      </c>
      <c r="C518" s="149">
        <v>1</v>
      </c>
      <c r="D518" s="150" t="s">
        <v>14</v>
      </c>
      <c r="E518" s="149">
        <v>24790</v>
      </c>
      <c r="F518" s="149">
        <f t="shared" si="293"/>
        <v>24790</v>
      </c>
      <c r="G518" s="149">
        <v>450</v>
      </c>
      <c r="H518" s="149">
        <f t="shared" si="294"/>
        <v>450</v>
      </c>
      <c r="I518" s="149">
        <f t="shared" si="295"/>
        <v>25240</v>
      </c>
      <c r="J518" s="161" t="s">
        <v>110</v>
      </c>
    </row>
    <row r="519" spans="1:10">
      <c r="A519" s="259"/>
      <c r="B519" s="227" t="s">
        <v>113</v>
      </c>
      <c r="C519" s="149">
        <v>1</v>
      </c>
      <c r="D519" s="150" t="s">
        <v>14</v>
      </c>
      <c r="E519" s="149">
        <v>150</v>
      </c>
      <c r="F519" s="149">
        <f t="shared" si="293"/>
        <v>150</v>
      </c>
      <c r="G519" s="149">
        <v>0</v>
      </c>
      <c r="H519" s="149">
        <f t="shared" si="294"/>
        <v>0</v>
      </c>
      <c r="I519" s="149">
        <f t="shared" si="295"/>
        <v>150</v>
      </c>
      <c r="J519" s="161"/>
    </row>
    <row r="520" spans="1:10">
      <c r="A520" s="259"/>
      <c r="B520" s="227" t="s">
        <v>112</v>
      </c>
      <c r="C520" s="149">
        <v>1</v>
      </c>
      <c r="D520" s="150" t="s">
        <v>14</v>
      </c>
      <c r="E520" s="149">
        <v>599</v>
      </c>
      <c r="F520" s="149">
        <f t="shared" si="293"/>
        <v>599</v>
      </c>
      <c r="G520" s="149">
        <v>70</v>
      </c>
      <c r="H520" s="149">
        <f t="shared" si="294"/>
        <v>70</v>
      </c>
      <c r="I520" s="149">
        <f t="shared" si="295"/>
        <v>669</v>
      </c>
      <c r="J520" s="161" t="s">
        <v>114</v>
      </c>
    </row>
    <row r="521" spans="1:10">
      <c r="A521" s="259"/>
      <c r="B521" s="227" t="s">
        <v>199</v>
      </c>
      <c r="C521" s="149">
        <v>1</v>
      </c>
      <c r="D521" s="150" t="s">
        <v>14</v>
      </c>
      <c r="E521" s="149">
        <v>680</v>
      </c>
      <c r="F521" s="149">
        <f t="shared" si="293"/>
        <v>680</v>
      </c>
      <c r="G521" s="149">
        <v>70</v>
      </c>
      <c r="H521" s="149">
        <f t="shared" si="294"/>
        <v>70</v>
      </c>
      <c r="I521" s="149">
        <f t="shared" si="295"/>
        <v>750</v>
      </c>
      <c r="J521" s="161" t="s">
        <v>111</v>
      </c>
    </row>
    <row r="522" spans="1:10">
      <c r="A522" s="259"/>
      <c r="B522" s="227" t="s">
        <v>202</v>
      </c>
      <c r="C522" s="149">
        <v>1</v>
      </c>
      <c r="D522" s="150" t="s">
        <v>14</v>
      </c>
      <c r="E522" s="149">
        <v>2790</v>
      </c>
      <c r="F522" s="149">
        <f t="shared" si="293"/>
        <v>2790</v>
      </c>
      <c r="G522" s="149">
        <v>70</v>
      </c>
      <c r="H522" s="149">
        <f t="shared" si="294"/>
        <v>70</v>
      </c>
      <c r="I522" s="149">
        <f t="shared" si="295"/>
        <v>2860</v>
      </c>
      <c r="J522" s="279"/>
    </row>
    <row r="523" spans="1:10">
      <c r="A523" s="153"/>
      <c r="B523" s="227" t="s">
        <v>203</v>
      </c>
      <c r="C523" s="149">
        <v>1</v>
      </c>
      <c r="D523" s="150" t="s">
        <v>14</v>
      </c>
      <c r="E523" s="149">
        <v>7900</v>
      </c>
      <c r="F523" s="149">
        <f t="shared" si="293"/>
        <v>7900</v>
      </c>
      <c r="G523" s="149">
        <v>170</v>
      </c>
      <c r="H523" s="149">
        <f t="shared" si="294"/>
        <v>170</v>
      </c>
      <c r="I523" s="149">
        <f t="shared" si="295"/>
        <v>8070</v>
      </c>
      <c r="J523" s="161"/>
    </row>
    <row r="524" spans="1:10">
      <c r="A524" s="263"/>
      <c r="B524" s="241" t="s">
        <v>204</v>
      </c>
      <c r="C524" s="242">
        <v>1</v>
      </c>
      <c r="D524" s="243" t="s">
        <v>14</v>
      </c>
      <c r="E524" s="242">
        <v>1570</v>
      </c>
      <c r="F524" s="242">
        <f t="shared" si="293"/>
        <v>1570</v>
      </c>
      <c r="G524" s="242">
        <v>70</v>
      </c>
      <c r="H524" s="242">
        <f t="shared" si="294"/>
        <v>70</v>
      </c>
      <c r="I524" s="242">
        <f t="shared" si="295"/>
        <v>1640</v>
      </c>
      <c r="J524" s="320"/>
    </row>
    <row r="525" spans="1:10">
      <c r="A525" s="153"/>
      <c r="B525" s="227" t="s">
        <v>205</v>
      </c>
      <c r="C525" s="149">
        <v>1</v>
      </c>
      <c r="D525" s="150" t="s">
        <v>14</v>
      </c>
      <c r="E525" s="149">
        <v>544</v>
      </c>
      <c r="F525" s="149">
        <f t="shared" si="293"/>
        <v>544</v>
      </c>
      <c r="G525" s="149">
        <v>120</v>
      </c>
      <c r="H525" s="149">
        <f t="shared" si="294"/>
        <v>120</v>
      </c>
      <c r="I525" s="149">
        <f t="shared" si="295"/>
        <v>664</v>
      </c>
      <c r="J525" s="161" t="s">
        <v>110</v>
      </c>
    </row>
    <row r="526" spans="1:10">
      <c r="A526" s="263"/>
      <c r="B526" s="241" t="s">
        <v>133</v>
      </c>
      <c r="C526" s="242">
        <v>1</v>
      </c>
      <c r="D526" s="243" t="s">
        <v>14</v>
      </c>
      <c r="E526" s="242">
        <v>312</v>
      </c>
      <c r="F526" s="242">
        <f t="shared" si="293"/>
        <v>312</v>
      </c>
      <c r="G526" s="242">
        <v>75</v>
      </c>
      <c r="H526" s="242">
        <f t="shared" si="294"/>
        <v>75</v>
      </c>
      <c r="I526" s="242">
        <f t="shared" si="295"/>
        <v>387</v>
      </c>
      <c r="J526" s="320"/>
    </row>
    <row r="527" spans="1:10">
      <c r="A527" s="259"/>
      <c r="B527" s="227" t="s">
        <v>134</v>
      </c>
      <c r="C527" s="149">
        <v>3</v>
      </c>
      <c r="D527" s="150" t="s">
        <v>14</v>
      </c>
      <c r="E527" s="149">
        <v>240</v>
      </c>
      <c r="F527" s="149">
        <f t="shared" si="293"/>
        <v>720</v>
      </c>
      <c r="G527" s="149">
        <v>0</v>
      </c>
      <c r="H527" s="149">
        <f t="shared" si="294"/>
        <v>0</v>
      </c>
      <c r="I527" s="149">
        <f t="shared" si="295"/>
        <v>720</v>
      </c>
      <c r="J527" s="161" t="s">
        <v>114</v>
      </c>
    </row>
    <row r="528" spans="1:10">
      <c r="A528" s="259"/>
      <c r="B528" s="227" t="s">
        <v>219</v>
      </c>
      <c r="C528" s="149">
        <v>10</v>
      </c>
      <c r="D528" s="150" t="s">
        <v>135</v>
      </c>
      <c r="E528" s="149">
        <v>177</v>
      </c>
      <c r="F528" s="149">
        <f t="shared" si="293"/>
        <v>1770</v>
      </c>
      <c r="G528" s="149">
        <v>0</v>
      </c>
      <c r="H528" s="149">
        <f t="shared" si="294"/>
        <v>0</v>
      </c>
      <c r="I528" s="149">
        <f t="shared" si="295"/>
        <v>1770</v>
      </c>
      <c r="J528" s="279"/>
    </row>
    <row r="529" spans="1:10" ht="25.5">
      <c r="A529" s="154"/>
      <c r="B529" s="273" t="s">
        <v>313</v>
      </c>
      <c r="C529" s="177"/>
      <c r="D529" s="178"/>
      <c r="E529" s="177"/>
      <c r="F529" s="177"/>
      <c r="G529" s="177"/>
      <c r="H529" s="177"/>
      <c r="I529" s="249">
        <f>SUM(I492:I528)</f>
        <v>228745.69500000001</v>
      </c>
      <c r="J529" s="155"/>
    </row>
    <row r="530" spans="1:10">
      <c r="A530" s="164" t="s">
        <v>301</v>
      </c>
      <c r="B530" s="250" t="s">
        <v>83</v>
      </c>
      <c r="C530" s="159"/>
      <c r="D530" s="160"/>
      <c r="E530" s="159"/>
      <c r="F530" s="159"/>
      <c r="G530" s="159"/>
      <c r="H530" s="159"/>
      <c r="I530" s="159"/>
      <c r="J530" s="152"/>
    </row>
    <row r="531" spans="1:10">
      <c r="A531" s="153"/>
      <c r="B531" s="227" t="s">
        <v>157</v>
      </c>
      <c r="C531" s="149">
        <v>7</v>
      </c>
      <c r="D531" s="150" t="s">
        <v>14</v>
      </c>
      <c r="E531" s="251">
        <v>800</v>
      </c>
      <c r="F531" s="149">
        <f t="shared" ref="F531:F533" si="299">C531*E531</f>
        <v>5600</v>
      </c>
      <c r="G531" s="251">
        <v>115</v>
      </c>
      <c r="H531" s="149">
        <f t="shared" ref="H531:H533" si="300">G531*C531</f>
        <v>805</v>
      </c>
      <c r="I531" s="149">
        <f t="shared" ref="I531:I533" si="301">H531+F531</f>
        <v>6405</v>
      </c>
      <c r="J531" s="151"/>
    </row>
    <row r="532" spans="1:10">
      <c r="A532" s="153"/>
      <c r="B532" s="227" t="s">
        <v>187</v>
      </c>
      <c r="C532" s="149">
        <v>3</v>
      </c>
      <c r="D532" s="150" t="s">
        <v>189</v>
      </c>
      <c r="E532" s="149">
        <v>1200</v>
      </c>
      <c r="F532" s="149">
        <f t="shared" si="299"/>
        <v>3600</v>
      </c>
      <c r="G532" s="149">
        <v>0</v>
      </c>
      <c r="H532" s="149">
        <f t="shared" si="300"/>
        <v>0</v>
      </c>
      <c r="I532" s="149">
        <f t="shared" si="301"/>
        <v>3600</v>
      </c>
      <c r="J532" s="151"/>
    </row>
    <row r="533" spans="1:10">
      <c r="A533" s="153"/>
      <c r="B533" s="227" t="s">
        <v>188</v>
      </c>
      <c r="C533" s="149">
        <v>5</v>
      </c>
      <c r="D533" s="150" t="s">
        <v>189</v>
      </c>
      <c r="E533" s="149">
        <v>1200</v>
      </c>
      <c r="F533" s="149">
        <f t="shared" si="299"/>
        <v>6000</v>
      </c>
      <c r="G533" s="149">
        <v>0</v>
      </c>
      <c r="H533" s="149">
        <f t="shared" si="300"/>
        <v>0</v>
      </c>
      <c r="I533" s="149">
        <f t="shared" si="301"/>
        <v>6000</v>
      </c>
      <c r="J533" s="151"/>
    </row>
    <row r="534" spans="1:10" ht="25.5">
      <c r="A534" s="154"/>
      <c r="B534" s="273" t="s">
        <v>314</v>
      </c>
      <c r="C534" s="177"/>
      <c r="D534" s="178"/>
      <c r="E534" s="177"/>
      <c r="F534" s="177"/>
      <c r="G534" s="177"/>
      <c r="H534" s="177"/>
      <c r="I534" s="249">
        <f>SUM(I531:I533)</f>
        <v>16005</v>
      </c>
      <c r="J534" s="155"/>
    </row>
    <row r="535" spans="1:10">
      <c r="A535" s="284" t="s">
        <v>302</v>
      </c>
      <c r="B535" s="339" t="s">
        <v>84</v>
      </c>
      <c r="C535" s="235"/>
      <c r="D535" s="236"/>
      <c r="E535" s="235"/>
      <c r="F535" s="235"/>
      <c r="G535" s="235"/>
      <c r="H535" s="235"/>
      <c r="I535" s="235"/>
      <c r="J535" s="340"/>
    </row>
    <row r="536" spans="1:10">
      <c r="A536" s="164"/>
      <c r="B536" s="229" t="s">
        <v>276</v>
      </c>
      <c r="C536" s="159">
        <v>20</v>
      </c>
      <c r="D536" s="160" t="s">
        <v>18</v>
      </c>
      <c r="E536" s="159">
        <v>18.690000000000001</v>
      </c>
      <c r="F536" s="159">
        <f t="shared" ref="F536:F540" si="302">C536*E536</f>
        <v>373.8</v>
      </c>
      <c r="G536" s="159">
        <v>30</v>
      </c>
      <c r="H536" s="159">
        <f t="shared" ref="H536:H540" si="303">G536*C536</f>
        <v>600</v>
      </c>
      <c r="I536" s="159">
        <f t="shared" ref="I536:I540" si="304">H536+F536</f>
        <v>973.8</v>
      </c>
      <c r="J536" s="310"/>
    </row>
    <row r="537" spans="1:10">
      <c r="A537" s="153"/>
      <c r="B537" s="227" t="s">
        <v>303</v>
      </c>
      <c r="C537" s="149">
        <v>20</v>
      </c>
      <c r="D537" s="150" t="s">
        <v>18</v>
      </c>
      <c r="E537" s="149">
        <v>62.5</v>
      </c>
      <c r="F537" s="149">
        <f t="shared" si="302"/>
        <v>1250</v>
      </c>
      <c r="G537" s="149">
        <v>40</v>
      </c>
      <c r="H537" s="149">
        <f t="shared" si="303"/>
        <v>800</v>
      </c>
      <c r="I537" s="149">
        <f t="shared" si="304"/>
        <v>2050</v>
      </c>
      <c r="J537" s="271"/>
    </row>
    <row r="538" spans="1:10">
      <c r="A538" s="153"/>
      <c r="B538" s="227" t="s">
        <v>304</v>
      </c>
      <c r="C538" s="149">
        <v>20</v>
      </c>
      <c r="D538" s="150" t="s">
        <v>18</v>
      </c>
      <c r="E538" s="149">
        <v>326.52</v>
      </c>
      <c r="F538" s="149">
        <f t="shared" si="302"/>
        <v>6530.4</v>
      </c>
      <c r="G538" s="149">
        <v>100</v>
      </c>
      <c r="H538" s="149">
        <f t="shared" si="303"/>
        <v>2000</v>
      </c>
      <c r="I538" s="149">
        <f t="shared" si="304"/>
        <v>8530.4</v>
      </c>
      <c r="J538" s="271"/>
    </row>
    <row r="539" spans="1:10">
      <c r="A539" s="153"/>
      <c r="B539" s="227" t="s">
        <v>282</v>
      </c>
      <c r="C539" s="149">
        <v>1</v>
      </c>
      <c r="D539" s="150" t="s">
        <v>12</v>
      </c>
      <c r="E539" s="149">
        <v>0</v>
      </c>
      <c r="F539" s="149">
        <f t="shared" si="302"/>
        <v>0</v>
      </c>
      <c r="G539" s="149">
        <v>3600</v>
      </c>
      <c r="H539" s="149">
        <f t="shared" si="303"/>
        <v>3600</v>
      </c>
      <c r="I539" s="149">
        <f t="shared" si="304"/>
        <v>3600</v>
      </c>
      <c r="J539" s="271"/>
    </row>
    <row r="540" spans="1:10">
      <c r="A540" s="153"/>
      <c r="B540" s="227" t="s">
        <v>164</v>
      </c>
      <c r="C540" s="149">
        <v>1</v>
      </c>
      <c r="D540" s="150" t="s">
        <v>5</v>
      </c>
      <c r="E540" s="149">
        <f>SUM(F536:F538)*0.5</f>
        <v>4077.1</v>
      </c>
      <c r="F540" s="149">
        <f t="shared" si="302"/>
        <v>4077.1</v>
      </c>
      <c r="G540" s="149">
        <v>0</v>
      </c>
      <c r="H540" s="149">
        <f t="shared" si="303"/>
        <v>0</v>
      </c>
      <c r="I540" s="149">
        <f t="shared" si="304"/>
        <v>4077.1</v>
      </c>
      <c r="J540" s="271"/>
    </row>
    <row r="541" spans="1:10" ht="25.5">
      <c r="A541" s="272"/>
      <c r="B541" s="297" t="s">
        <v>305</v>
      </c>
      <c r="C541" s="274"/>
      <c r="D541" s="275"/>
      <c r="E541" s="274"/>
      <c r="F541" s="274"/>
      <c r="G541" s="274"/>
      <c r="H541" s="274"/>
      <c r="I541" s="276">
        <f>SUM(I536:I540)</f>
        <v>19231.3</v>
      </c>
      <c r="J541" s="298"/>
    </row>
    <row r="542" spans="1:10" ht="25.5">
      <c r="A542" s="284"/>
      <c r="B542" s="319" t="s">
        <v>419</v>
      </c>
      <c r="C542" s="235"/>
      <c r="D542" s="236"/>
      <c r="E542" s="235"/>
      <c r="F542" s="235"/>
      <c r="G542" s="235"/>
      <c r="H542" s="235"/>
      <c r="I542" s="237"/>
      <c r="J542" s="238">
        <f>SUM(I541,I534,I529)</f>
        <v>263981.995</v>
      </c>
    </row>
    <row r="543" spans="1:10">
      <c r="A543" s="163">
        <v>3.4</v>
      </c>
      <c r="B543" s="239" t="s">
        <v>329</v>
      </c>
      <c r="C543" s="159"/>
      <c r="D543" s="160"/>
      <c r="E543" s="159"/>
      <c r="F543" s="159"/>
      <c r="G543" s="159"/>
      <c r="H543" s="159"/>
      <c r="I543" s="159"/>
      <c r="J543" s="256"/>
    </row>
    <row r="544" spans="1:10">
      <c r="A544" s="153" t="s">
        <v>306</v>
      </c>
      <c r="B544" s="226" t="s">
        <v>76</v>
      </c>
      <c r="C544" s="149"/>
      <c r="D544" s="150"/>
      <c r="E544" s="149"/>
      <c r="F544" s="149"/>
      <c r="G544" s="149"/>
      <c r="H544" s="149"/>
      <c r="I544" s="149"/>
      <c r="J544" s="151"/>
    </row>
    <row r="545" spans="1:10">
      <c r="A545" s="175"/>
      <c r="B545" s="241" t="s">
        <v>181</v>
      </c>
      <c r="C545" s="242">
        <v>13.2</v>
      </c>
      <c r="D545" s="243" t="s">
        <v>11</v>
      </c>
      <c r="E545" s="242">
        <v>280</v>
      </c>
      <c r="F545" s="242">
        <f t="shared" ref="F545" si="305">C545*E545</f>
        <v>3696</v>
      </c>
      <c r="G545" s="242">
        <v>75</v>
      </c>
      <c r="H545" s="242">
        <f t="shared" ref="H545" si="306">G545*C545</f>
        <v>990</v>
      </c>
      <c r="I545" s="242">
        <f t="shared" ref="I545" si="307">H545+F545</f>
        <v>4686</v>
      </c>
      <c r="J545" s="176"/>
    </row>
    <row r="546" spans="1:10">
      <c r="A546" s="153"/>
      <c r="B546" s="227" t="s">
        <v>88</v>
      </c>
      <c r="C546" s="149"/>
      <c r="D546" s="150"/>
      <c r="E546" s="149"/>
      <c r="F546" s="149"/>
      <c r="G546" s="149"/>
      <c r="H546" s="149"/>
      <c r="I546" s="149"/>
      <c r="J546" s="151"/>
    </row>
    <row r="547" spans="1:10">
      <c r="A547" s="153"/>
      <c r="B547" s="227" t="s">
        <v>186</v>
      </c>
      <c r="C547" s="149">
        <v>7.5</v>
      </c>
      <c r="D547" s="150" t="s">
        <v>11</v>
      </c>
      <c r="E547" s="149">
        <v>285</v>
      </c>
      <c r="F547" s="149">
        <f t="shared" ref="F547" si="308">C547*E547</f>
        <v>2137.5</v>
      </c>
      <c r="G547" s="149">
        <v>75</v>
      </c>
      <c r="H547" s="149">
        <f t="shared" ref="H547" si="309">G547*C547</f>
        <v>562.5</v>
      </c>
      <c r="I547" s="149">
        <f t="shared" ref="I547" si="310">H547+F547</f>
        <v>2700</v>
      </c>
      <c r="J547" s="151"/>
    </row>
    <row r="548" spans="1:10">
      <c r="A548" s="153"/>
      <c r="B548" s="227" t="s">
        <v>88</v>
      </c>
      <c r="C548" s="149"/>
      <c r="D548" s="150"/>
      <c r="E548" s="149"/>
      <c r="F548" s="149"/>
      <c r="G548" s="149"/>
      <c r="H548" s="149"/>
      <c r="I548" s="149"/>
      <c r="J548" s="151"/>
    </row>
    <row r="549" spans="1:10">
      <c r="A549" s="153"/>
      <c r="B549" s="227" t="s">
        <v>183</v>
      </c>
      <c r="C549" s="149">
        <v>20.7</v>
      </c>
      <c r="D549" s="150" t="s">
        <v>11</v>
      </c>
      <c r="E549" s="149">
        <v>45</v>
      </c>
      <c r="F549" s="149">
        <f>C549*E549</f>
        <v>931.5</v>
      </c>
      <c r="G549" s="149">
        <v>30</v>
      </c>
      <c r="H549" s="149">
        <f>G549*C549</f>
        <v>621</v>
      </c>
      <c r="I549" s="149">
        <f>H549+F549</f>
        <v>1552.5</v>
      </c>
      <c r="J549" s="151"/>
    </row>
    <row r="550" spans="1:10">
      <c r="A550" s="153"/>
      <c r="B550" s="227" t="s">
        <v>258</v>
      </c>
      <c r="C550" s="149">
        <v>13.2</v>
      </c>
      <c r="D550" s="150" t="s">
        <v>11</v>
      </c>
      <c r="E550" s="149">
        <v>398</v>
      </c>
      <c r="F550" s="149">
        <f t="shared" ref="F550:F563" si="311">C550*E550</f>
        <v>5253.5999999999995</v>
      </c>
      <c r="G550" s="149">
        <v>115</v>
      </c>
      <c r="H550" s="149">
        <f t="shared" ref="H550:H563" si="312">G550*C550</f>
        <v>1518</v>
      </c>
      <c r="I550" s="149">
        <f t="shared" ref="I550:I563" si="313">H550+F550</f>
        <v>6771.5999999999995</v>
      </c>
      <c r="J550" s="151"/>
    </row>
    <row r="551" spans="1:10">
      <c r="A551" s="153"/>
      <c r="B551" s="227" t="s">
        <v>259</v>
      </c>
      <c r="C551" s="149">
        <v>7.5</v>
      </c>
      <c r="D551" s="150" t="s">
        <v>11</v>
      </c>
      <c r="E551" s="149">
        <v>706</v>
      </c>
      <c r="F551" s="149">
        <f t="shared" si="311"/>
        <v>5295</v>
      </c>
      <c r="G551" s="149">
        <v>222</v>
      </c>
      <c r="H551" s="149">
        <f t="shared" si="312"/>
        <v>1665</v>
      </c>
      <c r="I551" s="149">
        <f t="shared" si="313"/>
        <v>6960</v>
      </c>
      <c r="J551" s="151"/>
    </row>
    <row r="552" spans="1:10">
      <c r="A552" s="153"/>
      <c r="B552" s="227" t="s">
        <v>371</v>
      </c>
      <c r="C552" s="149">
        <v>7.5</v>
      </c>
      <c r="D552" s="150" t="s">
        <v>11</v>
      </c>
      <c r="E552" s="149">
        <v>189.85</v>
      </c>
      <c r="F552" s="149">
        <f t="shared" si="311"/>
        <v>1423.875</v>
      </c>
      <c r="G552" s="149">
        <v>64</v>
      </c>
      <c r="H552" s="149">
        <f t="shared" si="312"/>
        <v>480</v>
      </c>
      <c r="I552" s="149">
        <f t="shared" si="313"/>
        <v>1903.875</v>
      </c>
      <c r="J552" s="151"/>
    </row>
    <row r="553" spans="1:10">
      <c r="A553" s="153"/>
      <c r="B553" s="227" t="s">
        <v>213</v>
      </c>
      <c r="C553" s="149">
        <v>12.3</v>
      </c>
      <c r="D553" s="150" t="s">
        <v>11</v>
      </c>
      <c r="E553" s="149">
        <v>256</v>
      </c>
      <c r="F553" s="149">
        <f t="shared" si="311"/>
        <v>3148.8</v>
      </c>
      <c r="G553" s="149">
        <v>94</v>
      </c>
      <c r="H553" s="149">
        <f t="shared" si="312"/>
        <v>1156.2</v>
      </c>
      <c r="I553" s="149">
        <f t="shared" si="313"/>
        <v>4305</v>
      </c>
      <c r="J553" s="151"/>
    </row>
    <row r="554" spans="1:10">
      <c r="A554" s="154"/>
      <c r="B554" s="240" t="s">
        <v>260</v>
      </c>
      <c r="C554" s="177">
        <v>24.6</v>
      </c>
      <c r="D554" s="178" t="s">
        <v>11</v>
      </c>
      <c r="E554" s="177">
        <v>85</v>
      </c>
      <c r="F554" s="177">
        <f t="shared" si="311"/>
        <v>2091</v>
      </c>
      <c r="G554" s="177">
        <v>87</v>
      </c>
      <c r="H554" s="177">
        <f t="shared" si="312"/>
        <v>2140.2000000000003</v>
      </c>
      <c r="I554" s="177">
        <f t="shared" si="313"/>
        <v>4231.2000000000007</v>
      </c>
      <c r="J554" s="155"/>
    </row>
    <row r="555" spans="1:10">
      <c r="A555" s="164"/>
      <c r="B555" s="229" t="s">
        <v>207</v>
      </c>
      <c r="C555" s="159">
        <v>19</v>
      </c>
      <c r="D555" s="160" t="s">
        <v>18</v>
      </c>
      <c r="E555" s="159">
        <v>75</v>
      </c>
      <c r="F555" s="159">
        <f t="shared" si="311"/>
        <v>1425</v>
      </c>
      <c r="G555" s="159">
        <v>45</v>
      </c>
      <c r="H555" s="159">
        <f t="shared" si="312"/>
        <v>855</v>
      </c>
      <c r="I555" s="159">
        <f t="shared" si="313"/>
        <v>2280</v>
      </c>
      <c r="J555" s="152"/>
    </row>
    <row r="556" spans="1:10">
      <c r="A556" s="153"/>
      <c r="B556" s="227" t="s">
        <v>166</v>
      </c>
      <c r="C556" s="149">
        <v>27.8</v>
      </c>
      <c r="D556" s="150" t="s">
        <v>11</v>
      </c>
      <c r="E556" s="149">
        <v>45</v>
      </c>
      <c r="F556" s="149">
        <f t="shared" si="311"/>
        <v>1251</v>
      </c>
      <c r="G556" s="149">
        <v>30</v>
      </c>
      <c r="H556" s="149">
        <f t="shared" si="312"/>
        <v>834</v>
      </c>
      <c r="I556" s="149">
        <f t="shared" si="313"/>
        <v>2085</v>
      </c>
      <c r="J556" s="151"/>
    </row>
    <row r="557" spans="1:10">
      <c r="A557" s="153"/>
      <c r="B557" s="227" t="s">
        <v>185</v>
      </c>
      <c r="C557" s="149">
        <v>32.76</v>
      </c>
      <c r="D557" s="150" t="s">
        <v>11</v>
      </c>
      <c r="E557" s="149">
        <v>421</v>
      </c>
      <c r="F557" s="149">
        <f t="shared" si="311"/>
        <v>13791.96</v>
      </c>
      <c r="G557" s="149">
        <v>181</v>
      </c>
      <c r="H557" s="149">
        <f t="shared" si="312"/>
        <v>5929.5599999999995</v>
      </c>
      <c r="I557" s="149">
        <f t="shared" si="313"/>
        <v>19721.519999999997</v>
      </c>
      <c r="J557" s="151"/>
    </row>
    <row r="558" spans="1:10">
      <c r="A558" s="153"/>
      <c r="B558" s="227" t="s">
        <v>169</v>
      </c>
      <c r="C558" s="149">
        <v>1</v>
      </c>
      <c r="D558" s="150" t="s">
        <v>14</v>
      </c>
      <c r="E558" s="149">
        <v>8800</v>
      </c>
      <c r="F558" s="149">
        <f t="shared" si="311"/>
        <v>8800</v>
      </c>
      <c r="G558" s="149">
        <v>210</v>
      </c>
      <c r="H558" s="149">
        <f t="shared" si="312"/>
        <v>210</v>
      </c>
      <c r="I558" s="149">
        <f t="shared" si="313"/>
        <v>9010</v>
      </c>
      <c r="J558" s="151"/>
    </row>
    <row r="559" spans="1:10">
      <c r="A559" s="153"/>
      <c r="B559" s="227" t="s">
        <v>170</v>
      </c>
      <c r="C559" s="149">
        <v>1</v>
      </c>
      <c r="D559" s="150" t="s">
        <v>14</v>
      </c>
      <c r="E559" s="149">
        <v>20000</v>
      </c>
      <c r="F559" s="149">
        <f t="shared" si="311"/>
        <v>20000</v>
      </c>
      <c r="G559" s="149">
        <v>0</v>
      </c>
      <c r="H559" s="149">
        <f t="shared" si="312"/>
        <v>0</v>
      </c>
      <c r="I559" s="149">
        <f t="shared" si="313"/>
        <v>20000</v>
      </c>
      <c r="J559" s="151"/>
    </row>
    <row r="560" spans="1:10">
      <c r="A560" s="153"/>
      <c r="B560" s="227" t="s">
        <v>261</v>
      </c>
      <c r="C560" s="149">
        <v>1</v>
      </c>
      <c r="D560" s="150" t="s">
        <v>14</v>
      </c>
      <c r="E560" s="149">
        <v>19460</v>
      </c>
      <c r="F560" s="149">
        <f t="shared" si="311"/>
        <v>19460</v>
      </c>
      <c r="G560" s="149">
        <v>0</v>
      </c>
      <c r="H560" s="149">
        <f t="shared" si="312"/>
        <v>0</v>
      </c>
      <c r="I560" s="149">
        <f t="shared" si="313"/>
        <v>19460</v>
      </c>
      <c r="J560" s="308" t="s">
        <v>262</v>
      </c>
    </row>
    <row r="561" spans="1:10">
      <c r="A561" s="153"/>
      <c r="B561" s="227" t="s">
        <v>263</v>
      </c>
      <c r="C561" s="149">
        <v>1</v>
      </c>
      <c r="D561" s="150" t="s">
        <v>14</v>
      </c>
      <c r="E561" s="149">
        <v>24898</v>
      </c>
      <c r="F561" s="149">
        <f t="shared" si="311"/>
        <v>24898</v>
      </c>
      <c r="G561" s="149">
        <v>0</v>
      </c>
      <c r="H561" s="149">
        <f t="shared" si="312"/>
        <v>0</v>
      </c>
      <c r="I561" s="149">
        <f t="shared" si="313"/>
        <v>24898</v>
      </c>
      <c r="J561" s="308" t="s">
        <v>262</v>
      </c>
    </row>
    <row r="562" spans="1:10">
      <c r="A562" s="153"/>
      <c r="B562" s="227" t="s">
        <v>264</v>
      </c>
      <c r="C562" s="149">
        <v>1</v>
      </c>
      <c r="D562" s="150" t="s">
        <v>14</v>
      </c>
      <c r="E562" s="149">
        <v>33630</v>
      </c>
      <c r="F562" s="149">
        <f t="shared" si="311"/>
        <v>33630</v>
      </c>
      <c r="G562" s="149">
        <v>0</v>
      </c>
      <c r="H562" s="149">
        <f t="shared" si="312"/>
        <v>0</v>
      </c>
      <c r="I562" s="149">
        <f t="shared" si="313"/>
        <v>33630</v>
      </c>
      <c r="J562" s="308" t="s">
        <v>262</v>
      </c>
    </row>
    <row r="563" spans="1:10">
      <c r="A563" s="153"/>
      <c r="B563" s="227" t="s">
        <v>265</v>
      </c>
      <c r="C563" s="149">
        <v>1</v>
      </c>
      <c r="D563" s="150" t="s">
        <v>14</v>
      </c>
      <c r="E563" s="149">
        <v>9600</v>
      </c>
      <c r="F563" s="149">
        <f t="shared" si="311"/>
        <v>9600</v>
      </c>
      <c r="G563" s="149">
        <v>0</v>
      </c>
      <c r="H563" s="149">
        <f t="shared" si="312"/>
        <v>0</v>
      </c>
      <c r="I563" s="149">
        <f t="shared" si="313"/>
        <v>9600</v>
      </c>
      <c r="J563" s="308" t="s">
        <v>262</v>
      </c>
    </row>
    <row r="564" spans="1:10">
      <c r="A564" s="153"/>
      <c r="B564" s="244" t="s">
        <v>99</v>
      </c>
      <c r="C564" s="149"/>
      <c r="D564" s="150"/>
      <c r="E564" s="149"/>
      <c r="F564" s="149"/>
      <c r="G564" s="149"/>
      <c r="H564" s="149"/>
      <c r="I564" s="149"/>
      <c r="J564" s="151"/>
    </row>
    <row r="565" spans="1:10">
      <c r="A565" s="263"/>
      <c r="B565" s="241" t="s">
        <v>200</v>
      </c>
      <c r="C565" s="242">
        <v>1</v>
      </c>
      <c r="D565" s="243" t="s">
        <v>11</v>
      </c>
      <c r="E565" s="242">
        <v>2900</v>
      </c>
      <c r="F565" s="242">
        <f t="shared" ref="F565:F581" si="314">C565*E565</f>
        <v>2900</v>
      </c>
      <c r="G565" s="242">
        <v>870</v>
      </c>
      <c r="H565" s="242">
        <f t="shared" ref="H565:H581" si="315">G565*C565</f>
        <v>870</v>
      </c>
      <c r="I565" s="242">
        <f t="shared" ref="I565:I573" si="316">H565+F565</f>
        <v>3770</v>
      </c>
      <c r="J565" s="176"/>
    </row>
    <row r="566" spans="1:10">
      <c r="A566" s="259"/>
      <c r="B566" s="227" t="s">
        <v>101</v>
      </c>
      <c r="C566" s="149">
        <v>1</v>
      </c>
      <c r="D566" s="150" t="s">
        <v>14</v>
      </c>
      <c r="E566" s="149">
        <v>2850</v>
      </c>
      <c r="F566" s="149">
        <f t="shared" si="314"/>
        <v>2850</v>
      </c>
      <c r="G566" s="149">
        <v>450</v>
      </c>
      <c r="H566" s="149">
        <f t="shared" si="315"/>
        <v>450</v>
      </c>
      <c r="I566" s="149">
        <f t="shared" si="316"/>
        <v>3300</v>
      </c>
      <c r="J566" s="161" t="s">
        <v>110</v>
      </c>
    </row>
    <row r="567" spans="1:10">
      <c r="A567" s="259"/>
      <c r="B567" s="227" t="s">
        <v>197</v>
      </c>
      <c r="C567" s="149">
        <v>1</v>
      </c>
      <c r="D567" s="150" t="s">
        <v>14</v>
      </c>
      <c r="E567" s="149">
        <v>2560</v>
      </c>
      <c r="F567" s="149">
        <f t="shared" si="314"/>
        <v>2560</v>
      </c>
      <c r="G567" s="149">
        <v>0</v>
      </c>
      <c r="H567" s="149">
        <f t="shared" si="315"/>
        <v>0</v>
      </c>
      <c r="I567" s="149">
        <f t="shared" si="316"/>
        <v>2560</v>
      </c>
      <c r="J567" s="161"/>
    </row>
    <row r="568" spans="1:10">
      <c r="A568" s="259"/>
      <c r="B568" s="227" t="s">
        <v>266</v>
      </c>
      <c r="C568" s="149">
        <v>1</v>
      </c>
      <c r="D568" s="150" t="s">
        <v>14</v>
      </c>
      <c r="E568" s="149">
        <v>1345</v>
      </c>
      <c r="F568" s="149">
        <f t="shared" si="314"/>
        <v>1345</v>
      </c>
      <c r="G568" s="149">
        <v>0</v>
      </c>
      <c r="H568" s="149">
        <f t="shared" si="315"/>
        <v>0</v>
      </c>
      <c r="I568" s="149">
        <f t="shared" si="316"/>
        <v>1345</v>
      </c>
      <c r="J568" s="161" t="s">
        <v>114</v>
      </c>
    </row>
    <row r="569" spans="1:10">
      <c r="A569" s="259"/>
      <c r="B569" s="227" t="s">
        <v>104</v>
      </c>
      <c r="C569" s="149">
        <v>1</v>
      </c>
      <c r="D569" s="150" t="s">
        <v>14</v>
      </c>
      <c r="E569" s="149">
        <v>200</v>
      </c>
      <c r="F569" s="149">
        <f t="shared" si="314"/>
        <v>200</v>
      </c>
      <c r="G569" s="149">
        <v>0</v>
      </c>
      <c r="H569" s="149">
        <f t="shared" si="315"/>
        <v>0</v>
      </c>
      <c r="I569" s="149">
        <f t="shared" si="316"/>
        <v>200</v>
      </c>
      <c r="J569" s="161" t="s">
        <v>114</v>
      </c>
    </row>
    <row r="570" spans="1:10">
      <c r="A570" s="259"/>
      <c r="B570" s="227" t="s">
        <v>102</v>
      </c>
      <c r="C570" s="149">
        <v>1</v>
      </c>
      <c r="D570" s="150" t="s">
        <v>14</v>
      </c>
      <c r="E570" s="149">
        <v>856</v>
      </c>
      <c r="F570" s="149">
        <f t="shared" si="314"/>
        <v>856</v>
      </c>
      <c r="G570" s="149">
        <v>0</v>
      </c>
      <c r="H570" s="149">
        <f t="shared" si="315"/>
        <v>0</v>
      </c>
      <c r="I570" s="149">
        <f t="shared" si="316"/>
        <v>856</v>
      </c>
      <c r="J570" s="161"/>
    </row>
    <row r="571" spans="1:10">
      <c r="A571" s="259"/>
      <c r="B571" s="227" t="s">
        <v>198</v>
      </c>
      <c r="C571" s="149">
        <v>1</v>
      </c>
      <c r="D571" s="150" t="s">
        <v>14</v>
      </c>
      <c r="E571" s="149">
        <v>24790</v>
      </c>
      <c r="F571" s="149">
        <f t="shared" si="314"/>
        <v>24790</v>
      </c>
      <c r="G571" s="149">
        <v>450</v>
      </c>
      <c r="H571" s="149">
        <f t="shared" si="315"/>
        <v>450</v>
      </c>
      <c r="I571" s="149">
        <f t="shared" si="316"/>
        <v>25240</v>
      </c>
      <c r="J571" s="161" t="s">
        <v>110</v>
      </c>
    </row>
    <row r="572" spans="1:10">
      <c r="A572" s="259"/>
      <c r="B572" s="227" t="s">
        <v>113</v>
      </c>
      <c r="C572" s="149">
        <v>1</v>
      </c>
      <c r="D572" s="150" t="s">
        <v>14</v>
      </c>
      <c r="E572" s="149">
        <v>150</v>
      </c>
      <c r="F572" s="149">
        <f t="shared" si="314"/>
        <v>150</v>
      </c>
      <c r="G572" s="149">
        <v>0</v>
      </c>
      <c r="H572" s="149">
        <f t="shared" si="315"/>
        <v>0</v>
      </c>
      <c r="I572" s="149">
        <f t="shared" si="316"/>
        <v>150</v>
      </c>
      <c r="J572" s="161"/>
    </row>
    <row r="573" spans="1:10">
      <c r="A573" s="259"/>
      <c r="B573" s="227" t="s">
        <v>112</v>
      </c>
      <c r="C573" s="149">
        <v>1</v>
      </c>
      <c r="D573" s="150" t="s">
        <v>14</v>
      </c>
      <c r="E573" s="149">
        <v>599</v>
      </c>
      <c r="F573" s="149">
        <f t="shared" si="314"/>
        <v>599</v>
      </c>
      <c r="G573" s="149">
        <v>70</v>
      </c>
      <c r="H573" s="149">
        <f t="shared" si="315"/>
        <v>70</v>
      </c>
      <c r="I573" s="149">
        <f t="shared" si="316"/>
        <v>669</v>
      </c>
      <c r="J573" s="161" t="s">
        <v>114</v>
      </c>
    </row>
    <row r="574" spans="1:10">
      <c r="A574" s="154"/>
      <c r="B574" s="240" t="s">
        <v>199</v>
      </c>
      <c r="C574" s="177">
        <v>1</v>
      </c>
      <c r="D574" s="178" t="s">
        <v>14</v>
      </c>
      <c r="E574" s="177">
        <v>680</v>
      </c>
      <c r="F574" s="177">
        <f t="shared" si="314"/>
        <v>680</v>
      </c>
      <c r="G574" s="177">
        <v>70</v>
      </c>
      <c r="H574" s="177">
        <f t="shared" si="315"/>
        <v>70</v>
      </c>
      <c r="I574" s="177">
        <f t="shared" ref="I574:I581" si="317">H574+F574</f>
        <v>750</v>
      </c>
      <c r="J574" s="245" t="s">
        <v>111</v>
      </c>
    </row>
    <row r="575" spans="1:10">
      <c r="A575" s="278"/>
      <c r="B575" s="229" t="s">
        <v>202</v>
      </c>
      <c r="C575" s="159">
        <v>1</v>
      </c>
      <c r="D575" s="160" t="s">
        <v>14</v>
      </c>
      <c r="E575" s="159">
        <v>2790</v>
      </c>
      <c r="F575" s="159">
        <f t="shared" si="314"/>
        <v>2790</v>
      </c>
      <c r="G575" s="159">
        <v>70</v>
      </c>
      <c r="H575" s="159">
        <f t="shared" si="315"/>
        <v>70</v>
      </c>
      <c r="I575" s="159">
        <f t="shared" si="317"/>
        <v>2860</v>
      </c>
      <c r="J575" s="321"/>
    </row>
    <row r="576" spans="1:10">
      <c r="A576" s="259"/>
      <c r="B576" s="227" t="s">
        <v>203</v>
      </c>
      <c r="C576" s="149">
        <v>1</v>
      </c>
      <c r="D576" s="150" t="s">
        <v>14</v>
      </c>
      <c r="E576" s="149">
        <v>7900</v>
      </c>
      <c r="F576" s="149">
        <f t="shared" si="314"/>
        <v>7900</v>
      </c>
      <c r="G576" s="149">
        <v>170</v>
      </c>
      <c r="H576" s="149">
        <f t="shared" si="315"/>
        <v>170</v>
      </c>
      <c r="I576" s="149">
        <f t="shared" si="317"/>
        <v>8070</v>
      </c>
      <c r="J576" s="279"/>
    </row>
    <row r="577" spans="1:10">
      <c r="A577" s="259"/>
      <c r="B577" s="227" t="s">
        <v>204</v>
      </c>
      <c r="C577" s="149">
        <v>1</v>
      </c>
      <c r="D577" s="150" t="s">
        <v>14</v>
      </c>
      <c r="E577" s="149">
        <v>1570</v>
      </c>
      <c r="F577" s="149">
        <f t="shared" si="314"/>
        <v>1570</v>
      </c>
      <c r="G577" s="149">
        <v>70</v>
      </c>
      <c r="H577" s="149">
        <f t="shared" si="315"/>
        <v>70</v>
      </c>
      <c r="I577" s="149">
        <f t="shared" si="317"/>
        <v>1640</v>
      </c>
      <c r="J577" s="279"/>
    </row>
    <row r="578" spans="1:10">
      <c r="A578" s="259"/>
      <c r="B578" s="227" t="s">
        <v>205</v>
      </c>
      <c r="C578" s="149">
        <v>1</v>
      </c>
      <c r="D578" s="150" t="s">
        <v>14</v>
      </c>
      <c r="E578" s="149">
        <v>544</v>
      </c>
      <c r="F578" s="149">
        <f t="shared" si="314"/>
        <v>544</v>
      </c>
      <c r="G578" s="149">
        <v>120</v>
      </c>
      <c r="H578" s="149">
        <f t="shared" si="315"/>
        <v>120</v>
      </c>
      <c r="I578" s="149">
        <f t="shared" si="317"/>
        <v>664</v>
      </c>
      <c r="J578" s="161" t="s">
        <v>110</v>
      </c>
    </row>
    <row r="579" spans="1:10">
      <c r="A579" s="259"/>
      <c r="B579" s="227" t="s">
        <v>133</v>
      </c>
      <c r="C579" s="149">
        <v>1</v>
      </c>
      <c r="D579" s="150" t="s">
        <v>14</v>
      </c>
      <c r="E579" s="149">
        <v>312</v>
      </c>
      <c r="F579" s="149">
        <f t="shared" si="314"/>
        <v>312</v>
      </c>
      <c r="G579" s="149">
        <v>75</v>
      </c>
      <c r="H579" s="149">
        <f t="shared" si="315"/>
        <v>75</v>
      </c>
      <c r="I579" s="149">
        <f t="shared" si="317"/>
        <v>387</v>
      </c>
      <c r="J579" s="279"/>
    </row>
    <row r="580" spans="1:10">
      <c r="A580" s="259"/>
      <c r="B580" s="227" t="s">
        <v>134</v>
      </c>
      <c r="C580" s="149">
        <v>3</v>
      </c>
      <c r="D580" s="150" t="s">
        <v>14</v>
      </c>
      <c r="E580" s="149">
        <v>240</v>
      </c>
      <c r="F580" s="149">
        <f t="shared" si="314"/>
        <v>720</v>
      </c>
      <c r="G580" s="149">
        <v>0</v>
      </c>
      <c r="H580" s="149">
        <f t="shared" si="315"/>
        <v>0</v>
      </c>
      <c r="I580" s="149">
        <f t="shared" si="317"/>
        <v>720</v>
      </c>
      <c r="J580" s="161" t="s">
        <v>114</v>
      </c>
    </row>
    <row r="581" spans="1:10">
      <c r="A581" s="259"/>
      <c r="B581" s="227" t="s">
        <v>219</v>
      </c>
      <c r="C581" s="149">
        <v>10</v>
      </c>
      <c r="D581" s="150" t="s">
        <v>135</v>
      </c>
      <c r="E581" s="149">
        <v>177</v>
      </c>
      <c r="F581" s="149">
        <f t="shared" si="314"/>
        <v>1770</v>
      </c>
      <c r="G581" s="149">
        <v>0</v>
      </c>
      <c r="H581" s="149">
        <f t="shared" si="315"/>
        <v>0</v>
      </c>
      <c r="I581" s="149">
        <f t="shared" si="317"/>
        <v>1770</v>
      </c>
      <c r="J581" s="279"/>
    </row>
    <row r="582" spans="1:10" ht="25.5">
      <c r="A582" s="154"/>
      <c r="B582" s="273" t="s">
        <v>307</v>
      </c>
      <c r="C582" s="177"/>
      <c r="D582" s="178"/>
      <c r="E582" s="177"/>
      <c r="F582" s="177"/>
      <c r="G582" s="177"/>
      <c r="H582" s="177"/>
      <c r="I582" s="249">
        <f>SUM(I545:I581)</f>
        <v>228745.69500000001</v>
      </c>
      <c r="J582" s="155"/>
    </row>
    <row r="583" spans="1:10">
      <c r="A583" s="164" t="s">
        <v>308</v>
      </c>
      <c r="B583" s="250" t="s">
        <v>83</v>
      </c>
      <c r="C583" s="159"/>
      <c r="D583" s="160"/>
      <c r="E583" s="159"/>
      <c r="F583" s="159"/>
      <c r="G583" s="159"/>
      <c r="H583" s="159"/>
      <c r="I583" s="159"/>
      <c r="J583" s="152"/>
    </row>
    <row r="584" spans="1:10">
      <c r="A584" s="153"/>
      <c r="B584" s="227" t="s">
        <v>157</v>
      </c>
      <c r="C584" s="149">
        <v>7</v>
      </c>
      <c r="D584" s="150" t="s">
        <v>14</v>
      </c>
      <c r="E584" s="251">
        <v>800</v>
      </c>
      <c r="F584" s="149">
        <f t="shared" ref="F584:F586" si="318">C584*E584</f>
        <v>5600</v>
      </c>
      <c r="G584" s="251">
        <v>115</v>
      </c>
      <c r="H584" s="149">
        <f t="shared" ref="H584:H586" si="319">G584*C584</f>
        <v>805</v>
      </c>
      <c r="I584" s="149">
        <f t="shared" ref="I584:I586" si="320">H584+F584</f>
        <v>6405</v>
      </c>
      <c r="J584" s="151"/>
    </row>
    <row r="585" spans="1:10">
      <c r="A585" s="175"/>
      <c r="B585" s="241" t="s">
        <v>187</v>
      </c>
      <c r="C585" s="242">
        <v>3</v>
      </c>
      <c r="D585" s="243" t="s">
        <v>189</v>
      </c>
      <c r="E585" s="242">
        <v>1200</v>
      </c>
      <c r="F585" s="242">
        <f t="shared" si="318"/>
        <v>3600</v>
      </c>
      <c r="G585" s="242">
        <v>0</v>
      </c>
      <c r="H585" s="242">
        <f t="shared" si="319"/>
        <v>0</v>
      </c>
      <c r="I585" s="242">
        <f t="shared" si="320"/>
        <v>3600</v>
      </c>
      <c r="J585" s="176"/>
    </row>
    <row r="586" spans="1:10">
      <c r="A586" s="153"/>
      <c r="B586" s="227" t="s">
        <v>188</v>
      </c>
      <c r="C586" s="149">
        <v>4</v>
      </c>
      <c r="D586" s="150" t="s">
        <v>189</v>
      </c>
      <c r="E586" s="149">
        <v>1200</v>
      </c>
      <c r="F586" s="149">
        <f t="shared" si="318"/>
        <v>4800</v>
      </c>
      <c r="G586" s="149">
        <v>0</v>
      </c>
      <c r="H586" s="149">
        <f t="shared" si="319"/>
        <v>0</v>
      </c>
      <c r="I586" s="149">
        <f t="shared" si="320"/>
        <v>4800</v>
      </c>
      <c r="J586" s="151"/>
    </row>
    <row r="587" spans="1:10" ht="25.5">
      <c r="A587" s="154"/>
      <c r="B587" s="273" t="s">
        <v>309</v>
      </c>
      <c r="C587" s="177"/>
      <c r="D587" s="178"/>
      <c r="E587" s="177"/>
      <c r="F587" s="177"/>
      <c r="G587" s="177"/>
      <c r="H587" s="177"/>
      <c r="I587" s="249">
        <f>SUM(I584:I586)</f>
        <v>14805</v>
      </c>
      <c r="J587" s="155"/>
    </row>
    <row r="588" spans="1:10">
      <c r="A588" s="164" t="s">
        <v>310</v>
      </c>
      <c r="B588" s="250" t="s">
        <v>84</v>
      </c>
      <c r="C588" s="159"/>
      <c r="D588" s="160"/>
      <c r="E588" s="159"/>
      <c r="F588" s="159"/>
      <c r="G588" s="159"/>
      <c r="H588" s="159"/>
      <c r="I588" s="159"/>
      <c r="J588" s="152"/>
    </row>
    <row r="589" spans="1:10">
      <c r="A589" s="153"/>
      <c r="B589" s="227" t="s">
        <v>276</v>
      </c>
      <c r="C589" s="149">
        <v>20</v>
      </c>
      <c r="D589" s="150" t="s">
        <v>18</v>
      </c>
      <c r="E589" s="149">
        <v>18.690000000000001</v>
      </c>
      <c r="F589" s="149">
        <f t="shared" ref="F589:F593" si="321">C589*E589</f>
        <v>373.8</v>
      </c>
      <c r="G589" s="149">
        <v>30</v>
      </c>
      <c r="H589" s="149">
        <f t="shared" ref="H589:H593" si="322">G589*C589</f>
        <v>600</v>
      </c>
      <c r="I589" s="149">
        <f t="shared" ref="I589:I593" si="323">H589+F589</f>
        <v>973.8</v>
      </c>
      <c r="J589" s="271"/>
    </row>
    <row r="590" spans="1:10">
      <c r="A590" s="153"/>
      <c r="B590" s="227" t="s">
        <v>277</v>
      </c>
      <c r="C590" s="149">
        <v>20</v>
      </c>
      <c r="D590" s="150" t="s">
        <v>18</v>
      </c>
      <c r="E590" s="149">
        <v>62.5</v>
      </c>
      <c r="F590" s="149">
        <f t="shared" si="321"/>
        <v>1250</v>
      </c>
      <c r="G590" s="149">
        <v>40</v>
      </c>
      <c r="H590" s="149">
        <f t="shared" si="322"/>
        <v>800</v>
      </c>
      <c r="I590" s="149">
        <f t="shared" si="323"/>
        <v>2050</v>
      </c>
      <c r="J590" s="271"/>
    </row>
    <row r="591" spans="1:10">
      <c r="A591" s="153"/>
      <c r="B591" s="227" t="s">
        <v>278</v>
      </c>
      <c r="C591" s="149">
        <v>20</v>
      </c>
      <c r="D591" s="150" t="s">
        <v>18</v>
      </c>
      <c r="E591" s="149">
        <v>326.52</v>
      </c>
      <c r="F591" s="149">
        <f t="shared" si="321"/>
        <v>6530.4</v>
      </c>
      <c r="G591" s="149">
        <v>100</v>
      </c>
      <c r="H591" s="149">
        <f t="shared" si="322"/>
        <v>2000</v>
      </c>
      <c r="I591" s="149">
        <f t="shared" si="323"/>
        <v>8530.4</v>
      </c>
      <c r="J591" s="271"/>
    </row>
    <row r="592" spans="1:10">
      <c r="A592" s="153"/>
      <c r="B592" s="227" t="s">
        <v>282</v>
      </c>
      <c r="C592" s="149">
        <v>1</v>
      </c>
      <c r="D592" s="150" t="s">
        <v>12</v>
      </c>
      <c r="E592" s="149">
        <v>0</v>
      </c>
      <c r="F592" s="149">
        <f t="shared" si="321"/>
        <v>0</v>
      </c>
      <c r="G592" s="149">
        <v>3600</v>
      </c>
      <c r="H592" s="149">
        <f t="shared" si="322"/>
        <v>3600</v>
      </c>
      <c r="I592" s="149">
        <f t="shared" si="323"/>
        <v>3600</v>
      </c>
      <c r="J592" s="271"/>
    </row>
    <row r="593" spans="1:10">
      <c r="A593" s="154"/>
      <c r="B593" s="240" t="s">
        <v>164</v>
      </c>
      <c r="C593" s="177">
        <v>1</v>
      </c>
      <c r="D593" s="178" t="s">
        <v>5</v>
      </c>
      <c r="E593" s="177">
        <f>SUM(F589:F591)*0.5</f>
        <v>4077.1</v>
      </c>
      <c r="F593" s="177">
        <f t="shared" si="321"/>
        <v>4077.1</v>
      </c>
      <c r="G593" s="177">
        <v>0</v>
      </c>
      <c r="H593" s="177">
        <f t="shared" si="322"/>
        <v>0</v>
      </c>
      <c r="I593" s="177">
        <f t="shared" si="323"/>
        <v>4077.1</v>
      </c>
      <c r="J593" s="311"/>
    </row>
    <row r="594" spans="1:10" ht="25.5">
      <c r="A594" s="284"/>
      <c r="B594" s="319" t="s">
        <v>311</v>
      </c>
      <c r="C594" s="285"/>
      <c r="D594" s="286"/>
      <c r="E594" s="285"/>
      <c r="F594" s="285"/>
      <c r="G594" s="285"/>
      <c r="H594" s="285"/>
      <c r="I594" s="333">
        <f>SUM(I589:I593)</f>
        <v>19231.3</v>
      </c>
      <c r="J594" s="341"/>
    </row>
    <row r="595" spans="1:10" ht="25.5">
      <c r="A595" s="284"/>
      <c r="B595" s="234" t="s">
        <v>330</v>
      </c>
      <c r="C595" s="285"/>
      <c r="D595" s="286"/>
      <c r="E595" s="285"/>
      <c r="F595" s="285"/>
      <c r="G595" s="285"/>
      <c r="H595" s="285"/>
      <c r="I595" s="285"/>
      <c r="J595" s="287">
        <f>SUM(I594,I587,I582)</f>
        <v>262781.995</v>
      </c>
    </row>
    <row r="596" spans="1:10" ht="23.25" customHeight="1">
      <c r="A596" s="163">
        <v>3.5</v>
      </c>
      <c r="B596" s="239" t="s">
        <v>400</v>
      </c>
      <c r="C596" s="222"/>
      <c r="D596" s="223"/>
      <c r="E596" s="222"/>
      <c r="F596" s="222"/>
      <c r="G596" s="222"/>
      <c r="H596" s="222"/>
      <c r="I596" s="222"/>
      <c r="J596" s="323"/>
    </row>
    <row r="597" spans="1:10" ht="20.25" customHeight="1">
      <c r="A597" s="324" t="s">
        <v>401</v>
      </c>
      <c r="B597" s="325" t="s">
        <v>99</v>
      </c>
      <c r="C597" s="326"/>
      <c r="D597" s="327"/>
      <c r="E597" s="326"/>
      <c r="F597" s="326"/>
      <c r="G597" s="326"/>
      <c r="H597" s="326"/>
      <c r="I597" s="326"/>
      <c r="J597" s="328"/>
    </row>
    <row r="598" spans="1:10" ht="20.25" customHeight="1">
      <c r="A598" s="175"/>
      <c r="B598" s="227" t="s">
        <v>403</v>
      </c>
      <c r="C598" s="149">
        <v>1</v>
      </c>
      <c r="D598" s="150" t="s">
        <v>14</v>
      </c>
      <c r="E598" s="149">
        <v>24790</v>
      </c>
      <c r="F598" s="149">
        <f t="shared" ref="F598:F602" si="324">C598*E598</f>
        <v>24790</v>
      </c>
      <c r="G598" s="149">
        <v>450</v>
      </c>
      <c r="H598" s="149">
        <f t="shared" ref="H598:H602" si="325">G598*C598</f>
        <v>450</v>
      </c>
      <c r="I598" s="149">
        <f t="shared" ref="I598:I602" si="326">H598+F598</f>
        <v>25240</v>
      </c>
      <c r="J598" s="161" t="s">
        <v>110</v>
      </c>
    </row>
    <row r="599" spans="1:10" ht="20.25" customHeight="1">
      <c r="A599" s="153"/>
      <c r="B599" s="227" t="s">
        <v>404</v>
      </c>
      <c r="C599" s="149">
        <v>1</v>
      </c>
      <c r="D599" s="150" t="s">
        <v>14</v>
      </c>
      <c r="E599" s="149">
        <v>150</v>
      </c>
      <c r="F599" s="149">
        <f t="shared" si="324"/>
        <v>150</v>
      </c>
      <c r="G599" s="149">
        <v>0</v>
      </c>
      <c r="H599" s="149">
        <f t="shared" si="325"/>
        <v>0</v>
      </c>
      <c r="I599" s="149">
        <f t="shared" si="326"/>
        <v>150</v>
      </c>
      <c r="J599" s="161"/>
    </row>
    <row r="600" spans="1:10" ht="20.25" customHeight="1">
      <c r="A600" s="153"/>
      <c r="B600" s="227" t="s">
        <v>405</v>
      </c>
      <c r="C600" s="149">
        <v>1</v>
      </c>
      <c r="D600" s="150" t="s">
        <v>14</v>
      </c>
      <c r="E600" s="149">
        <v>599</v>
      </c>
      <c r="F600" s="149">
        <f t="shared" si="324"/>
        <v>599</v>
      </c>
      <c r="G600" s="149">
        <v>70</v>
      </c>
      <c r="H600" s="149">
        <f t="shared" si="325"/>
        <v>70</v>
      </c>
      <c r="I600" s="149">
        <f t="shared" si="326"/>
        <v>669</v>
      </c>
      <c r="J600" s="161" t="s">
        <v>114</v>
      </c>
    </row>
    <row r="601" spans="1:10" ht="20.25" customHeight="1">
      <c r="A601" s="259"/>
      <c r="B601" s="329" t="s">
        <v>402</v>
      </c>
      <c r="C601" s="330">
        <v>1</v>
      </c>
      <c r="D601" s="331" t="s">
        <v>14</v>
      </c>
      <c r="E601" s="330">
        <v>7900</v>
      </c>
      <c r="F601" s="330">
        <f t="shared" si="324"/>
        <v>7900</v>
      </c>
      <c r="G601" s="330">
        <v>170</v>
      </c>
      <c r="H601" s="330">
        <f t="shared" si="325"/>
        <v>170</v>
      </c>
      <c r="I601" s="149">
        <f t="shared" si="326"/>
        <v>8070</v>
      </c>
      <c r="J601" s="332"/>
    </row>
    <row r="602" spans="1:10" ht="20.25" customHeight="1">
      <c r="A602" s="154"/>
      <c r="B602" s="227" t="s">
        <v>134</v>
      </c>
      <c r="C602" s="149">
        <v>2</v>
      </c>
      <c r="D602" s="150" t="s">
        <v>14</v>
      </c>
      <c r="E602" s="149">
        <v>240</v>
      </c>
      <c r="F602" s="149">
        <f t="shared" si="324"/>
        <v>480</v>
      </c>
      <c r="G602" s="149">
        <v>0</v>
      </c>
      <c r="H602" s="149">
        <f t="shared" si="325"/>
        <v>0</v>
      </c>
      <c r="I602" s="149">
        <f t="shared" si="326"/>
        <v>480</v>
      </c>
      <c r="J602" s="161" t="s">
        <v>114</v>
      </c>
    </row>
    <row r="603" spans="1:10" ht="23.25" customHeight="1">
      <c r="A603" s="284"/>
      <c r="B603" s="319" t="s">
        <v>406</v>
      </c>
      <c r="C603" s="285"/>
      <c r="D603" s="286"/>
      <c r="E603" s="285"/>
      <c r="F603" s="285"/>
      <c r="G603" s="285"/>
      <c r="H603" s="285"/>
      <c r="I603" s="333"/>
      <c r="J603" s="287">
        <f>SUM(I598:I602)</f>
        <v>34609</v>
      </c>
    </row>
    <row r="604" spans="1:10" ht="23.25" customHeight="1">
      <c r="A604" s="163">
        <v>3.6</v>
      </c>
      <c r="B604" s="239" t="s">
        <v>399</v>
      </c>
      <c r="C604" s="222"/>
      <c r="D604" s="223"/>
      <c r="E604" s="222"/>
      <c r="F604" s="222"/>
      <c r="G604" s="222"/>
      <c r="H604" s="222"/>
      <c r="I604" s="222"/>
      <c r="J604" s="323"/>
    </row>
    <row r="605" spans="1:10" ht="21" customHeight="1">
      <c r="A605" s="324" t="s">
        <v>407</v>
      </c>
      <c r="B605" s="325" t="s">
        <v>99</v>
      </c>
      <c r="C605" s="326"/>
      <c r="D605" s="327"/>
      <c r="E605" s="326"/>
      <c r="F605" s="326"/>
      <c r="G605" s="326"/>
      <c r="H605" s="326"/>
      <c r="I605" s="326"/>
      <c r="J605" s="328"/>
    </row>
    <row r="606" spans="1:10" ht="21" customHeight="1">
      <c r="A606" s="175"/>
      <c r="B606" s="227" t="s">
        <v>403</v>
      </c>
      <c r="C606" s="149">
        <v>1</v>
      </c>
      <c r="D606" s="150" t="s">
        <v>14</v>
      </c>
      <c r="E606" s="149">
        <v>24790</v>
      </c>
      <c r="F606" s="149">
        <f t="shared" ref="F606:F617" si="327">C606*E606</f>
        <v>24790</v>
      </c>
      <c r="G606" s="149">
        <v>450</v>
      </c>
      <c r="H606" s="149">
        <f t="shared" ref="H606:H617" si="328">G606*C606</f>
        <v>450</v>
      </c>
      <c r="I606" s="149">
        <f t="shared" ref="I606:I617" si="329">H606+F606</f>
        <v>25240</v>
      </c>
      <c r="J606" s="161" t="s">
        <v>110</v>
      </c>
    </row>
    <row r="607" spans="1:10" ht="21" customHeight="1">
      <c r="A607" s="153"/>
      <c r="B607" s="227" t="s">
        <v>404</v>
      </c>
      <c r="C607" s="149">
        <v>1</v>
      </c>
      <c r="D607" s="150" t="s">
        <v>14</v>
      </c>
      <c r="E607" s="149">
        <v>150</v>
      </c>
      <c r="F607" s="149">
        <f t="shared" si="327"/>
        <v>150</v>
      </c>
      <c r="G607" s="149">
        <v>0</v>
      </c>
      <c r="H607" s="149">
        <f t="shared" si="328"/>
        <v>0</v>
      </c>
      <c r="I607" s="149">
        <f t="shared" si="329"/>
        <v>150</v>
      </c>
      <c r="J607" s="161"/>
    </row>
    <row r="608" spans="1:10" ht="21" customHeight="1">
      <c r="A608" s="153"/>
      <c r="B608" s="227" t="s">
        <v>405</v>
      </c>
      <c r="C608" s="149">
        <v>1</v>
      </c>
      <c r="D608" s="150" t="s">
        <v>14</v>
      </c>
      <c r="E608" s="149">
        <v>599</v>
      </c>
      <c r="F608" s="149">
        <f t="shared" si="327"/>
        <v>599</v>
      </c>
      <c r="G608" s="149">
        <v>70</v>
      </c>
      <c r="H608" s="149">
        <f t="shared" si="328"/>
        <v>70</v>
      </c>
      <c r="I608" s="149">
        <f t="shared" si="329"/>
        <v>669</v>
      </c>
      <c r="J608" s="161" t="s">
        <v>114</v>
      </c>
    </row>
    <row r="609" spans="1:10" ht="21" customHeight="1">
      <c r="A609" s="153"/>
      <c r="B609" s="227" t="s">
        <v>420</v>
      </c>
      <c r="C609" s="149">
        <v>1</v>
      </c>
      <c r="D609" s="150" t="s">
        <v>14</v>
      </c>
      <c r="E609" s="149">
        <v>2880</v>
      </c>
      <c r="F609" s="149">
        <f t="shared" si="327"/>
        <v>2880</v>
      </c>
      <c r="G609" s="149">
        <v>450</v>
      </c>
      <c r="H609" s="149">
        <f t="shared" si="328"/>
        <v>450</v>
      </c>
      <c r="I609" s="149">
        <f t="shared" si="329"/>
        <v>3330</v>
      </c>
      <c r="J609" s="161" t="s">
        <v>110</v>
      </c>
    </row>
    <row r="610" spans="1:10" ht="21" customHeight="1">
      <c r="A610" s="153"/>
      <c r="B610" s="227" t="s">
        <v>408</v>
      </c>
      <c r="C610" s="149">
        <v>1</v>
      </c>
      <c r="D610" s="150" t="s">
        <v>14</v>
      </c>
      <c r="E610" s="149">
        <v>2560</v>
      </c>
      <c r="F610" s="149">
        <f t="shared" si="327"/>
        <v>2560</v>
      </c>
      <c r="G610" s="149">
        <v>0</v>
      </c>
      <c r="H610" s="149">
        <f t="shared" si="328"/>
        <v>0</v>
      </c>
      <c r="I610" s="149">
        <f t="shared" si="329"/>
        <v>2560</v>
      </c>
      <c r="J610" s="161"/>
    </row>
    <row r="611" spans="1:10" ht="21" customHeight="1">
      <c r="A611" s="153"/>
      <c r="B611" s="227" t="s">
        <v>409</v>
      </c>
      <c r="C611" s="149">
        <v>1</v>
      </c>
      <c r="D611" s="150" t="s">
        <v>14</v>
      </c>
      <c r="E611" s="149">
        <v>1345</v>
      </c>
      <c r="F611" s="149">
        <f t="shared" si="327"/>
        <v>1345</v>
      </c>
      <c r="G611" s="149">
        <v>0</v>
      </c>
      <c r="H611" s="149">
        <f t="shared" si="328"/>
        <v>0</v>
      </c>
      <c r="I611" s="149">
        <f t="shared" si="329"/>
        <v>1345</v>
      </c>
      <c r="J611" s="161" t="s">
        <v>114</v>
      </c>
    </row>
    <row r="612" spans="1:10" ht="21" customHeight="1">
      <c r="A612" s="153"/>
      <c r="B612" s="227" t="s">
        <v>410</v>
      </c>
      <c r="C612" s="149">
        <v>1</v>
      </c>
      <c r="D612" s="150" t="s">
        <v>14</v>
      </c>
      <c r="E612" s="149">
        <v>200</v>
      </c>
      <c r="F612" s="149">
        <f t="shared" si="327"/>
        <v>200</v>
      </c>
      <c r="G612" s="149">
        <v>0</v>
      </c>
      <c r="H612" s="149">
        <f t="shared" si="328"/>
        <v>0</v>
      </c>
      <c r="I612" s="149">
        <f t="shared" si="329"/>
        <v>200</v>
      </c>
      <c r="J612" s="161" t="s">
        <v>114</v>
      </c>
    </row>
    <row r="613" spans="1:10" ht="20.25" customHeight="1">
      <c r="A613" s="154"/>
      <c r="B613" s="240" t="s">
        <v>411</v>
      </c>
      <c r="C613" s="177">
        <v>1</v>
      </c>
      <c r="D613" s="178" t="s">
        <v>14</v>
      </c>
      <c r="E613" s="177">
        <v>856</v>
      </c>
      <c r="F613" s="177">
        <f t="shared" si="327"/>
        <v>856</v>
      </c>
      <c r="G613" s="177">
        <v>0</v>
      </c>
      <c r="H613" s="177">
        <f t="shared" si="328"/>
        <v>0</v>
      </c>
      <c r="I613" s="177">
        <f t="shared" si="329"/>
        <v>856</v>
      </c>
      <c r="J613" s="245"/>
    </row>
    <row r="614" spans="1:10" ht="20.25" customHeight="1">
      <c r="A614" s="278"/>
      <c r="B614" s="229" t="s">
        <v>422</v>
      </c>
      <c r="C614" s="159">
        <v>1</v>
      </c>
      <c r="D614" s="160" t="s">
        <v>14</v>
      </c>
      <c r="E614" s="159">
        <v>4480</v>
      </c>
      <c r="F614" s="159">
        <f t="shared" ref="F614:F615" si="330">C614*E614</f>
        <v>4480</v>
      </c>
      <c r="G614" s="159">
        <v>450</v>
      </c>
      <c r="H614" s="159">
        <f t="shared" ref="H614:H615" si="331">G614*C614</f>
        <v>450</v>
      </c>
      <c r="I614" s="159">
        <f t="shared" si="329"/>
        <v>4930</v>
      </c>
      <c r="J614" s="246" t="s">
        <v>110</v>
      </c>
    </row>
    <row r="615" spans="1:10" ht="20.25" customHeight="1">
      <c r="A615" s="259"/>
      <c r="B615" s="227" t="s">
        <v>421</v>
      </c>
      <c r="C615" s="149">
        <v>1</v>
      </c>
      <c r="D615" s="150" t="s">
        <v>14</v>
      </c>
      <c r="E615" s="149">
        <v>1488</v>
      </c>
      <c r="F615" s="149">
        <f t="shared" si="330"/>
        <v>1488</v>
      </c>
      <c r="G615" s="149">
        <v>0</v>
      </c>
      <c r="H615" s="149">
        <f t="shared" si="331"/>
        <v>0</v>
      </c>
      <c r="I615" s="149">
        <f t="shared" si="329"/>
        <v>1488</v>
      </c>
      <c r="J615" s="279"/>
    </row>
    <row r="616" spans="1:10" ht="20.25" customHeight="1">
      <c r="A616" s="259"/>
      <c r="B616" s="329" t="s">
        <v>402</v>
      </c>
      <c r="C616" s="330">
        <v>1</v>
      </c>
      <c r="D616" s="331" t="s">
        <v>14</v>
      </c>
      <c r="E616" s="330">
        <v>7900</v>
      </c>
      <c r="F616" s="330">
        <f t="shared" si="327"/>
        <v>7900</v>
      </c>
      <c r="G616" s="330">
        <v>170</v>
      </c>
      <c r="H616" s="330">
        <f t="shared" si="328"/>
        <v>170</v>
      </c>
      <c r="I616" s="251">
        <f t="shared" si="329"/>
        <v>8070</v>
      </c>
      <c r="J616" s="332"/>
    </row>
    <row r="617" spans="1:10" ht="20.25" customHeight="1">
      <c r="A617" s="154"/>
      <c r="B617" s="240" t="s">
        <v>134</v>
      </c>
      <c r="C617" s="177">
        <v>3</v>
      </c>
      <c r="D617" s="178" t="s">
        <v>14</v>
      </c>
      <c r="E617" s="177">
        <v>240</v>
      </c>
      <c r="F617" s="177">
        <f t="shared" si="327"/>
        <v>720</v>
      </c>
      <c r="G617" s="177">
        <v>0</v>
      </c>
      <c r="H617" s="177">
        <f t="shared" si="328"/>
        <v>0</v>
      </c>
      <c r="I617" s="149">
        <f t="shared" si="329"/>
        <v>720</v>
      </c>
      <c r="J617" s="245" t="s">
        <v>114</v>
      </c>
    </row>
    <row r="618" spans="1:10" ht="23.25" customHeight="1">
      <c r="A618" s="284"/>
      <c r="B618" s="319" t="s">
        <v>412</v>
      </c>
      <c r="C618" s="285"/>
      <c r="D618" s="286"/>
      <c r="E618" s="285"/>
      <c r="F618" s="285"/>
      <c r="G618" s="285"/>
      <c r="H618" s="285"/>
      <c r="I618" s="333"/>
      <c r="J618" s="287">
        <f>SUM(I606:I617)</f>
        <v>49558</v>
      </c>
    </row>
    <row r="619" spans="1:10" ht="23.25" customHeight="1">
      <c r="A619" s="163">
        <v>3.7</v>
      </c>
      <c r="B619" s="239" t="s">
        <v>413</v>
      </c>
      <c r="C619" s="222"/>
      <c r="D619" s="223"/>
      <c r="E619" s="222"/>
      <c r="F619" s="222"/>
      <c r="G619" s="222"/>
      <c r="H619" s="222"/>
      <c r="I619" s="222"/>
      <c r="J619" s="323"/>
    </row>
    <row r="620" spans="1:10" ht="21" customHeight="1">
      <c r="A620" s="324" t="s">
        <v>414</v>
      </c>
      <c r="B620" s="325" t="s">
        <v>99</v>
      </c>
      <c r="C620" s="326"/>
      <c r="D620" s="327"/>
      <c r="E620" s="326"/>
      <c r="F620" s="326"/>
      <c r="G620" s="326"/>
      <c r="H620" s="326"/>
      <c r="I620" s="326"/>
      <c r="J620" s="328"/>
    </row>
    <row r="621" spans="1:10" ht="21" customHeight="1">
      <c r="A621" s="175"/>
      <c r="B621" s="227" t="s">
        <v>403</v>
      </c>
      <c r="C621" s="149">
        <v>1</v>
      </c>
      <c r="D621" s="150" t="s">
        <v>14</v>
      </c>
      <c r="E621" s="149">
        <v>24790</v>
      </c>
      <c r="F621" s="149">
        <f t="shared" ref="F621:F632" si="332">C621*E621</f>
        <v>24790</v>
      </c>
      <c r="G621" s="149">
        <v>450</v>
      </c>
      <c r="H621" s="149">
        <f t="shared" ref="H621:H632" si="333">G621*C621</f>
        <v>450</v>
      </c>
      <c r="I621" s="149">
        <f t="shared" ref="I621:I632" si="334">H621+F621</f>
        <v>25240</v>
      </c>
      <c r="J621" s="161" t="s">
        <v>110</v>
      </c>
    </row>
    <row r="622" spans="1:10" ht="21" customHeight="1">
      <c r="A622" s="153"/>
      <c r="B622" s="227" t="s">
        <v>404</v>
      </c>
      <c r="C622" s="149">
        <v>1</v>
      </c>
      <c r="D622" s="150" t="s">
        <v>14</v>
      </c>
      <c r="E622" s="149">
        <v>150</v>
      </c>
      <c r="F622" s="149">
        <f t="shared" si="332"/>
        <v>150</v>
      </c>
      <c r="G622" s="149">
        <v>0</v>
      </c>
      <c r="H622" s="149">
        <f t="shared" si="333"/>
        <v>0</v>
      </c>
      <c r="I622" s="149">
        <f t="shared" si="334"/>
        <v>150</v>
      </c>
      <c r="J622" s="161"/>
    </row>
    <row r="623" spans="1:10" ht="21" customHeight="1">
      <c r="A623" s="153"/>
      <c r="B623" s="227" t="s">
        <v>405</v>
      </c>
      <c r="C623" s="149">
        <v>1</v>
      </c>
      <c r="D623" s="150" t="s">
        <v>14</v>
      </c>
      <c r="E623" s="149">
        <v>599</v>
      </c>
      <c r="F623" s="149">
        <f t="shared" si="332"/>
        <v>599</v>
      </c>
      <c r="G623" s="149">
        <v>70</v>
      </c>
      <c r="H623" s="149">
        <f t="shared" si="333"/>
        <v>70</v>
      </c>
      <c r="I623" s="149">
        <f t="shared" si="334"/>
        <v>669</v>
      </c>
      <c r="J623" s="161" t="s">
        <v>114</v>
      </c>
    </row>
    <row r="624" spans="1:10" ht="21" customHeight="1">
      <c r="A624" s="153"/>
      <c r="B624" s="227" t="s">
        <v>420</v>
      </c>
      <c r="C624" s="149">
        <v>1</v>
      </c>
      <c r="D624" s="150" t="s">
        <v>14</v>
      </c>
      <c r="E624" s="149">
        <v>2880</v>
      </c>
      <c r="F624" s="149">
        <f t="shared" si="332"/>
        <v>2880</v>
      </c>
      <c r="G624" s="149">
        <v>450</v>
      </c>
      <c r="H624" s="149">
        <f t="shared" si="333"/>
        <v>450</v>
      </c>
      <c r="I624" s="149">
        <f t="shared" si="334"/>
        <v>3330</v>
      </c>
      <c r="J624" s="161" t="s">
        <v>110</v>
      </c>
    </row>
    <row r="625" spans="1:10" ht="21" customHeight="1">
      <c r="A625" s="153"/>
      <c r="B625" s="227" t="s">
        <v>408</v>
      </c>
      <c r="C625" s="149">
        <v>1</v>
      </c>
      <c r="D625" s="150" t="s">
        <v>14</v>
      </c>
      <c r="E625" s="149">
        <v>2560</v>
      </c>
      <c r="F625" s="149">
        <f t="shared" si="332"/>
        <v>2560</v>
      </c>
      <c r="G625" s="149">
        <v>0</v>
      </c>
      <c r="H625" s="149">
        <f t="shared" si="333"/>
        <v>0</v>
      </c>
      <c r="I625" s="149">
        <f t="shared" si="334"/>
        <v>2560</v>
      </c>
      <c r="J625" s="161"/>
    </row>
    <row r="626" spans="1:10" ht="21" customHeight="1">
      <c r="A626" s="153"/>
      <c r="B626" s="227" t="s">
        <v>409</v>
      </c>
      <c r="C626" s="149">
        <v>1</v>
      </c>
      <c r="D626" s="150" t="s">
        <v>14</v>
      </c>
      <c r="E626" s="149">
        <v>1345</v>
      </c>
      <c r="F626" s="149">
        <f t="shared" si="332"/>
        <v>1345</v>
      </c>
      <c r="G626" s="149">
        <v>0</v>
      </c>
      <c r="H626" s="149">
        <f t="shared" si="333"/>
        <v>0</v>
      </c>
      <c r="I626" s="149">
        <f t="shared" si="334"/>
        <v>1345</v>
      </c>
      <c r="J626" s="161" t="s">
        <v>114</v>
      </c>
    </row>
    <row r="627" spans="1:10" ht="21" customHeight="1">
      <c r="A627" s="153"/>
      <c r="B627" s="227" t="s">
        <v>410</v>
      </c>
      <c r="C627" s="149">
        <v>1</v>
      </c>
      <c r="D627" s="150" t="s">
        <v>14</v>
      </c>
      <c r="E627" s="149">
        <v>200</v>
      </c>
      <c r="F627" s="149">
        <f t="shared" si="332"/>
        <v>200</v>
      </c>
      <c r="G627" s="149">
        <v>0</v>
      </c>
      <c r="H627" s="149">
        <f t="shared" si="333"/>
        <v>0</v>
      </c>
      <c r="I627" s="149">
        <f t="shared" si="334"/>
        <v>200</v>
      </c>
      <c r="J627" s="161" t="s">
        <v>114</v>
      </c>
    </row>
    <row r="628" spans="1:10" ht="20.25" customHeight="1">
      <c r="A628" s="153"/>
      <c r="B628" s="227" t="s">
        <v>411</v>
      </c>
      <c r="C628" s="149">
        <v>1</v>
      </c>
      <c r="D628" s="150" t="s">
        <v>14</v>
      </c>
      <c r="E628" s="149">
        <v>856</v>
      </c>
      <c r="F628" s="149">
        <f t="shared" si="332"/>
        <v>856</v>
      </c>
      <c r="G628" s="149">
        <v>0</v>
      </c>
      <c r="H628" s="149">
        <f t="shared" si="333"/>
        <v>0</v>
      </c>
      <c r="I628" s="149">
        <f t="shared" si="334"/>
        <v>856</v>
      </c>
      <c r="J628" s="161"/>
    </row>
    <row r="629" spans="1:10" ht="20.25" customHeight="1">
      <c r="A629" s="259"/>
      <c r="B629" s="227" t="s">
        <v>422</v>
      </c>
      <c r="C629" s="149">
        <v>1</v>
      </c>
      <c r="D629" s="150" t="s">
        <v>14</v>
      </c>
      <c r="E629" s="149">
        <v>4480</v>
      </c>
      <c r="F629" s="149">
        <f t="shared" si="332"/>
        <v>4480</v>
      </c>
      <c r="G629" s="149">
        <v>450</v>
      </c>
      <c r="H629" s="149">
        <f t="shared" si="333"/>
        <v>450</v>
      </c>
      <c r="I629" s="149">
        <f t="shared" si="334"/>
        <v>4930</v>
      </c>
      <c r="J629" s="161" t="s">
        <v>110</v>
      </c>
    </row>
    <row r="630" spans="1:10" ht="20.25" customHeight="1">
      <c r="A630" s="259"/>
      <c r="B630" s="227" t="s">
        <v>421</v>
      </c>
      <c r="C630" s="149">
        <v>1</v>
      </c>
      <c r="D630" s="150" t="s">
        <v>14</v>
      </c>
      <c r="E630" s="149">
        <v>1488</v>
      </c>
      <c r="F630" s="149">
        <f t="shared" si="332"/>
        <v>1488</v>
      </c>
      <c r="G630" s="149">
        <v>0</v>
      </c>
      <c r="H630" s="149">
        <f t="shared" si="333"/>
        <v>0</v>
      </c>
      <c r="I630" s="149">
        <f t="shared" si="334"/>
        <v>1488</v>
      </c>
      <c r="J630" s="279"/>
    </row>
    <row r="631" spans="1:10" ht="20.25" customHeight="1">
      <c r="A631" s="259"/>
      <c r="B631" s="329" t="s">
        <v>402</v>
      </c>
      <c r="C631" s="330">
        <v>1</v>
      </c>
      <c r="D631" s="331" t="s">
        <v>14</v>
      </c>
      <c r="E631" s="330">
        <v>7900</v>
      </c>
      <c r="F631" s="330">
        <f t="shared" si="332"/>
        <v>7900</v>
      </c>
      <c r="G631" s="330">
        <v>170</v>
      </c>
      <c r="H631" s="330">
        <f t="shared" si="333"/>
        <v>170</v>
      </c>
      <c r="I631" s="149">
        <f t="shared" si="334"/>
        <v>8070</v>
      </c>
      <c r="J631" s="332"/>
    </row>
    <row r="632" spans="1:10" ht="20.25" customHeight="1">
      <c r="A632" s="154"/>
      <c r="B632" s="240" t="s">
        <v>134</v>
      </c>
      <c r="C632" s="177">
        <v>3</v>
      </c>
      <c r="D632" s="178" t="s">
        <v>14</v>
      </c>
      <c r="E632" s="177">
        <v>240</v>
      </c>
      <c r="F632" s="177">
        <f t="shared" si="332"/>
        <v>720</v>
      </c>
      <c r="G632" s="177">
        <v>0</v>
      </c>
      <c r="H632" s="177">
        <f t="shared" si="333"/>
        <v>0</v>
      </c>
      <c r="I632" s="149">
        <f t="shared" si="334"/>
        <v>720</v>
      </c>
      <c r="J632" s="245" t="s">
        <v>114</v>
      </c>
    </row>
    <row r="633" spans="1:10" ht="23.25" customHeight="1">
      <c r="A633" s="284"/>
      <c r="B633" s="319" t="s">
        <v>415</v>
      </c>
      <c r="C633" s="285"/>
      <c r="D633" s="286"/>
      <c r="E633" s="285"/>
      <c r="F633" s="285"/>
      <c r="G633" s="285"/>
      <c r="H633" s="285"/>
      <c r="I633" s="333"/>
      <c r="J633" s="287">
        <f>SUM(I621:I632)</f>
        <v>49558</v>
      </c>
    </row>
    <row r="634" spans="1:10" ht="23.25" customHeight="1">
      <c r="A634" s="163">
        <v>3.8</v>
      </c>
      <c r="B634" s="239" t="s">
        <v>416</v>
      </c>
      <c r="C634" s="222"/>
      <c r="D634" s="223"/>
      <c r="E634" s="222"/>
      <c r="F634" s="222"/>
      <c r="G634" s="222"/>
      <c r="H634" s="222"/>
      <c r="I634" s="222"/>
      <c r="J634" s="323"/>
    </row>
    <row r="635" spans="1:10" ht="21" customHeight="1">
      <c r="A635" s="324" t="s">
        <v>417</v>
      </c>
      <c r="B635" s="325" t="s">
        <v>99</v>
      </c>
      <c r="C635" s="326"/>
      <c r="D635" s="327"/>
      <c r="E635" s="326"/>
      <c r="F635" s="326"/>
      <c r="G635" s="326"/>
      <c r="H635" s="326"/>
      <c r="I635" s="326"/>
      <c r="J635" s="328"/>
    </row>
    <row r="636" spans="1:10" ht="21" customHeight="1">
      <c r="A636" s="175"/>
      <c r="B636" s="227" t="s">
        <v>403</v>
      </c>
      <c r="C636" s="149">
        <v>1</v>
      </c>
      <c r="D636" s="150" t="s">
        <v>14</v>
      </c>
      <c r="E636" s="149">
        <v>24790</v>
      </c>
      <c r="F636" s="149">
        <f t="shared" ref="F636:F647" si="335">C636*E636</f>
        <v>24790</v>
      </c>
      <c r="G636" s="149">
        <v>450</v>
      </c>
      <c r="H636" s="149">
        <f t="shared" ref="H636:H647" si="336">G636*C636</f>
        <v>450</v>
      </c>
      <c r="I636" s="149">
        <f t="shared" ref="I636:I647" si="337">H636+F636</f>
        <v>25240</v>
      </c>
      <c r="J636" s="161" t="s">
        <v>110</v>
      </c>
    </row>
    <row r="637" spans="1:10" ht="21" customHeight="1">
      <c r="A637" s="153"/>
      <c r="B637" s="227" t="s">
        <v>404</v>
      </c>
      <c r="C637" s="149">
        <v>1</v>
      </c>
      <c r="D637" s="150" t="s">
        <v>14</v>
      </c>
      <c r="E637" s="149">
        <v>150</v>
      </c>
      <c r="F637" s="149">
        <f t="shared" si="335"/>
        <v>150</v>
      </c>
      <c r="G637" s="149">
        <v>0</v>
      </c>
      <c r="H637" s="149">
        <f t="shared" si="336"/>
        <v>0</v>
      </c>
      <c r="I637" s="149">
        <f t="shared" si="337"/>
        <v>150</v>
      </c>
      <c r="J637" s="161"/>
    </row>
    <row r="638" spans="1:10" ht="21" customHeight="1">
      <c r="A638" s="153"/>
      <c r="B638" s="227" t="s">
        <v>405</v>
      </c>
      <c r="C638" s="149">
        <v>1</v>
      </c>
      <c r="D638" s="150" t="s">
        <v>14</v>
      </c>
      <c r="E638" s="149">
        <v>599</v>
      </c>
      <c r="F638" s="149">
        <f t="shared" si="335"/>
        <v>599</v>
      </c>
      <c r="G638" s="149">
        <v>70</v>
      </c>
      <c r="H638" s="149">
        <f t="shared" si="336"/>
        <v>70</v>
      </c>
      <c r="I638" s="149">
        <f t="shared" si="337"/>
        <v>669</v>
      </c>
      <c r="J638" s="161" t="s">
        <v>114</v>
      </c>
    </row>
    <row r="639" spans="1:10" ht="21" customHeight="1">
      <c r="A639" s="153"/>
      <c r="B639" s="227" t="s">
        <v>420</v>
      </c>
      <c r="C639" s="149">
        <v>1</v>
      </c>
      <c r="D639" s="150" t="s">
        <v>14</v>
      </c>
      <c r="E639" s="149">
        <v>2880</v>
      </c>
      <c r="F639" s="149">
        <f t="shared" si="335"/>
        <v>2880</v>
      </c>
      <c r="G639" s="149">
        <v>450</v>
      </c>
      <c r="H639" s="149">
        <f t="shared" si="336"/>
        <v>450</v>
      </c>
      <c r="I639" s="149">
        <f t="shared" si="337"/>
        <v>3330</v>
      </c>
      <c r="J639" s="161" t="s">
        <v>110</v>
      </c>
    </row>
    <row r="640" spans="1:10" ht="21" customHeight="1">
      <c r="A640" s="153"/>
      <c r="B640" s="227" t="s">
        <v>408</v>
      </c>
      <c r="C640" s="149">
        <v>1</v>
      </c>
      <c r="D640" s="150" t="s">
        <v>14</v>
      </c>
      <c r="E640" s="149">
        <v>2560</v>
      </c>
      <c r="F640" s="149">
        <f t="shared" si="335"/>
        <v>2560</v>
      </c>
      <c r="G640" s="149">
        <v>0</v>
      </c>
      <c r="H640" s="149">
        <f t="shared" si="336"/>
        <v>0</v>
      </c>
      <c r="I640" s="149">
        <f t="shared" si="337"/>
        <v>2560</v>
      </c>
      <c r="J640" s="161"/>
    </row>
    <row r="641" spans="1:10" ht="21" customHeight="1">
      <c r="A641" s="153"/>
      <c r="B641" s="227" t="s">
        <v>409</v>
      </c>
      <c r="C641" s="149">
        <v>1</v>
      </c>
      <c r="D641" s="150" t="s">
        <v>14</v>
      </c>
      <c r="E641" s="149">
        <v>1345</v>
      </c>
      <c r="F641" s="149">
        <f t="shared" si="335"/>
        <v>1345</v>
      </c>
      <c r="G641" s="149">
        <v>0</v>
      </c>
      <c r="H641" s="149">
        <f t="shared" si="336"/>
        <v>0</v>
      </c>
      <c r="I641" s="149">
        <f t="shared" si="337"/>
        <v>1345</v>
      </c>
      <c r="J641" s="161" t="s">
        <v>114</v>
      </c>
    </row>
    <row r="642" spans="1:10" ht="21" customHeight="1">
      <c r="A642" s="153"/>
      <c r="B642" s="227" t="s">
        <v>410</v>
      </c>
      <c r="C642" s="149">
        <v>1</v>
      </c>
      <c r="D642" s="150" t="s">
        <v>14</v>
      </c>
      <c r="E642" s="149">
        <v>200</v>
      </c>
      <c r="F642" s="149">
        <f t="shared" si="335"/>
        <v>200</v>
      </c>
      <c r="G642" s="149">
        <v>0</v>
      </c>
      <c r="H642" s="149">
        <f t="shared" si="336"/>
        <v>0</v>
      </c>
      <c r="I642" s="149">
        <f t="shared" si="337"/>
        <v>200</v>
      </c>
      <c r="J642" s="161" t="s">
        <v>114</v>
      </c>
    </row>
    <row r="643" spans="1:10" ht="20.25" customHeight="1">
      <c r="A643" s="153"/>
      <c r="B643" s="227" t="s">
        <v>411</v>
      </c>
      <c r="C643" s="149">
        <v>1</v>
      </c>
      <c r="D643" s="150" t="s">
        <v>14</v>
      </c>
      <c r="E643" s="149">
        <v>856</v>
      </c>
      <c r="F643" s="149">
        <f t="shared" si="335"/>
        <v>856</v>
      </c>
      <c r="G643" s="149">
        <v>0</v>
      </c>
      <c r="H643" s="149">
        <f t="shared" si="336"/>
        <v>0</v>
      </c>
      <c r="I643" s="149">
        <f t="shared" si="337"/>
        <v>856</v>
      </c>
      <c r="J643" s="161"/>
    </row>
    <row r="644" spans="1:10" ht="20.25" customHeight="1">
      <c r="A644" s="153"/>
      <c r="B644" s="227" t="s">
        <v>422</v>
      </c>
      <c r="C644" s="149">
        <v>1</v>
      </c>
      <c r="D644" s="150" t="s">
        <v>14</v>
      </c>
      <c r="E644" s="149">
        <v>4480</v>
      </c>
      <c r="F644" s="149">
        <f t="shared" si="335"/>
        <v>4480</v>
      </c>
      <c r="G644" s="149">
        <v>450</v>
      </c>
      <c r="H644" s="149">
        <f t="shared" si="336"/>
        <v>450</v>
      </c>
      <c r="I644" s="149">
        <f t="shared" si="337"/>
        <v>4930</v>
      </c>
      <c r="J644" s="161" t="s">
        <v>110</v>
      </c>
    </row>
    <row r="645" spans="1:10" ht="20.25" customHeight="1">
      <c r="A645" s="153"/>
      <c r="B645" s="227" t="s">
        <v>421</v>
      </c>
      <c r="C645" s="149">
        <v>1</v>
      </c>
      <c r="D645" s="150" t="s">
        <v>14</v>
      </c>
      <c r="E645" s="149">
        <v>1488</v>
      </c>
      <c r="F645" s="149">
        <f t="shared" si="335"/>
        <v>1488</v>
      </c>
      <c r="G645" s="149">
        <v>0</v>
      </c>
      <c r="H645" s="149">
        <f t="shared" si="336"/>
        <v>0</v>
      </c>
      <c r="I645" s="149">
        <f t="shared" si="337"/>
        <v>1488</v>
      </c>
      <c r="J645" s="279"/>
    </row>
    <row r="646" spans="1:10" ht="20.25" customHeight="1">
      <c r="A646" s="153"/>
      <c r="B646" s="334" t="s">
        <v>402</v>
      </c>
      <c r="C646" s="251">
        <v>1</v>
      </c>
      <c r="D646" s="335" t="s">
        <v>14</v>
      </c>
      <c r="E646" s="251">
        <v>7900</v>
      </c>
      <c r="F646" s="251">
        <f t="shared" si="335"/>
        <v>7900</v>
      </c>
      <c r="G646" s="251">
        <v>170</v>
      </c>
      <c r="H646" s="251">
        <f t="shared" si="336"/>
        <v>170</v>
      </c>
      <c r="I646" s="149">
        <f t="shared" si="337"/>
        <v>8070</v>
      </c>
      <c r="J646" s="328"/>
    </row>
    <row r="647" spans="1:10" ht="20.25" customHeight="1">
      <c r="A647" s="263"/>
      <c r="B647" s="240" t="s">
        <v>134</v>
      </c>
      <c r="C647" s="177">
        <v>3</v>
      </c>
      <c r="D647" s="178" t="s">
        <v>14</v>
      </c>
      <c r="E647" s="177">
        <v>240</v>
      </c>
      <c r="F647" s="177">
        <f t="shared" si="335"/>
        <v>720</v>
      </c>
      <c r="G647" s="177">
        <v>0</v>
      </c>
      <c r="H647" s="177">
        <f t="shared" si="336"/>
        <v>0</v>
      </c>
      <c r="I647" s="149">
        <f t="shared" si="337"/>
        <v>720</v>
      </c>
      <c r="J647" s="245" t="s">
        <v>114</v>
      </c>
    </row>
    <row r="648" spans="1:10" ht="23.25" customHeight="1">
      <c r="A648" s="284"/>
      <c r="B648" s="319" t="s">
        <v>418</v>
      </c>
      <c r="C648" s="285"/>
      <c r="D648" s="286"/>
      <c r="E648" s="285"/>
      <c r="F648" s="285"/>
      <c r="G648" s="285"/>
      <c r="H648" s="285"/>
      <c r="I648" s="333"/>
      <c r="J648" s="287">
        <f>SUM(I636:I647)</f>
        <v>49558</v>
      </c>
    </row>
    <row r="649" spans="1:10" ht="25.5">
      <c r="A649" s="236"/>
      <c r="B649" s="289" t="s">
        <v>312</v>
      </c>
      <c r="C649" s="235"/>
      <c r="D649" s="236"/>
      <c r="E649" s="235"/>
      <c r="F649" s="235"/>
      <c r="G649" s="235"/>
      <c r="H649" s="235"/>
      <c r="I649" s="235"/>
      <c r="J649" s="290">
        <f>SUM(J648,J633,J618,J603,J595,J542,J489,J404)</f>
        <v>2919972.8500000006</v>
      </c>
    </row>
    <row r="650" spans="1:10">
      <c r="A650" s="221">
        <v>4</v>
      </c>
      <c r="B650" s="147" t="s">
        <v>315</v>
      </c>
      <c r="C650" s="222"/>
      <c r="D650" s="223"/>
      <c r="E650" s="222"/>
      <c r="F650" s="222"/>
      <c r="G650" s="222"/>
      <c r="H650" s="222"/>
      <c r="I650" s="222"/>
      <c r="J650" s="224"/>
    </row>
    <row r="651" spans="1:10">
      <c r="A651" s="156">
        <v>4.0999999999999996</v>
      </c>
      <c r="B651" s="225" t="s">
        <v>80</v>
      </c>
      <c r="C651" s="149"/>
      <c r="D651" s="150"/>
      <c r="E651" s="149"/>
      <c r="F651" s="149"/>
      <c r="G651" s="149"/>
      <c r="H651" s="149"/>
      <c r="I651" s="149"/>
      <c r="J651" s="151"/>
    </row>
    <row r="652" spans="1:10">
      <c r="A652" s="153" t="s">
        <v>316</v>
      </c>
      <c r="B652" s="226" t="s">
        <v>73</v>
      </c>
      <c r="C652" s="149"/>
      <c r="D652" s="150"/>
      <c r="E652" s="149"/>
      <c r="F652" s="149"/>
      <c r="G652" s="149"/>
      <c r="H652" s="149"/>
      <c r="I652" s="149"/>
      <c r="J652" s="151"/>
    </row>
    <row r="653" spans="1:10">
      <c r="A653" s="157"/>
      <c r="B653" s="240" t="s">
        <v>377</v>
      </c>
      <c r="C653" s="177">
        <v>139</v>
      </c>
      <c r="D653" s="178" t="s">
        <v>11</v>
      </c>
      <c r="E653" s="177">
        <v>0</v>
      </c>
      <c r="F653" s="177">
        <f>C653*E653</f>
        <v>0</v>
      </c>
      <c r="G653" s="177">
        <v>50</v>
      </c>
      <c r="H653" s="177">
        <f>G653*C653</f>
        <v>6950</v>
      </c>
      <c r="I653" s="177">
        <f>H653+F653</f>
        <v>6950</v>
      </c>
      <c r="J653" s="155" t="s">
        <v>19</v>
      </c>
    </row>
    <row r="654" spans="1:10">
      <c r="A654" s="163"/>
      <c r="B654" s="229" t="s">
        <v>378</v>
      </c>
      <c r="C654" s="159">
        <v>149.28</v>
      </c>
      <c r="D654" s="160" t="s">
        <v>11</v>
      </c>
      <c r="E654" s="159">
        <v>0</v>
      </c>
      <c r="F654" s="159">
        <f t="shared" ref="F654:F664" si="338">C654*E654</f>
        <v>0</v>
      </c>
      <c r="G654" s="159">
        <v>25</v>
      </c>
      <c r="H654" s="159">
        <f t="shared" ref="H654:H664" si="339">G654*C654</f>
        <v>3732</v>
      </c>
      <c r="I654" s="159">
        <f t="shared" ref="I654:I664" si="340">H654+F654</f>
        <v>3732</v>
      </c>
      <c r="J654" s="152" t="s">
        <v>19</v>
      </c>
    </row>
    <row r="655" spans="1:10">
      <c r="A655" s="156"/>
      <c r="B655" s="227" t="s">
        <v>379</v>
      </c>
      <c r="C655" s="149">
        <v>276.3</v>
      </c>
      <c r="D655" s="150" t="s">
        <v>11</v>
      </c>
      <c r="E655" s="149">
        <v>0</v>
      </c>
      <c r="F655" s="149">
        <f t="shared" si="338"/>
        <v>0</v>
      </c>
      <c r="G655" s="149">
        <v>35</v>
      </c>
      <c r="H655" s="149">
        <f t="shared" si="339"/>
        <v>9670.5</v>
      </c>
      <c r="I655" s="149">
        <f t="shared" si="340"/>
        <v>9670.5</v>
      </c>
      <c r="J655" s="151" t="s">
        <v>19</v>
      </c>
    </row>
    <row r="656" spans="1:10">
      <c r="A656" s="268"/>
      <c r="B656" s="241" t="s">
        <v>380</v>
      </c>
      <c r="C656" s="242">
        <v>24</v>
      </c>
      <c r="D656" s="243" t="s">
        <v>14</v>
      </c>
      <c r="E656" s="242">
        <v>0</v>
      </c>
      <c r="F656" s="242">
        <f t="shared" si="338"/>
        <v>0</v>
      </c>
      <c r="G656" s="242">
        <v>250</v>
      </c>
      <c r="H656" s="242">
        <f t="shared" si="339"/>
        <v>6000</v>
      </c>
      <c r="I656" s="242">
        <f t="shared" si="340"/>
        <v>6000</v>
      </c>
      <c r="J656" s="176" t="s">
        <v>19</v>
      </c>
    </row>
    <row r="657" spans="1:10">
      <c r="A657" s="156"/>
      <c r="B657" s="227" t="s">
        <v>381</v>
      </c>
      <c r="C657" s="149">
        <v>58</v>
      </c>
      <c r="D657" s="150" t="s">
        <v>14</v>
      </c>
      <c r="E657" s="149">
        <v>0</v>
      </c>
      <c r="F657" s="149">
        <f t="shared" si="338"/>
        <v>0</v>
      </c>
      <c r="G657" s="149">
        <v>180</v>
      </c>
      <c r="H657" s="149">
        <f t="shared" si="339"/>
        <v>10440</v>
      </c>
      <c r="I657" s="149">
        <f t="shared" si="340"/>
        <v>10440</v>
      </c>
      <c r="J657" s="151" t="s">
        <v>19</v>
      </c>
    </row>
    <row r="658" spans="1:10">
      <c r="A658" s="156"/>
      <c r="B658" s="227" t="s">
        <v>382</v>
      </c>
      <c r="C658" s="149">
        <v>2</v>
      </c>
      <c r="D658" s="150" t="s">
        <v>11</v>
      </c>
      <c r="E658" s="149">
        <v>0</v>
      </c>
      <c r="F658" s="149">
        <f t="shared" si="338"/>
        <v>0</v>
      </c>
      <c r="G658" s="149">
        <v>50</v>
      </c>
      <c r="H658" s="149">
        <f t="shared" si="339"/>
        <v>100</v>
      </c>
      <c r="I658" s="149">
        <f t="shared" si="340"/>
        <v>100</v>
      </c>
      <c r="J658" s="151" t="s">
        <v>19</v>
      </c>
    </row>
    <row r="659" spans="1:10">
      <c r="A659" s="156"/>
      <c r="B659" s="227" t="s">
        <v>383</v>
      </c>
      <c r="C659" s="149">
        <v>18</v>
      </c>
      <c r="D659" s="150" t="s">
        <v>11</v>
      </c>
      <c r="E659" s="149">
        <v>0</v>
      </c>
      <c r="F659" s="149">
        <f t="shared" si="338"/>
        <v>0</v>
      </c>
      <c r="G659" s="149">
        <v>50</v>
      </c>
      <c r="H659" s="149">
        <f t="shared" si="339"/>
        <v>900</v>
      </c>
      <c r="I659" s="149">
        <f t="shared" si="340"/>
        <v>900</v>
      </c>
      <c r="J659" s="151" t="s">
        <v>19</v>
      </c>
    </row>
    <row r="660" spans="1:10">
      <c r="A660" s="156"/>
      <c r="B660" s="227" t="s">
        <v>384</v>
      </c>
      <c r="C660" s="149">
        <v>18</v>
      </c>
      <c r="D660" s="150" t="s">
        <v>11</v>
      </c>
      <c r="E660" s="149">
        <v>0</v>
      </c>
      <c r="F660" s="149">
        <f t="shared" si="338"/>
        <v>0</v>
      </c>
      <c r="G660" s="149">
        <v>50</v>
      </c>
      <c r="H660" s="149">
        <f t="shared" si="339"/>
        <v>900</v>
      </c>
      <c r="I660" s="149">
        <f t="shared" si="340"/>
        <v>900</v>
      </c>
      <c r="J660" s="151" t="s">
        <v>19</v>
      </c>
    </row>
    <row r="661" spans="1:10">
      <c r="A661" s="156"/>
      <c r="B661" s="227" t="s">
        <v>385</v>
      </c>
      <c r="C661" s="149">
        <v>8</v>
      </c>
      <c r="D661" s="150" t="s">
        <v>14</v>
      </c>
      <c r="E661" s="149">
        <v>0</v>
      </c>
      <c r="F661" s="149">
        <f t="shared" si="338"/>
        <v>0</v>
      </c>
      <c r="G661" s="149">
        <v>60</v>
      </c>
      <c r="H661" s="149">
        <f t="shared" si="339"/>
        <v>480</v>
      </c>
      <c r="I661" s="149">
        <f t="shared" si="340"/>
        <v>480</v>
      </c>
      <c r="J661" s="151" t="s">
        <v>19</v>
      </c>
    </row>
    <row r="662" spans="1:10">
      <c r="A662" s="156"/>
      <c r="B662" s="227" t="s">
        <v>386</v>
      </c>
      <c r="C662" s="149">
        <v>12</v>
      </c>
      <c r="D662" s="150" t="s">
        <v>14</v>
      </c>
      <c r="E662" s="149">
        <v>0</v>
      </c>
      <c r="F662" s="149">
        <f t="shared" si="338"/>
        <v>0</v>
      </c>
      <c r="G662" s="149">
        <v>25</v>
      </c>
      <c r="H662" s="149">
        <f t="shared" si="339"/>
        <v>300</v>
      </c>
      <c r="I662" s="149">
        <f t="shared" si="340"/>
        <v>300</v>
      </c>
      <c r="J662" s="151" t="s">
        <v>19</v>
      </c>
    </row>
    <row r="663" spans="1:10">
      <c r="A663" s="156"/>
      <c r="B663" s="227" t="s">
        <v>387</v>
      </c>
      <c r="C663" s="149">
        <v>24</v>
      </c>
      <c r="D663" s="150" t="s">
        <v>14</v>
      </c>
      <c r="E663" s="149">
        <v>0</v>
      </c>
      <c r="F663" s="149">
        <f t="shared" si="338"/>
        <v>0</v>
      </c>
      <c r="G663" s="149">
        <v>25</v>
      </c>
      <c r="H663" s="149">
        <f t="shared" si="339"/>
        <v>600</v>
      </c>
      <c r="I663" s="149">
        <f t="shared" si="340"/>
        <v>600</v>
      </c>
      <c r="J663" s="151" t="s">
        <v>19</v>
      </c>
    </row>
    <row r="664" spans="1:10">
      <c r="A664" s="179"/>
      <c r="B664" s="230" t="s">
        <v>388</v>
      </c>
      <c r="C664" s="231">
        <v>468</v>
      </c>
      <c r="D664" s="232" t="s">
        <v>18</v>
      </c>
      <c r="E664" s="231">
        <v>0</v>
      </c>
      <c r="F664" s="231">
        <f t="shared" si="338"/>
        <v>0</v>
      </c>
      <c r="G664" s="231">
        <v>12</v>
      </c>
      <c r="H664" s="231">
        <f t="shared" si="339"/>
        <v>5616</v>
      </c>
      <c r="I664" s="231">
        <f t="shared" si="340"/>
        <v>5616</v>
      </c>
      <c r="J664" s="233" t="s">
        <v>19</v>
      </c>
    </row>
    <row r="665" spans="1:10" ht="25.5">
      <c r="A665" s="288"/>
      <c r="B665" s="234" t="s">
        <v>317</v>
      </c>
      <c r="C665" s="235"/>
      <c r="D665" s="236"/>
      <c r="E665" s="235"/>
      <c r="F665" s="235"/>
      <c r="G665" s="235"/>
      <c r="H665" s="235"/>
      <c r="I665" s="295"/>
      <c r="J665" s="238">
        <f>SUM(I653:I664)</f>
        <v>45688.5</v>
      </c>
    </row>
    <row r="666" spans="1:10">
      <c r="A666" s="163">
        <v>4.2</v>
      </c>
      <c r="B666" s="239" t="s">
        <v>85</v>
      </c>
      <c r="C666" s="159"/>
      <c r="D666" s="160"/>
      <c r="E666" s="159"/>
      <c r="F666" s="159"/>
      <c r="G666" s="159"/>
      <c r="H666" s="159"/>
      <c r="I666" s="159"/>
      <c r="J666" s="152"/>
    </row>
    <row r="667" spans="1:10">
      <c r="A667" s="150" t="s">
        <v>318</v>
      </c>
      <c r="B667" s="226" t="s">
        <v>76</v>
      </c>
      <c r="C667" s="149"/>
      <c r="D667" s="150"/>
      <c r="E667" s="149"/>
      <c r="F667" s="149"/>
      <c r="G667" s="149"/>
      <c r="H667" s="149"/>
      <c r="I667" s="149"/>
      <c r="J667" s="151"/>
    </row>
    <row r="668" spans="1:10">
      <c r="A668" s="153"/>
      <c r="B668" s="227" t="s">
        <v>92</v>
      </c>
      <c r="C668" s="149">
        <v>57.4</v>
      </c>
      <c r="D668" s="150" t="s">
        <v>11</v>
      </c>
      <c r="E668" s="149">
        <v>285</v>
      </c>
      <c r="F668" s="149">
        <f t="shared" ref="F668:F685" si="341">C668*E668</f>
        <v>16359</v>
      </c>
      <c r="G668" s="149">
        <v>75</v>
      </c>
      <c r="H668" s="149">
        <f t="shared" ref="H668:H685" si="342">G668*C668</f>
        <v>4305</v>
      </c>
      <c r="I668" s="149">
        <f t="shared" ref="I668:I685" si="343">H668+F668</f>
        <v>20664</v>
      </c>
      <c r="J668" s="151"/>
    </row>
    <row r="669" spans="1:10">
      <c r="A669" s="153"/>
      <c r="B669" s="227" t="s">
        <v>88</v>
      </c>
      <c r="C669" s="149"/>
      <c r="D669" s="150"/>
      <c r="E669" s="149"/>
      <c r="F669" s="149"/>
      <c r="G669" s="149"/>
      <c r="H669" s="149"/>
      <c r="I669" s="149"/>
      <c r="J669" s="151"/>
    </row>
    <row r="670" spans="1:10">
      <c r="A670" s="153"/>
      <c r="B670" s="227" t="s">
        <v>91</v>
      </c>
      <c r="C670" s="149">
        <v>106.96</v>
      </c>
      <c r="D670" s="150" t="s">
        <v>11</v>
      </c>
      <c r="E670" s="149">
        <v>1450</v>
      </c>
      <c r="F670" s="149">
        <f t="shared" si="341"/>
        <v>155092</v>
      </c>
      <c r="G670" s="149">
        <v>400</v>
      </c>
      <c r="H670" s="149">
        <f t="shared" si="342"/>
        <v>42784</v>
      </c>
      <c r="I670" s="149">
        <f t="shared" si="343"/>
        <v>197876</v>
      </c>
      <c r="J670" s="151"/>
    </row>
    <row r="671" spans="1:10">
      <c r="A671" s="153"/>
      <c r="B671" s="227" t="s">
        <v>93</v>
      </c>
      <c r="C671" s="149">
        <v>13.6</v>
      </c>
      <c r="D671" s="150" t="s">
        <v>11</v>
      </c>
      <c r="E671" s="149">
        <v>256</v>
      </c>
      <c r="F671" s="149">
        <f t="shared" si="341"/>
        <v>3481.6</v>
      </c>
      <c r="G671" s="149">
        <v>94</v>
      </c>
      <c r="H671" s="149">
        <f t="shared" si="342"/>
        <v>1278.3999999999999</v>
      </c>
      <c r="I671" s="149">
        <f t="shared" si="343"/>
        <v>4760</v>
      </c>
      <c r="J671" s="151"/>
    </row>
    <row r="672" spans="1:10">
      <c r="A672" s="154"/>
      <c r="B672" s="240" t="s">
        <v>244</v>
      </c>
      <c r="C672" s="177">
        <v>2</v>
      </c>
      <c r="D672" s="178" t="s">
        <v>11</v>
      </c>
      <c r="E672" s="177">
        <v>1980</v>
      </c>
      <c r="F672" s="177">
        <f t="shared" si="341"/>
        <v>3960</v>
      </c>
      <c r="G672" s="177">
        <v>150</v>
      </c>
      <c r="H672" s="177">
        <f t="shared" si="342"/>
        <v>300</v>
      </c>
      <c r="I672" s="177">
        <f t="shared" si="343"/>
        <v>4260</v>
      </c>
      <c r="J672" s="155"/>
    </row>
    <row r="673" spans="1:10">
      <c r="A673" s="164"/>
      <c r="B673" s="229" t="s">
        <v>227</v>
      </c>
      <c r="C673" s="159">
        <v>362.06</v>
      </c>
      <c r="D673" s="160" t="s">
        <v>11</v>
      </c>
      <c r="E673" s="159">
        <v>85</v>
      </c>
      <c r="F673" s="159">
        <f t="shared" si="341"/>
        <v>30775.1</v>
      </c>
      <c r="G673" s="159">
        <v>94</v>
      </c>
      <c r="H673" s="159">
        <f t="shared" si="342"/>
        <v>34033.64</v>
      </c>
      <c r="I673" s="159">
        <f t="shared" si="343"/>
        <v>64808.74</v>
      </c>
      <c r="J673" s="152"/>
    </row>
    <row r="674" spans="1:10">
      <c r="A674" s="153"/>
      <c r="B674" s="227" t="s">
        <v>363</v>
      </c>
      <c r="C674" s="149">
        <v>106.22</v>
      </c>
      <c r="D674" s="150" t="s">
        <v>11</v>
      </c>
      <c r="E674" s="149">
        <v>45</v>
      </c>
      <c r="F674" s="149">
        <f t="shared" si="341"/>
        <v>4779.8999999999996</v>
      </c>
      <c r="G674" s="149">
        <v>30</v>
      </c>
      <c r="H674" s="149">
        <f t="shared" si="342"/>
        <v>3186.6</v>
      </c>
      <c r="I674" s="149">
        <f t="shared" si="343"/>
        <v>7966.5</v>
      </c>
      <c r="J674" s="151"/>
    </row>
    <row r="675" spans="1:10">
      <c r="A675" s="175"/>
      <c r="B675" s="241" t="s">
        <v>94</v>
      </c>
      <c r="C675" s="242">
        <v>255.84</v>
      </c>
      <c r="D675" s="243" t="s">
        <v>11</v>
      </c>
      <c r="E675" s="242">
        <v>343</v>
      </c>
      <c r="F675" s="242">
        <f t="shared" si="341"/>
        <v>87753.12</v>
      </c>
      <c r="G675" s="242">
        <v>181</v>
      </c>
      <c r="H675" s="242">
        <f t="shared" si="342"/>
        <v>46307.040000000001</v>
      </c>
      <c r="I675" s="242">
        <f t="shared" si="343"/>
        <v>134060.16</v>
      </c>
      <c r="J675" s="176"/>
    </row>
    <row r="676" spans="1:10">
      <c r="A676" s="153"/>
      <c r="B676" s="227" t="s">
        <v>95</v>
      </c>
      <c r="C676" s="149">
        <v>21.32</v>
      </c>
      <c r="D676" s="150" t="s">
        <v>11</v>
      </c>
      <c r="E676" s="149">
        <v>650</v>
      </c>
      <c r="F676" s="149">
        <f t="shared" si="341"/>
        <v>13858</v>
      </c>
      <c r="G676" s="149">
        <v>201</v>
      </c>
      <c r="H676" s="149">
        <f t="shared" si="342"/>
        <v>4285.32</v>
      </c>
      <c r="I676" s="149">
        <f t="shared" si="343"/>
        <v>18143.32</v>
      </c>
      <c r="J676" s="151"/>
    </row>
    <row r="677" spans="1:10">
      <c r="A677" s="153"/>
      <c r="B677" s="227" t="s">
        <v>245</v>
      </c>
      <c r="C677" s="149">
        <v>24</v>
      </c>
      <c r="D677" s="150" t="s">
        <v>89</v>
      </c>
      <c r="E677" s="149">
        <v>11900</v>
      </c>
      <c r="F677" s="149">
        <f t="shared" si="341"/>
        <v>285600</v>
      </c>
      <c r="G677" s="149">
        <v>800</v>
      </c>
      <c r="H677" s="149">
        <f t="shared" si="342"/>
        <v>19200</v>
      </c>
      <c r="I677" s="149">
        <f t="shared" si="343"/>
        <v>304800</v>
      </c>
      <c r="J677" s="151" t="s">
        <v>122</v>
      </c>
    </row>
    <row r="678" spans="1:10">
      <c r="A678" s="153"/>
      <c r="B678" s="227" t="s">
        <v>246</v>
      </c>
      <c r="C678" s="149"/>
      <c r="D678" s="150"/>
      <c r="E678" s="149"/>
      <c r="F678" s="149"/>
      <c r="G678" s="149"/>
      <c r="H678" s="149"/>
      <c r="I678" s="149"/>
      <c r="J678" s="151"/>
    </row>
    <row r="679" spans="1:10">
      <c r="A679" s="153"/>
      <c r="B679" s="227" t="s">
        <v>96</v>
      </c>
      <c r="C679" s="149">
        <v>140</v>
      </c>
      <c r="D679" s="150" t="s">
        <v>11</v>
      </c>
      <c r="E679" s="149">
        <v>706</v>
      </c>
      <c r="F679" s="149">
        <f t="shared" si="341"/>
        <v>98840</v>
      </c>
      <c r="G679" s="149">
        <v>222</v>
      </c>
      <c r="H679" s="149">
        <f t="shared" si="342"/>
        <v>31080</v>
      </c>
      <c r="I679" s="149">
        <f t="shared" si="343"/>
        <v>129920</v>
      </c>
      <c r="J679" s="151"/>
    </row>
    <row r="680" spans="1:10">
      <c r="A680" s="153"/>
      <c r="B680" s="227" t="s">
        <v>371</v>
      </c>
      <c r="C680" s="149">
        <v>140</v>
      </c>
      <c r="D680" s="150" t="s">
        <v>11</v>
      </c>
      <c r="E680" s="149">
        <v>189.85</v>
      </c>
      <c r="F680" s="149">
        <f t="shared" si="341"/>
        <v>26579</v>
      </c>
      <c r="G680" s="149">
        <v>64</v>
      </c>
      <c r="H680" s="149">
        <f t="shared" si="342"/>
        <v>8960</v>
      </c>
      <c r="I680" s="149">
        <f t="shared" si="343"/>
        <v>35539</v>
      </c>
      <c r="J680" s="151"/>
    </row>
    <row r="681" spans="1:10">
      <c r="A681" s="153"/>
      <c r="B681" s="227" t="s">
        <v>220</v>
      </c>
      <c r="C681" s="149">
        <v>12</v>
      </c>
      <c r="D681" s="150" t="s">
        <v>11</v>
      </c>
      <c r="E681" s="149">
        <v>1950</v>
      </c>
      <c r="F681" s="149">
        <f t="shared" si="341"/>
        <v>23400</v>
      </c>
      <c r="G681" s="149">
        <v>150</v>
      </c>
      <c r="H681" s="149">
        <f t="shared" si="342"/>
        <v>1800</v>
      </c>
      <c r="I681" s="149">
        <f t="shared" si="343"/>
        <v>25200</v>
      </c>
      <c r="J681" s="151"/>
    </row>
    <row r="682" spans="1:10">
      <c r="A682" s="153"/>
      <c r="B682" s="227" t="s">
        <v>221</v>
      </c>
      <c r="C682" s="149">
        <v>20</v>
      </c>
      <c r="D682" s="150" t="s">
        <v>222</v>
      </c>
      <c r="E682" s="149">
        <v>0</v>
      </c>
      <c r="F682" s="149">
        <f t="shared" si="341"/>
        <v>0</v>
      </c>
      <c r="G682" s="149">
        <v>550</v>
      </c>
      <c r="H682" s="149">
        <f t="shared" si="342"/>
        <v>11000</v>
      </c>
      <c r="I682" s="149">
        <f t="shared" si="343"/>
        <v>11000</v>
      </c>
      <c r="J682" s="151"/>
    </row>
    <row r="683" spans="1:10">
      <c r="A683" s="153"/>
      <c r="B683" s="227" t="s">
        <v>365</v>
      </c>
      <c r="C683" s="149">
        <v>4</v>
      </c>
      <c r="D683" s="150" t="s">
        <v>90</v>
      </c>
      <c r="E683" s="149">
        <v>9100</v>
      </c>
      <c r="F683" s="149">
        <f t="shared" si="341"/>
        <v>36400</v>
      </c>
      <c r="G683" s="149">
        <v>210</v>
      </c>
      <c r="H683" s="149">
        <f t="shared" si="342"/>
        <v>840</v>
      </c>
      <c r="I683" s="149">
        <f t="shared" si="343"/>
        <v>37240</v>
      </c>
      <c r="J683" s="151"/>
    </row>
    <row r="684" spans="1:10">
      <c r="A684" s="153"/>
      <c r="B684" s="227" t="s">
        <v>366</v>
      </c>
      <c r="C684" s="149">
        <v>4</v>
      </c>
      <c r="D684" s="150" t="s">
        <v>90</v>
      </c>
      <c r="E684" s="149">
        <v>8800</v>
      </c>
      <c r="F684" s="149">
        <f t="shared" si="341"/>
        <v>35200</v>
      </c>
      <c r="G684" s="149">
        <v>210</v>
      </c>
      <c r="H684" s="149">
        <f t="shared" si="342"/>
        <v>840</v>
      </c>
      <c r="I684" s="149">
        <f t="shared" si="343"/>
        <v>36040</v>
      </c>
      <c r="J684" s="151"/>
    </row>
    <row r="685" spans="1:10">
      <c r="A685" s="153"/>
      <c r="B685" s="227" t="s">
        <v>367</v>
      </c>
      <c r="C685" s="149">
        <v>79.2</v>
      </c>
      <c r="D685" s="150" t="s">
        <v>11</v>
      </c>
      <c r="E685" s="149">
        <v>1750</v>
      </c>
      <c r="F685" s="149">
        <f t="shared" si="341"/>
        <v>138600</v>
      </c>
      <c r="G685" s="149">
        <v>525</v>
      </c>
      <c r="H685" s="149">
        <f t="shared" si="342"/>
        <v>41580</v>
      </c>
      <c r="I685" s="149">
        <f t="shared" si="343"/>
        <v>180180</v>
      </c>
      <c r="J685" s="151"/>
    </row>
    <row r="686" spans="1:10">
      <c r="A686" s="153"/>
      <c r="B686" s="227" t="s">
        <v>368</v>
      </c>
      <c r="C686" s="149"/>
      <c r="D686" s="150"/>
      <c r="E686" s="149"/>
      <c r="F686" s="149"/>
      <c r="G686" s="149"/>
      <c r="H686" s="149"/>
      <c r="I686" s="149"/>
      <c r="J686" s="151"/>
    </row>
    <row r="687" spans="1:10">
      <c r="A687" s="153"/>
      <c r="B687" s="227" t="s">
        <v>247</v>
      </c>
      <c r="C687" s="149">
        <v>4</v>
      </c>
      <c r="D687" s="150" t="s">
        <v>14</v>
      </c>
      <c r="E687" s="149">
        <v>450</v>
      </c>
      <c r="F687" s="149">
        <f t="shared" ref="F687" si="344">C687*E687</f>
        <v>1800</v>
      </c>
      <c r="G687" s="149">
        <v>0</v>
      </c>
      <c r="H687" s="149">
        <f t="shared" ref="H687" si="345">G687*C687</f>
        <v>0</v>
      </c>
      <c r="I687" s="149">
        <f t="shared" ref="I687" si="346">H687+F687</f>
        <v>1800</v>
      </c>
      <c r="J687" s="151"/>
    </row>
    <row r="688" spans="1:10">
      <c r="A688" s="153"/>
      <c r="B688" s="244" t="s">
        <v>99</v>
      </c>
      <c r="C688" s="149"/>
      <c r="D688" s="150"/>
      <c r="E688" s="149"/>
      <c r="F688" s="149"/>
      <c r="G688" s="149"/>
      <c r="H688" s="149"/>
      <c r="I688" s="149"/>
      <c r="J688" s="151"/>
    </row>
    <row r="689" spans="1:10">
      <c r="A689" s="153"/>
      <c r="B689" s="227" t="s">
        <v>101</v>
      </c>
      <c r="C689" s="149">
        <v>20</v>
      </c>
      <c r="D689" s="150" t="s">
        <v>14</v>
      </c>
      <c r="E689" s="149">
        <v>2870</v>
      </c>
      <c r="F689" s="149">
        <f t="shared" ref="F689:F700" si="347">C689*E689</f>
        <v>57400</v>
      </c>
      <c r="G689" s="149">
        <v>450</v>
      </c>
      <c r="H689" s="149">
        <f t="shared" ref="H689:H700" si="348">G689*C689</f>
        <v>9000</v>
      </c>
      <c r="I689" s="149">
        <f t="shared" ref="I689:I732" si="349">H689+F689</f>
        <v>66400</v>
      </c>
      <c r="J689" s="161" t="s">
        <v>110</v>
      </c>
    </row>
    <row r="690" spans="1:10">
      <c r="A690" s="153"/>
      <c r="B690" s="227" t="s">
        <v>106</v>
      </c>
      <c r="C690" s="149">
        <v>20</v>
      </c>
      <c r="D690" s="150" t="s">
        <v>14</v>
      </c>
      <c r="E690" s="149">
        <v>2560</v>
      </c>
      <c r="F690" s="149">
        <f t="shared" si="347"/>
        <v>51200</v>
      </c>
      <c r="G690" s="149">
        <v>0</v>
      </c>
      <c r="H690" s="149">
        <f t="shared" si="348"/>
        <v>0</v>
      </c>
      <c r="I690" s="149">
        <f t="shared" si="349"/>
        <v>51200</v>
      </c>
      <c r="J690" s="161"/>
    </row>
    <row r="691" spans="1:10">
      <c r="A691" s="153"/>
      <c r="B691" s="227" t="s">
        <v>103</v>
      </c>
      <c r="C691" s="149">
        <v>20</v>
      </c>
      <c r="D691" s="150" t="s">
        <v>14</v>
      </c>
      <c r="E691" s="149">
        <v>200</v>
      </c>
      <c r="F691" s="149">
        <f t="shared" si="347"/>
        <v>4000</v>
      </c>
      <c r="G691" s="149">
        <v>0</v>
      </c>
      <c r="H691" s="149">
        <f t="shared" si="348"/>
        <v>0</v>
      </c>
      <c r="I691" s="149">
        <f t="shared" si="349"/>
        <v>4000</v>
      </c>
      <c r="J691" s="161" t="s">
        <v>114</v>
      </c>
    </row>
    <row r="692" spans="1:10">
      <c r="A692" s="154"/>
      <c r="B692" s="240" t="s">
        <v>104</v>
      </c>
      <c r="C692" s="177">
        <v>20</v>
      </c>
      <c r="D692" s="178" t="s">
        <v>14</v>
      </c>
      <c r="E692" s="177">
        <v>256</v>
      </c>
      <c r="F692" s="177">
        <f t="shared" si="347"/>
        <v>5120</v>
      </c>
      <c r="G692" s="177">
        <v>0</v>
      </c>
      <c r="H692" s="177">
        <f t="shared" si="348"/>
        <v>0</v>
      </c>
      <c r="I692" s="177">
        <f t="shared" si="349"/>
        <v>5120</v>
      </c>
      <c r="J692" s="245"/>
    </row>
    <row r="693" spans="1:10">
      <c r="A693" s="164"/>
      <c r="B693" s="229" t="s">
        <v>102</v>
      </c>
      <c r="C693" s="159">
        <v>20</v>
      </c>
      <c r="D693" s="160" t="s">
        <v>14</v>
      </c>
      <c r="E693" s="159">
        <v>856</v>
      </c>
      <c r="F693" s="159">
        <f t="shared" si="347"/>
        <v>17120</v>
      </c>
      <c r="G693" s="159">
        <v>0</v>
      </c>
      <c r="H693" s="159">
        <f t="shared" si="348"/>
        <v>0</v>
      </c>
      <c r="I693" s="159">
        <f t="shared" si="349"/>
        <v>17120</v>
      </c>
      <c r="J693" s="246"/>
    </row>
    <row r="694" spans="1:10">
      <c r="A694" s="153"/>
      <c r="B694" s="227" t="s">
        <v>105</v>
      </c>
      <c r="C694" s="149">
        <v>2</v>
      </c>
      <c r="D694" s="150" t="s">
        <v>14</v>
      </c>
      <c r="E694" s="149">
        <v>1290</v>
      </c>
      <c r="F694" s="149">
        <f t="shared" si="347"/>
        <v>2580</v>
      </c>
      <c r="G694" s="149">
        <v>0</v>
      </c>
      <c r="H694" s="149">
        <f t="shared" si="348"/>
        <v>0</v>
      </c>
      <c r="I694" s="149">
        <f t="shared" si="349"/>
        <v>2580</v>
      </c>
      <c r="J694" s="161" t="s">
        <v>110</v>
      </c>
    </row>
    <row r="695" spans="1:10">
      <c r="A695" s="175"/>
      <c r="B695" s="241" t="s">
        <v>115</v>
      </c>
      <c r="C695" s="242">
        <v>2</v>
      </c>
      <c r="D695" s="243" t="s">
        <v>14</v>
      </c>
      <c r="E695" s="242">
        <v>848</v>
      </c>
      <c r="F695" s="242">
        <f t="shared" si="347"/>
        <v>1696</v>
      </c>
      <c r="G695" s="242">
        <v>0</v>
      </c>
      <c r="H695" s="242">
        <f t="shared" si="348"/>
        <v>0</v>
      </c>
      <c r="I695" s="242">
        <f t="shared" si="349"/>
        <v>1696</v>
      </c>
      <c r="J695" s="247"/>
    </row>
    <row r="696" spans="1:10">
      <c r="A696" s="153"/>
      <c r="B696" s="227" t="s">
        <v>116</v>
      </c>
      <c r="C696" s="149">
        <v>2</v>
      </c>
      <c r="D696" s="150" t="s">
        <v>14</v>
      </c>
      <c r="E696" s="149">
        <v>248</v>
      </c>
      <c r="F696" s="149">
        <f t="shared" si="347"/>
        <v>496</v>
      </c>
      <c r="G696" s="149">
        <v>0</v>
      </c>
      <c r="H696" s="149">
        <f t="shared" si="348"/>
        <v>0</v>
      </c>
      <c r="I696" s="149">
        <f t="shared" si="349"/>
        <v>496</v>
      </c>
      <c r="J696" s="161"/>
    </row>
    <row r="697" spans="1:10">
      <c r="A697" s="153"/>
      <c r="B697" s="227" t="s">
        <v>117</v>
      </c>
      <c r="C697" s="149">
        <v>2</v>
      </c>
      <c r="D697" s="150" t="s">
        <v>14</v>
      </c>
      <c r="E697" s="149">
        <v>200</v>
      </c>
      <c r="F697" s="149">
        <f t="shared" si="347"/>
        <v>400</v>
      </c>
      <c r="G697" s="149">
        <v>0</v>
      </c>
      <c r="H697" s="149">
        <f t="shared" si="348"/>
        <v>0</v>
      </c>
      <c r="I697" s="149">
        <f t="shared" si="349"/>
        <v>400</v>
      </c>
      <c r="J697" s="161"/>
    </row>
    <row r="698" spans="1:10">
      <c r="A698" s="175"/>
      <c r="B698" s="241" t="s">
        <v>118</v>
      </c>
      <c r="C698" s="242">
        <v>2</v>
      </c>
      <c r="D698" s="243" t="s">
        <v>14</v>
      </c>
      <c r="E698" s="242">
        <v>432</v>
      </c>
      <c r="F698" s="242">
        <f t="shared" si="347"/>
        <v>864</v>
      </c>
      <c r="G698" s="242">
        <v>0</v>
      </c>
      <c r="H698" s="242">
        <f t="shared" si="348"/>
        <v>0</v>
      </c>
      <c r="I698" s="149">
        <f t="shared" si="349"/>
        <v>864</v>
      </c>
      <c r="J698" s="247"/>
    </row>
    <row r="699" spans="1:10">
      <c r="A699" s="153"/>
      <c r="B699" s="227" t="s">
        <v>248</v>
      </c>
      <c r="C699" s="149">
        <v>12</v>
      </c>
      <c r="D699" s="150" t="s">
        <v>14</v>
      </c>
      <c r="E699" s="149">
        <v>4290</v>
      </c>
      <c r="F699" s="149">
        <f t="shared" si="347"/>
        <v>51480</v>
      </c>
      <c r="G699" s="149">
        <v>450</v>
      </c>
      <c r="H699" s="149">
        <f t="shared" si="348"/>
        <v>5400</v>
      </c>
      <c r="I699" s="149">
        <f t="shared" si="349"/>
        <v>56880</v>
      </c>
      <c r="J699" s="161" t="s">
        <v>110</v>
      </c>
    </row>
    <row r="700" spans="1:10">
      <c r="A700" s="153"/>
      <c r="B700" s="227" t="s">
        <v>108</v>
      </c>
      <c r="C700" s="149">
        <v>12</v>
      </c>
      <c r="D700" s="150" t="s">
        <v>14</v>
      </c>
      <c r="E700" s="149">
        <v>9240</v>
      </c>
      <c r="F700" s="149">
        <f t="shared" si="347"/>
        <v>110880</v>
      </c>
      <c r="G700" s="149">
        <v>450</v>
      </c>
      <c r="H700" s="149">
        <f t="shared" si="348"/>
        <v>5400</v>
      </c>
      <c r="I700" s="149">
        <f t="shared" si="349"/>
        <v>116280</v>
      </c>
      <c r="J700" s="161"/>
    </row>
    <row r="701" spans="1:10">
      <c r="A701" s="153"/>
      <c r="B701" s="227" t="s">
        <v>109</v>
      </c>
      <c r="C701" s="149">
        <v>24</v>
      </c>
      <c r="D701" s="150" t="s">
        <v>14</v>
      </c>
      <c r="E701" s="149">
        <v>4865</v>
      </c>
      <c r="F701" s="149">
        <f>C701*E701</f>
        <v>116760</v>
      </c>
      <c r="G701" s="149">
        <v>450</v>
      </c>
      <c r="H701" s="149">
        <f>G701*C701</f>
        <v>10800</v>
      </c>
      <c r="I701" s="149">
        <f t="shared" si="349"/>
        <v>127560</v>
      </c>
      <c r="J701" s="161" t="s">
        <v>110</v>
      </c>
    </row>
    <row r="702" spans="1:10">
      <c r="A702" s="153"/>
      <c r="B702" s="227" t="s">
        <v>113</v>
      </c>
      <c r="C702" s="149">
        <v>24</v>
      </c>
      <c r="D702" s="150" t="s">
        <v>14</v>
      </c>
      <c r="E702" s="149">
        <v>150</v>
      </c>
      <c r="F702" s="149">
        <f>C702*E702</f>
        <v>3600</v>
      </c>
      <c r="G702" s="149">
        <v>0</v>
      </c>
      <c r="H702" s="149">
        <f>G702*C702</f>
        <v>0</v>
      </c>
      <c r="I702" s="149">
        <f t="shared" si="349"/>
        <v>3600</v>
      </c>
      <c r="J702" s="161"/>
    </row>
    <row r="703" spans="1:10">
      <c r="A703" s="153"/>
      <c r="B703" s="227" t="s">
        <v>112</v>
      </c>
      <c r="C703" s="149">
        <v>24</v>
      </c>
      <c r="D703" s="150" t="s">
        <v>14</v>
      </c>
      <c r="E703" s="149">
        <v>360</v>
      </c>
      <c r="F703" s="149">
        <f>C703*E703</f>
        <v>8640</v>
      </c>
      <c r="G703" s="149">
        <v>35</v>
      </c>
      <c r="H703" s="149">
        <f>G703*C703</f>
        <v>840</v>
      </c>
      <c r="I703" s="149">
        <f t="shared" si="349"/>
        <v>9480</v>
      </c>
      <c r="J703" s="161" t="s">
        <v>111</v>
      </c>
    </row>
    <row r="704" spans="1:10">
      <c r="A704" s="153"/>
      <c r="B704" s="227" t="s">
        <v>129</v>
      </c>
      <c r="C704" s="149">
        <v>4</v>
      </c>
      <c r="D704" s="150" t="s">
        <v>14</v>
      </c>
      <c r="E704" s="149">
        <v>480</v>
      </c>
      <c r="F704" s="149">
        <f t="shared" ref="F704:F708" si="350">C704*E704</f>
        <v>1920</v>
      </c>
      <c r="G704" s="149">
        <v>0</v>
      </c>
      <c r="H704" s="149">
        <f t="shared" ref="H704:H708" si="351">G704*C704</f>
        <v>0</v>
      </c>
      <c r="I704" s="149">
        <f t="shared" si="349"/>
        <v>1920</v>
      </c>
      <c r="J704" s="161"/>
    </row>
    <row r="705" spans="1:10">
      <c r="A705" s="153"/>
      <c r="B705" s="227" t="s">
        <v>130</v>
      </c>
      <c r="C705" s="149">
        <v>4</v>
      </c>
      <c r="D705" s="150" t="s">
        <v>14</v>
      </c>
      <c r="E705" s="149">
        <v>17100</v>
      </c>
      <c r="F705" s="149">
        <f t="shared" si="350"/>
        <v>68400</v>
      </c>
      <c r="G705" s="149">
        <v>200</v>
      </c>
      <c r="H705" s="149">
        <f t="shared" si="351"/>
        <v>800</v>
      </c>
      <c r="I705" s="149">
        <f t="shared" si="349"/>
        <v>69200</v>
      </c>
      <c r="J705" s="161"/>
    </row>
    <row r="706" spans="1:10">
      <c r="A706" s="153"/>
      <c r="B706" s="227" t="s">
        <v>131</v>
      </c>
      <c r="C706" s="149">
        <v>4</v>
      </c>
      <c r="D706" s="150" t="s">
        <v>14</v>
      </c>
      <c r="E706" s="149">
        <v>4200</v>
      </c>
      <c r="F706" s="149">
        <f t="shared" si="350"/>
        <v>16800</v>
      </c>
      <c r="G706" s="149">
        <v>0</v>
      </c>
      <c r="H706" s="149">
        <f t="shared" si="351"/>
        <v>0</v>
      </c>
      <c r="I706" s="149">
        <f t="shared" si="349"/>
        <v>16800</v>
      </c>
      <c r="J706" s="161"/>
    </row>
    <row r="707" spans="1:10">
      <c r="A707" s="153"/>
      <c r="B707" s="227" t="s">
        <v>132</v>
      </c>
      <c r="C707" s="149">
        <v>4</v>
      </c>
      <c r="D707" s="150" t="s">
        <v>14</v>
      </c>
      <c r="E707" s="149">
        <v>368</v>
      </c>
      <c r="F707" s="149">
        <f t="shared" si="350"/>
        <v>1472</v>
      </c>
      <c r="G707" s="149">
        <v>25</v>
      </c>
      <c r="H707" s="149">
        <f t="shared" si="351"/>
        <v>100</v>
      </c>
      <c r="I707" s="149">
        <f t="shared" si="349"/>
        <v>1572</v>
      </c>
      <c r="J707" s="161"/>
    </row>
    <row r="708" spans="1:10">
      <c r="A708" s="153"/>
      <c r="B708" s="227" t="s">
        <v>133</v>
      </c>
      <c r="C708" s="149">
        <v>12</v>
      </c>
      <c r="D708" s="150" t="s">
        <v>14</v>
      </c>
      <c r="E708" s="149">
        <v>312</v>
      </c>
      <c r="F708" s="149">
        <f t="shared" si="350"/>
        <v>3744</v>
      </c>
      <c r="G708" s="149">
        <v>75</v>
      </c>
      <c r="H708" s="149">
        <f t="shared" si="351"/>
        <v>900</v>
      </c>
      <c r="I708" s="149">
        <f t="shared" si="349"/>
        <v>4644</v>
      </c>
      <c r="J708" s="161"/>
    </row>
    <row r="709" spans="1:10">
      <c r="A709" s="153"/>
      <c r="B709" s="227" t="s">
        <v>119</v>
      </c>
      <c r="C709" s="149">
        <v>2</v>
      </c>
      <c r="D709" s="150" t="s">
        <v>14</v>
      </c>
      <c r="E709" s="149">
        <v>8350</v>
      </c>
      <c r="F709" s="149">
        <f>C709*E709</f>
        <v>16700</v>
      </c>
      <c r="G709" s="149">
        <v>0</v>
      </c>
      <c r="H709" s="149">
        <f>G709*C709</f>
        <v>0</v>
      </c>
      <c r="I709" s="149">
        <f t="shared" si="349"/>
        <v>16700</v>
      </c>
      <c r="J709" s="161" t="s">
        <v>110</v>
      </c>
    </row>
    <row r="710" spans="1:10">
      <c r="A710" s="153"/>
      <c r="B710" s="227" t="s">
        <v>120</v>
      </c>
      <c r="C710" s="149">
        <v>2</v>
      </c>
      <c r="D710" s="150" t="s">
        <v>14</v>
      </c>
      <c r="E710" s="149">
        <v>150</v>
      </c>
      <c r="F710" s="149">
        <f t="shared" ref="F710:F732" si="352">C710*E710</f>
        <v>300</v>
      </c>
      <c r="G710" s="149">
        <v>0</v>
      </c>
      <c r="H710" s="149">
        <f t="shared" ref="H710:H732" si="353">G710*C710</f>
        <v>0</v>
      </c>
      <c r="I710" s="149">
        <f t="shared" si="349"/>
        <v>300</v>
      </c>
      <c r="J710" s="161" t="s">
        <v>114</v>
      </c>
    </row>
    <row r="711" spans="1:10">
      <c r="A711" s="153"/>
      <c r="B711" s="227" t="s">
        <v>121</v>
      </c>
      <c r="C711" s="149">
        <v>2</v>
      </c>
      <c r="D711" s="150" t="s">
        <v>14</v>
      </c>
      <c r="E711" s="149">
        <v>360</v>
      </c>
      <c r="F711" s="149">
        <f t="shared" si="352"/>
        <v>720</v>
      </c>
      <c r="G711" s="149">
        <v>0</v>
      </c>
      <c r="H711" s="149">
        <f t="shared" si="353"/>
        <v>0</v>
      </c>
      <c r="I711" s="149">
        <f t="shared" si="349"/>
        <v>720</v>
      </c>
      <c r="J711" s="161" t="s">
        <v>111</v>
      </c>
    </row>
    <row r="712" spans="1:10">
      <c r="A712" s="153"/>
      <c r="B712" s="227" t="s">
        <v>123</v>
      </c>
      <c r="C712" s="149">
        <v>2</v>
      </c>
      <c r="D712" s="150" t="s">
        <v>14</v>
      </c>
      <c r="E712" s="149">
        <v>1089</v>
      </c>
      <c r="F712" s="149">
        <f t="shared" si="352"/>
        <v>2178</v>
      </c>
      <c r="G712" s="149">
        <v>0</v>
      </c>
      <c r="H712" s="149">
        <f t="shared" si="353"/>
        <v>0</v>
      </c>
      <c r="I712" s="149">
        <f t="shared" si="349"/>
        <v>2178</v>
      </c>
      <c r="J712" s="151"/>
    </row>
    <row r="713" spans="1:10">
      <c r="A713" s="154"/>
      <c r="B713" s="240" t="s">
        <v>124</v>
      </c>
      <c r="C713" s="177">
        <v>2</v>
      </c>
      <c r="D713" s="178" t="s">
        <v>14</v>
      </c>
      <c r="E713" s="177">
        <v>499</v>
      </c>
      <c r="F713" s="177">
        <f t="shared" si="352"/>
        <v>998</v>
      </c>
      <c r="G713" s="177">
        <v>0</v>
      </c>
      <c r="H713" s="177">
        <f t="shared" si="353"/>
        <v>0</v>
      </c>
      <c r="I713" s="177">
        <f t="shared" si="349"/>
        <v>998</v>
      </c>
      <c r="J713" s="155"/>
    </row>
    <row r="714" spans="1:10">
      <c r="A714" s="164"/>
      <c r="B714" s="229" t="s">
        <v>125</v>
      </c>
      <c r="C714" s="159">
        <v>2</v>
      </c>
      <c r="D714" s="160" t="s">
        <v>14</v>
      </c>
      <c r="E714" s="159">
        <v>6650</v>
      </c>
      <c r="F714" s="159">
        <f t="shared" si="352"/>
        <v>13300</v>
      </c>
      <c r="G714" s="159">
        <v>0</v>
      </c>
      <c r="H714" s="159">
        <f t="shared" si="353"/>
        <v>0</v>
      </c>
      <c r="I714" s="159">
        <f t="shared" si="349"/>
        <v>13300</v>
      </c>
      <c r="J714" s="152"/>
    </row>
    <row r="715" spans="1:10">
      <c r="A715" s="153"/>
      <c r="B715" s="227" t="s">
        <v>126</v>
      </c>
      <c r="C715" s="149">
        <v>2</v>
      </c>
      <c r="D715" s="150" t="s">
        <v>14</v>
      </c>
      <c r="E715" s="149">
        <v>5490</v>
      </c>
      <c r="F715" s="149">
        <f t="shared" si="352"/>
        <v>10980</v>
      </c>
      <c r="G715" s="149">
        <v>0</v>
      </c>
      <c r="H715" s="149">
        <f t="shared" si="353"/>
        <v>0</v>
      </c>
      <c r="I715" s="149">
        <f t="shared" si="349"/>
        <v>10980</v>
      </c>
      <c r="J715" s="151"/>
    </row>
    <row r="716" spans="1:10">
      <c r="A716" s="175"/>
      <c r="B716" s="241" t="s">
        <v>127</v>
      </c>
      <c r="C716" s="242">
        <v>2</v>
      </c>
      <c r="D716" s="243" t="s">
        <v>14</v>
      </c>
      <c r="E716" s="242">
        <v>2450</v>
      </c>
      <c r="F716" s="242">
        <f t="shared" si="352"/>
        <v>4900</v>
      </c>
      <c r="G716" s="242">
        <v>0</v>
      </c>
      <c r="H716" s="242">
        <f t="shared" si="353"/>
        <v>0</v>
      </c>
      <c r="I716" s="242">
        <f t="shared" si="349"/>
        <v>4900</v>
      </c>
      <c r="J716" s="176"/>
    </row>
    <row r="717" spans="1:10">
      <c r="A717" s="153"/>
      <c r="B717" s="227" t="s">
        <v>128</v>
      </c>
      <c r="C717" s="149">
        <v>2</v>
      </c>
      <c r="D717" s="150" t="s">
        <v>14</v>
      </c>
      <c r="E717" s="149">
        <v>1260</v>
      </c>
      <c r="F717" s="149">
        <f t="shared" si="352"/>
        <v>2520</v>
      </c>
      <c r="G717" s="149">
        <v>0</v>
      </c>
      <c r="H717" s="149">
        <f t="shared" si="353"/>
        <v>0</v>
      </c>
      <c r="I717" s="149">
        <f t="shared" si="349"/>
        <v>2520</v>
      </c>
      <c r="J717" s="151"/>
    </row>
    <row r="718" spans="1:10">
      <c r="A718" s="153"/>
      <c r="B718" s="227" t="s">
        <v>134</v>
      </c>
      <c r="C718" s="149">
        <v>66</v>
      </c>
      <c r="D718" s="150" t="s">
        <v>14</v>
      </c>
      <c r="E718" s="149">
        <v>240</v>
      </c>
      <c r="F718" s="149">
        <f t="shared" si="352"/>
        <v>15840</v>
      </c>
      <c r="G718" s="149">
        <v>0</v>
      </c>
      <c r="H718" s="149">
        <f t="shared" si="353"/>
        <v>0</v>
      </c>
      <c r="I718" s="149">
        <f t="shared" si="349"/>
        <v>15840</v>
      </c>
      <c r="J718" s="151"/>
    </row>
    <row r="719" spans="1:10">
      <c r="A719" s="175"/>
      <c r="B719" s="241" t="s">
        <v>249</v>
      </c>
      <c r="C719" s="242">
        <v>63.4</v>
      </c>
      <c r="D719" s="243" t="s">
        <v>135</v>
      </c>
      <c r="E719" s="242">
        <v>177</v>
      </c>
      <c r="F719" s="242">
        <f t="shared" si="352"/>
        <v>11221.8</v>
      </c>
      <c r="G719" s="242">
        <v>0</v>
      </c>
      <c r="H719" s="242">
        <f t="shared" si="353"/>
        <v>0</v>
      </c>
      <c r="I719" s="242">
        <f t="shared" si="349"/>
        <v>11221.8</v>
      </c>
      <c r="J719" s="176"/>
    </row>
    <row r="720" spans="1:10" ht="25.5">
      <c r="A720" s="272"/>
      <c r="B720" s="297" t="s">
        <v>319</v>
      </c>
      <c r="C720" s="274"/>
      <c r="D720" s="275"/>
      <c r="E720" s="274"/>
      <c r="F720" s="274"/>
      <c r="G720" s="274"/>
      <c r="H720" s="274"/>
      <c r="I720" s="276">
        <f>SUM(I668:I719)</f>
        <v>1851727.52</v>
      </c>
      <c r="J720" s="298"/>
    </row>
    <row r="721" spans="1:10">
      <c r="A721" s="164" t="s">
        <v>320</v>
      </c>
      <c r="B721" s="250" t="s">
        <v>83</v>
      </c>
      <c r="C721" s="159"/>
      <c r="D721" s="160"/>
      <c r="E721" s="159"/>
      <c r="F721" s="159"/>
      <c r="G721" s="159"/>
      <c r="H721" s="159"/>
      <c r="I721" s="159"/>
      <c r="J721" s="152"/>
    </row>
    <row r="722" spans="1:10">
      <c r="A722" s="153"/>
      <c r="B722" s="227" t="s">
        <v>157</v>
      </c>
      <c r="C722" s="149">
        <v>46</v>
      </c>
      <c r="D722" s="150" t="s">
        <v>14</v>
      </c>
      <c r="E722" s="251">
        <v>800</v>
      </c>
      <c r="F722" s="149">
        <f t="shared" si="352"/>
        <v>36800</v>
      </c>
      <c r="G722" s="251">
        <v>115</v>
      </c>
      <c r="H722" s="149">
        <f t="shared" si="353"/>
        <v>5290</v>
      </c>
      <c r="I722" s="149">
        <f t="shared" si="349"/>
        <v>42090</v>
      </c>
      <c r="J722" s="151"/>
    </row>
    <row r="723" spans="1:10">
      <c r="A723" s="153"/>
      <c r="B723" s="227" t="s">
        <v>215</v>
      </c>
      <c r="C723" s="149">
        <v>8</v>
      </c>
      <c r="D723" s="150" t="s">
        <v>14</v>
      </c>
      <c r="E723" s="149">
        <v>10800</v>
      </c>
      <c r="F723" s="149">
        <f t="shared" si="352"/>
        <v>86400</v>
      </c>
      <c r="G723" s="149">
        <v>115</v>
      </c>
      <c r="H723" s="149">
        <f t="shared" si="353"/>
        <v>920</v>
      </c>
      <c r="I723" s="149">
        <f t="shared" si="349"/>
        <v>87320</v>
      </c>
      <c r="J723" s="151"/>
    </row>
    <row r="724" spans="1:10">
      <c r="A724" s="153"/>
      <c r="B724" s="227" t="s">
        <v>158</v>
      </c>
      <c r="C724" s="149">
        <v>12</v>
      </c>
      <c r="D724" s="150" t="s">
        <v>14</v>
      </c>
      <c r="E724" s="149">
        <v>220</v>
      </c>
      <c r="F724" s="149">
        <f t="shared" si="352"/>
        <v>2640</v>
      </c>
      <c r="G724" s="251">
        <v>80</v>
      </c>
      <c r="H724" s="149">
        <f t="shared" si="353"/>
        <v>960</v>
      </c>
      <c r="I724" s="149">
        <f t="shared" si="349"/>
        <v>3600</v>
      </c>
      <c r="J724" s="151"/>
    </row>
    <row r="725" spans="1:10">
      <c r="A725" s="153"/>
      <c r="B725" s="227" t="s">
        <v>159</v>
      </c>
      <c r="C725" s="149">
        <v>4</v>
      </c>
      <c r="D725" s="150" t="s">
        <v>14</v>
      </c>
      <c r="E725" s="149">
        <v>220</v>
      </c>
      <c r="F725" s="149">
        <f t="shared" si="352"/>
        <v>880</v>
      </c>
      <c r="G725" s="251">
        <v>90</v>
      </c>
      <c r="H725" s="149">
        <f t="shared" si="353"/>
        <v>360</v>
      </c>
      <c r="I725" s="149">
        <f t="shared" si="349"/>
        <v>1240</v>
      </c>
      <c r="J725" s="151"/>
    </row>
    <row r="726" spans="1:10">
      <c r="A726" s="153"/>
      <c r="B726" s="227" t="s">
        <v>364</v>
      </c>
      <c r="C726" s="149">
        <v>6</v>
      </c>
      <c r="D726" s="150" t="s">
        <v>14</v>
      </c>
      <c r="E726" s="149">
        <v>220</v>
      </c>
      <c r="F726" s="149">
        <f t="shared" si="352"/>
        <v>1320</v>
      </c>
      <c r="G726" s="251">
        <v>90</v>
      </c>
      <c r="H726" s="149">
        <f t="shared" si="353"/>
        <v>540</v>
      </c>
      <c r="I726" s="149">
        <f t="shared" si="349"/>
        <v>1860</v>
      </c>
      <c r="J726" s="151"/>
    </row>
    <row r="727" spans="1:10">
      <c r="A727" s="153"/>
      <c r="B727" s="227" t="s">
        <v>160</v>
      </c>
      <c r="C727" s="149">
        <v>4</v>
      </c>
      <c r="D727" s="150" t="s">
        <v>14</v>
      </c>
      <c r="E727" s="149">
        <v>1350</v>
      </c>
      <c r="F727" s="149">
        <f t="shared" si="352"/>
        <v>5400</v>
      </c>
      <c r="G727" s="251">
        <v>450</v>
      </c>
      <c r="H727" s="149">
        <f t="shared" si="353"/>
        <v>1800</v>
      </c>
      <c r="I727" s="149">
        <f t="shared" si="349"/>
        <v>7200</v>
      </c>
      <c r="J727" s="151"/>
    </row>
    <row r="728" spans="1:10">
      <c r="A728" s="153"/>
      <c r="B728" s="227" t="s">
        <v>216</v>
      </c>
      <c r="C728" s="149">
        <v>200</v>
      </c>
      <c r="D728" s="150" t="s">
        <v>18</v>
      </c>
      <c r="E728" s="252">
        <v>14</v>
      </c>
      <c r="F728" s="149">
        <f t="shared" si="352"/>
        <v>2800</v>
      </c>
      <c r="G728" s="252">
        <v>7</v>
      </c>
      <c r="H728" s="149">
        <f t="shared" si="353"/>
        <v>1400</v>
      </c>
      <c r="I728" s="149">
        <f t="shared" si="349"/>
        <v>4200</v>
      </c>
      <c r="J728" s="151"/>
    </row>
    <row r="729" spans="1:10">
      <c r="A729" s="153"/>
      <c r="B729" s="227" t="s">
        <v>217</v>
      </c>
      <c r="C729" s="149">
        <v>200</v>
      </c>
      <c r="D729" s="150" t="s">
        <v>18</v>
      </c>
      <c r="E729" s="252">
        <v>14</v>
      </c>
      <c r="F729" s="149">
        <f t="shared" si="352"/>
        <v>2800</v>
      </c>
      <c r="G729" s="252">
        <v>7</v>
      </c>
      <c r="H729" s="149">
        <f t="shared" si="353"/>
        <v>1400</v>
      </c>
      <c r="I729" s="149">
        <f t="shared" si="349"/>
        <v>4200</v>
      </c>
      <c r="J729" s="151"/>
    </row>
    <row r="730" spans="1:10">
      <c r="A730" s="153"/>
      <c r="B730" s="227" t="s">
        <v>218</v>
      </c>
      <c r="C730" s="149">
        <v>200</v>
      </c>
      <c r="D730" s="150" t="s">
        <v>18</v>
      </c>
      <c r="E730" s="252">
        <v>14</v>
      </c>
      <c r="F730" s="149">
        <f t="shared" si="352"/>
        <v>2800</v>
      </c>
      <c r="G730" s="252">
        <v>7</v>
      </c>
      <c r="H730" s="149">
        <f t="shared" si="353"/>
        <v>1400</v>
      </c>
      <c r="I730" s="149">
        <f t="shared" si="349"/>
        <v>4200</v>
      </c>
      <c r="J730" s="151"/>
    </row>
    <row r="731" spans="1:10">
      <c r="A731" s="153"/>
      <c r="B731" s="227" t="s">
        <v>163</v>
      </c>
      <c r="C731" s="149">
        <v>240</v>
      </c>
      <c r="D731" s="150" t="s">
        <v>18</v>
      </c>
      <c r="E731" s="253">
        <v>14</v>
      </c>
      <c r="F731" s="149">
        <f t="shared" si="352"/>
        <v>3360</v>
      </c>
      <c r="G731" s="149">
        <v>25</v>
      </c>
      <c r="H731" s="149">
        <f t="shared" si="353"/>
        <v>6000</v>
      </c>
      <c r="I731" s="149">
        <f t="shared" si="349"/>
        <v>9360</v>
      </c>
      <c r="J731" s="151"/>
    </row>
    <row r="732" spans="1:10">
      <c r="A732" s="153"/>
      <c r="B732" s="227" t="s">
        <v>252</v>
      </c>
      <c r="C732" s="149">
        <v>1</v>
      </c>
      <c r="D732" s="150" t="s">
        <v>5</v>
      </c>
      <c r="E732" s="149">
        <f>SUM(F728:F730)*0.1</f>
        <v>840</v>
      </c>
      <c r="F732" s="149">
        <f t="shared" si="352"/>
        <v>840</v>
      </c>
      <c r="G732" s="149">
        <v>0</v>
      </c>
      <c r="H732" s="149">
        <f t="shared" si="353"/>
        <v>0</v>
      </c>
      <c r="I732" s="149">
        <f t="shared" si="349"/>
        <v>840</v>
      </c>
      <c r="J732" s="151"/>
    </row>
    <row r="733" spans="1:10" ht="25.5">
      <c r="A733" s="272"/>
      <c r="B733" s="297" t="s">
        <v>321</v>
      </c>
      <c r="C733" s="274"/>
      <c r="D733" s="275"/>
      <c r="E733" s="274"/>
      <c r="F733" s="274"/>
      <c r="G733" s="300"/>
      <c r="H733" s="274"/>
      <c r="I733" s="276">
        <f>SUM(I722:I732)</f>
        <v>166110</v>
      </c>
      <c r="J733" s="298"/>
    </row>
    <row r="734" spans="1:10">
      <c r="A734" s="164" t="s">
        <v>322</v>
      </c>
      <c r="B734" s="250" t="s">
        <v>84</v>
      </c>
      <c r="C734" s="159"/>
      <c r="D734" s="160"/>
      <c r="E734" s="159"/>
      <c r="F734" s="159"/>
      <c r="G734" s="255"/>
      <c r="H734" s="159"/>
      <c r="I734" s="159"/>
      <c r="J734" s="256"/>
    </row>
    <row r="735" spans="1:10">
      <c r="A735" s="153"/>
      <c r="B735" s="227" t="s">
        <v>176</v>
      </c>
      <c r="C735" s="149">
        <v>92</v>
      </c>
      <c r="D735" s="150" t="s">
        <v>18</v>
      </c>
      <c r="E735" s="149">
        <v>194.51</v>
      </c>
      <c r="F735" s="149">
        <f t="shared" ref="F735:F745" si="354">C735*E735</f>
        <v>17894.919999999998</v>
      </c>
      <c r="G735" s="149">
        <v>75</v>
      </c>
      <c r="H735" s="149">
        <f t="shared" ref="H735:H745" si="355">G735*C735</f>
        <v>6900</v>
      </c>
      <c r="I735" s="149">
        <f t="shared" ref="I735:I745" si="356">H735+F735</f>
        <v>24794.92</v>
      </c>
      <c r="J735" s="257"/>
    </row>
    <row r="736" spans="1:10">
      <c r="A736" s="175"/>
      <c r="B736" s="241" t="s">
        <v>177</v>
      </c>
      <c r="C736" s="242">
        <v>24</v>
      </c>
      <c r="D736" s="243" t="s">
        <v>18</v>
      </c>
      <c r="E736" s="242">
        <v>89.95</v>
      </c>
      <c r="F736" s="242">
        <f t="shared" si="354"/>
        <v>2158.8000000000002</v>
      </c>
      <c r="G736" s="242">
        <v>40</v>
      </c>
      <c r="H736" s="242">
        <f t="shared" si="355"/>
        <v>960</v>
      </c>
      <c r="I736" s="242">
        <f t="shared" si="356"/>
        <v>3118.8</v>
      </c>
      <c r="J736" s="258"/>
    </row>
    <row r="737" spans="1:10">
      <c r="A737" s="153"/>
      <c r="B737" s="227" t="s">
        <v>178</v>
      </c>
      <c r="C737" s="149">
        <v>24</v>
      </c>
      <c r="D737" s="150" t="s">
        <v>18</v>
      </c>
      <c r="E737" s="149">
        <v>36.21</v>
      </c>
      <c r="F737" s="149">
        <f t="shared" si="354"/>
        <v>869.04</v>
      </c>
      <c r="G737" s="149">
        <v>30</v>
      </c>
      <c r="H737" s="149">
        <f t="shared" si="355"/>
        <v>720</v>
      </c>
      <c r="I737" s="149">
        <f t="shared" si="356"/>
        <v>1589.04</v>
      </c>
      <c r="J737" s="257"/>
    </row>
    <row r="738" spans="1:10">
      <c r="A738" s="153"/>
      <c r="B738" s="227" t="s">
        <v>179</v>
      </c>
      <c r="C738" s="149">
        <v>16</v>
      </c>
      <c r="D738" s="150" t="s">
        <v>18</v>
      </c>
      <c r="E738" s="149">
        <v>22.19</v>
      </c>
      <c r="F738" s="149">
        <f t="shared" si="354"/>
        <v>355.04</v>
      </c>
      <c r="G738" s="149">
        <v>30</v>
      </c>
      <c r="H738" s="149">
        <f t="shared" si="355"/>
        <v>480</v>
      </c>
      <c r="I738" s="149">
        <f t="shared" si="356"/>
        <v>835.04</v>
      </c>
      <c r="J738" s="257"/>
    </row>
    <row r="739" spans="1:10">
      <c r="A739" s="153"/>
      <c r="B739" s="227" t="s">
        <v>180</v>
      </c>
      <c r="C739" s="149">
        <v>232</v>
      </c>
      <c r="D739" s="150" t="s">
        <v>18</v>
      </c>
      <c r="E739" s="149">
        <v>62.5</v>
      </c>
      <c r="F739" s="149">
        <f t="shared" si="354"/>
        <v>14500</v>
      </c>
      <c r="G739" s="149">
        <v>30</v>
      </c>
      <c r="H739" s="149">
        <f t="shared" si="355"/>
        <v>6960</v>
      </c>
      <c r="I739" s="149">
        <f t="shared" si="356"/>
        <v>21460</v>
      </c>
      <c r="J739" s="257"/>
    </row>
    <row r="740" spans="1:10">
      <c r="A740" s="175"/>
      <c r="B740" s="241" t="s">
        <v>175</v>
      </c>
      <c r="C740" s="242">
        <v>28</v>
      </c>
      <c r="D740" s="243" t="s">
        <v>18</v>
      </c>
      <c r="E740" s="242">
        <v>89.95</v>
      </c>
      <c r="F740" s="242">
        <f t="shared" si="354"/>
        <v>2518.6</v>
      </c>
      <c r="G740" s="242">
        <v>40</v>
      </c>
      <c r="H740" s="242">
        <f t="shared" si="355"/>
        <v>1120</v>
      </c>
      <c r="I740" s="242">
        <f t="shared" si="356"/>
        <v>3638.6</v>
      </c>
      <c r="J740" s="258"/>
    </row>
    <row r="741" spans="1:10">
      <c r="A741" s="153"/>
      <c r="B741" s="227" t="s">
        <v>206</v>
      </c>
      <c r="C741" s="149">
        <v>52</v>
      </c>
      <c r="D741" s="150" t="s">
        <v>18</v>
      </c>
      <c r="E741" s="149">
        <v>326.52</v>
      </c>
      <c r="F741" s="149">
        <f t="shared" si="354"/>
        <v>16979.04</v>
      </c>
      <c r="G741" s="149">
        <v>120</v>
      </c>
      <c r="H741" s="149">
        <f t="shared" si="355"/>
        <v>6240</v>
      </c>
      <c r="I741" s="149">
        <f t="shared" si="356"/>
        <v>23219.040000000001</v>
      </c>
      <c r="J741" s="257"/>
    </row>
    <row r="742" spans="1:10">
      <c r="A742" s="259"/>
      <c r="B742" s="227" t="s">
        <v>164</v>
      </c>
      <c r="C742" s="149">
        <v>1</v>
      </c>
      <c r="D742" s="150" t="s">
        <v>5</v>
      </c>
      <c r="E742" s="149">
        <v>39327</v>
      </c>
      <c r="F742" s="149">
        <f t="shared" si="354"/>
        <v>39327</v>
      </c>
      <c r="G742" s="149">
        <v>11798</v>
      </c>
      <c r="H742" s="149">
        <f t="shared" si="355"/>
        <v>11798</v>
      </c>
      <c r="I742" s="149">
        <f t="shared" si="356"/>
        <v>51125</v>
      </c>
      <c r="J742" s="260"/>
    </row>
    <row r="743" spans="1:10">
      <c r="A743" s="259"/>
      <c r="B743" s="227" t="s">
        <v>165</v>
      </c>
      <c r="C743" s="149">
        <v>1</v>
      </c>
      <c r="D743" s="150" t="s">
        <v>5</v>
      </c>
      <c r="E743" s="149">
        <v>23596</v>
      </c>
      <c r="F743" s="149">
        <f t="shared" si="354"/>
        <v>23596</v>
      </c>
      <c r="G743" s="149">
        <v>7078</v>
      </c>
      <c r="H743" s="149">
        <f t="shared" si="355"/>
        <v>7078</v>
      </c>
      <c r="I743" s="149">
        <f t="shared" si="356"/>
        <v>30674</v>
      </c>
      <c r="J743" s="260"/>
    </row>
    <row r="744" spans="1:10">
      <c r="A744" s="153"/>
      <c r="B744" s="227" t="s">
        <v>208</v>
      </c>
      <c r="C744" s="149">
        <v>1</v>
      </c>
      <c r="D744" s="150" t="s">
        <v>5</v>
      </c>
      <c r="E744" s="149">
        <v>7865.5</v>
      </c>
      <c r="F744" s="149">
        <f t="shared" si="354"/>
        <v>7865.5</v>
      </c>
      <c r="G744" s="149">
        <v>2359.6</v>
      </c>
      <c r="H744" s="149">
        <f t="shared" si="355"/>
        <v>2359.6</v>
      </c>
      <c r="I744" s="149">
        <f t="shared" si="356"/>
        <v>10225.1</v>
      </c>
      <c r="J744" s="261"/>
    </row>
    <row r="745" spans="1:10">
      <c r="A745" s="153"/>
      <c r="B745" s="227" t="s">
        <v>282</v>
      </c>
      <c r="C745" s="149">
        <v>16</v>
      </c>
      <c r="D745" s="150" t="s">
        <v>189</v>
      </c>
      <c r="E745" s="149">
        <v>0</v>
      </c>
      <c r="F745" s="149">
        <f t="shared" si="354"/>
        <v>0</v>
      </c>
      <c r="G745" s="149">
        <v>1500</v>
      </c>
      <c r="H745" s="149">
        <f t="shared" si="355"/>
        <v>24000</v>
      </c>
      <c r="I745" s="149">
        <f t="shared" si="356"/>
        <v>24000</v>
      </c>
      <c r="J745" s="257"/>
    </row>
    <row r="746" spans="1:10" ht="25.5">
      <c r="A746" s="272"/>
      <c r="B746" s="297" t="s">
        <v>323</v>
      </c>
      <c r="C746" s="274"/>
      <c r="D746" s="275"/>
      <c r="E746" s="274"/>
      <c r="F746" s="274"/>
      <c r="G746" s="274"/>
      <c r="H746" s="274"/>
      <c r="I746" s="276">
        <f>SUM(I735:I745)</f>
        <v>194679.54</v>
      </c>
      <c r="J746" s="318"/>
    </row>
    <row r="747" spans="1:10" ht="25.5">
      <c r="A747" s="284"/>
      <c r="B747" s="234" t="s">
        <v>324</v>
      </c>
      <c r="C747" s="235"/>
      <c r="D747" s="236"/>
      <c r="E747" s="235"/>
      <c r="F747" s="235"/>
      <c r="G747" s="235"/>
      <c r="H747" s="235"/>
      <c r="I747" s="295"/>
      <c r="J747" s="238">
        <f>SUM(I746,I733,I720)</f>
        <v>2212517.06</v>
      </c>
    </row>
    <row r="748" spans="1:10" ht="25.5">
      <c r="A748" s="236"/>
      <c r="B748" s="289" t="s">
        <v>325</v>
      </c>
      <c r="C748" s="235"/>
      <c r="D748" s="236"/>
      <c r="E748" s="235"/>
      <c r="F748" s="235"/>
      <c r="G748" s="235"/>
      <c r="H748" s="235"/>
      <c r="I748" s="295"/>
      <c r="J748" s="290">
        <f>SUM(J747,J665)</f>
        <v>2258205.56</v>
      </c>
    </row>
    <row r="749" spans="1:10">
      <c r="A749" s="221">
        <v>5</v>
      </c>
      <c r="B749" s="147" t="s">
        <v>331</v>
      </c>
      <c r="C749" s="222"/>
      <c r="D749" s="223"/>
      <c r="E749" s="222"/>
      <c r="F749" s="222"/>
      <c r="G749" s="222"/>
      <c r="H749" s="222"/>
      <c r="I749" s="222"/>
      <c r="J749" s="224"/>
    </row>
    <row r="750" spans="1:10">
      <c r="A750" s="156">
        <v>5.0999999999999996</v>
      </c>
      <c r="B750" s="225" t="s">
        <v>80</v>
      </c>
      <c r="C750" s="149"/>
      <c r="D750" s="150"/>
      <c r="E750" s="149"/>
      <c r="F750" s="149"/>
      <c r="G750" s="149"/>
      <c r="H750" s="149"/>
      <c r="I750" s="149"/>
      <c r="J750" s="151"/>
    </row>
    <row r="751" spans="1:10">
      <c r="A751" s="153" t="s">
        <v>332</v>
      </c>
      <c r="B751" s="226" t="s">
        <v>73</v>
      </c>
      <c r="C751" s="149"/>
      <c r="D751" s="150"/>
      <c r="E751" s="149"/>
      <c r="F751" s="149"/>
      <c r="G751" s="149"/>
      <c r="H751" s="149"/>
      <c r="I751" s="149"/>
      <c r="J751" s="151"/>
    </row>
    <row r="752" spans="1:10">
      <c r="A752" s="157"/>
      <c r="B752" s="240" t="s">
        <v>136</v>
      </c>
      <c r="C752" s="177">
        <v>74.5</v>
      </c>
      <c r="D752" s="178" t="s">
        <v>11</v>
      </c>
      <c r="E752" s="177">
        <v>0</v>
      </c>
      <c r="F752" s="177">
        <f>C752*E752</f>
        <v>0</v>
      </c>
      <c r="G752" s="177">
        <v>50</v>
      </c>
      <c r="H752" s="177">
        <f>G752*C752</f>
        <v>3725</v>
      </c>
      <c r="I752" s="177">
        <f>H752+F752</f>
        <v>3725</v>
      </c>
      <c r="J752" s="155" t="s">
        <v>19</v>
      </c>
    </row>
    <row r="753" spans="1:10">
      <c r="A753" s="163"/>
      <c r="B753" s="229" t="s">
        <v>137</v>
      </c>
      <c r="C753" s="159">
        <v>74.5</v>
      </c>
      <c r="D753" s="160" t="s">
        <v>11</v>
      </c>
      <c r="E753" s="159">
        <v>0</v>
      </c>
      <c r="F753" s="159">
        <f t="shared" ref="F753:F767" si="357">C753*E753</f>
        <v>0</v>
      </c>
      <c r="G753" s="159">
        <v>25</v>
      </c>
      <c r="H753" s="159">
        <f t="shared" ref="H753:H767" si="358">G753*C753</f>
        <v>1862.5</v>
      </c>
      <c r="I753" s="159">
        <f t="shared" ref="I753:I767" si="359">H753+F753</f>
        <v>1862.5</v>
      </c>
      <c r="J753" s="152" t="s">
        <v>19</v>
      </c>
    </row>
    <row r="754" spans="1:10">
      <c r="A754" s="156"/>
      <c r="B754" s="227" t="s">
        <v>138</v>
      </c>
      <c r="C754" s="149">
        <v>163.54</v>
      </c>
      <c r="D754" s="150" t="s">
        <v>11</v>
      </c>
      <c r="E754" s="149">
        <v>0</v>
      </c>
      <c r="F754" s="149">
        <f t="shared" si="357"/>
        <v>0</v>
      </c>
      <c r="G754" s="149">
        <v>35</v>
      </c>
      <c r="H754" s="149">
        <f t="shared" si="358"/>
        <v>5723.9</v>
      </c>
      <c r="I754" s="149">
        <f t="shared" si="359"/>
        <v>5723.9</v>
      </c>
      <c r="J754" s="151" t="s">
        <v>19</v>
      </c>
    </row>
    <row r="755" spans="1:10">
      <c r="A755" s="268"/>
      <c r="B755" s="241" t="s">
        <v>139</v>
      </c>
      <c r="C755" s="242">
        <v>10</v>
      </c>
      <c r="D755" s="243" t="s">
        <v>14</v>
      </c>
      <c r="E755" s="242">
        <v>0</v>
      </c>
      <c r="F755" s="242">
        <f t="shared" si="357"/>
        <v>0</v>
      </c>
      <c r="G755" s="242">
        <v>250</v>
      </c>
      <c r="H755" s="242">
        <f t="shared" si="358"/>
        <v>2500</v>
      </c>
      <c r="I755" s="242">
        <f t="shared" si="359"/>
        <v>2500</v>
      </c>
      <c r="J755" s="176" t="s">
        <v>19</v>
      </c>
    </row>
    <row r="756" spans="1:10">
      <c r="A756" s="156"/>
      <c r="B756" s="227" t="s">
        <v>140</v>
      </c>
      <c r="C756" s="149">
        <v>28</v>
      </c>
      <c r="D756" s="150" t="s">
        <v>14</v>
      </c>
      <c r="E756" s="149">
        <v>0</v>
      </c>
      <c r="F756" s="149">
        <f t="shared" si="357"/>
        <v>0</v>
      </c>
      <c r="G756" s="149">
        <v>180</v>
      </c>
      <c r="H756" s="149">
        <f t="shared" si="358"/>
        <v>5040</v>
      </c>
      <c r="I756" s="149">
        <f t="shared" si="359"/>
        <v>5040</v>
      </c>
      <c r="J756" s="151" t="s">
        <v>19</v>
      </c>
    </row>
    <row r="757" spans="1:10">
      <c r="A757" s="156"/>
      <c r="B757" s="227" t="s">
        <v>141</v>
      </c>
      <c r="C757" s="149">
        <v>9</v>
      </c>
      <c r="D757" s="150" t="s">
        <v>11</v>
      </c>
      <c r="E757" s="149">
        <v>0</v>
      </c>
      <c r="F757" s="149">
        <f t="shared" si="357"/>
        <v>0</v>
      </c>
      <c r="G757" s="149">
        <v>50</v>
      </c>
      <c r="H757" s="149">
        <f t="shared" si="358"/>
        <v>450</v>
      </c>
      <c r="I757" s="149">
        <f t="shared" si="359"/>
        <v>450</v>
      </c>
      <c r="J757" s="151" t="s">
        <v>19</v>
      </c>
    </row>
    <row r="758" spans="1:10">
      <c r="A758" s="156"/>
      <c r="B758" s="227" t="s">
        <v>142</v>
      </c>
      <c r="C758" s="149">
        <v>9</v>
      </c>
      <c r="D758" s="150" t="s">
        <v>11</v>
      </c>
      <c r="E758" s="149">
        <v>0</v>
      </c>
      <c r="F758" s="149">
        <f t="shared" si="357"/>
        <v>0</v>
      </c>
      <c r="G758" s="149">
        <v>50</v>
      </c>
      <c r="H758" s="149">
        <f t="shared" si="358"/>
        <v>450</v>
      </c>
      <c r="I758" s="149">
        <f t="shared" si="359"/>
        <v>450</v>
      </c>
      <c r="J758" s="151" t="s">
        <v>19</v>
      </c>
    </row>
    <row r="759" spans="1:10">
      <c r="A759" s="156"/>
      <c r="B759" s="227" t="s">
        <v>385</v>
      </c>
      <c r="C759" s="149">
        <v>4</v>
      </c>
      <c r="D759" s="150" t="s">
        <v>14</v>
      </c>
      <c r="E759" s="149">
        <v>0</v>
      </c>
      <c r="F759" s="149">
        <f t="shared" si="357"/>
        <v>0</v>
      </c>
      <c r="G759" s="149">
        <v>60</v>
      </c>
      <c r="H759" s="149">
        <f t="shared" si="358"/>
        <v>240</v>
      </c>
      <c r="I759" s="149">
        <f t="shared" si="359"/>
        <v>240</v>
      </c>
      <c r="J759" s="151" t="s">
        <v>19</v>
      </c>
    </row>
    <row r="760" spans="1:10">
      <c r="A760" s="268"/>
      <c r="B760" s="241" t="s">
        <v>143</v>
      </c>
      <c r="C760" s="242">
        <v>6</v>
      </c>
      <c r="D760" s="243" t="s">
        <v>14</v>
      </c>
      <c r="E760" s="242">
        <v>0</v>
      </c>
      <c r="F760" s="242">
        <f t="shared" si="357"/>
        <v>0</v>
      </c>
      <c r="G760" s="242">
        <v>25</v>
      </c>
      <c r="H760" s="242">
        <f t="shared" si="358"/>
        <v>150</v>
      </c>
      <c r="I760" s="242">
        <f t="shared" si="359"/>
        <v>150</v>
      </c>
      <c r="J760" s="176" t="s">
        <v>19</v>
      </c>
    </row>
    <row r="761" spans="1:10">
      <c r="A761" s="156"/>
      <c r="B761" s="227" t="s">
        <v>144</v>
      </c>
      <c r="C761" s="149">
        <v>12</v>
      </c>
      <c r="D761" s="150" t="s">
        <v>14</v>
      </c>
      <c r="E761" s="149">
        <v>0</v>
      </c>
      <c r="F761" s="149">
        <f t="shared" si="357"/>
        <v>0</v>
      </c>
      <c r="G761" s="149">
        <v>25</v>
      </c>
      <c r="H761" s="149">
        <f t="shared" si="358"/>
        <v>300</v>
      </c>
      <c r="I761" s="149">
        <f t="shared" si="359"/>
        <v>300</v>
      </c>
      <c r="J761" s="151" t="s">
        <v>19</v>
      </c>
    </row>
    <row r="762" spans="1:10">
      <c r="A762" s="156"/>
      <c r="B762" s="227" t="s">
        <v>145</v>
      </c>
      <c r="C762" s="149">
        <v>234</v>
      </c>
      <c r="D762" s="150" t="s">
        <v>18</v>
      </c>
      <c r="E762" s="149">
        <v>0</v>
      </c>
      <c r="F762" s="149">
        <f t="shared" si="357"/>
        <v>0</v>
      </c>
      <c r="G762" s="149">
        <v>12</v>
      </c>
      <c r="H762" s="149">
        <f t="shared" si="358"/>
        <v>2808</v>
      </c>
      <c r="I762" s="149">
        <f t="shared" si="359"/>
        <v>2808</v>
      </c>
      <c r="J762" s="151" t="s">
        <v>19</v>
      </c>
    </row>
    <row r="763" spans="1:10">
      <c r="A763" s="156"/>
      <c r="B763" s="227" t="s">
        <v>146</v>
      </c>
      <c r="C763" s="149">
        <v>1</v>
      </c>
      <c r="D763" s="150" t="s">
        <v>18</v>
      </c>
      <c r="E763" s="149">
        <v>0</v>
      </c>
      <c r="F763" s="149">
        <f t="shared" si="357"/>
        <v>0</v>
      </c>
      <c r="G763" s="149">
        <v>220</v>
      </c>
      <c r="H763" s="149">
        <f t="shared" si="358"/>
        <v>220</v>
      </c>
      <c r="I763" s="149">
        <f t="shared" si="359"/>
        <v>220</v>
      </c>
      <c r="J763" s="151" t="s">
        <v>19</v>
      </c>
    </row>
    <row r="764" spans="1:10">
      <c r="A764" s="156"/>
      <c r="B764" s="227" t="s">
        <v>147</v>
      </c>
      <c r="C764" s="149">
        <v>0.48</v>
      </c>
      <c r="D764" s="150" t="s">
        <v>11</v>
      </c>
      <c r="E764" s="149">
        <v>0</v>
      </c>
      <c r="F764" s="149">
        <f t="shared" si="357"/>
        <v>0</v>
      </c>
      <c r="G764" s="149">
        <v>40</v>
      </c>
      <c r="H764" s="149">
        <f t="shared" si="358"/>
        <v>19.2</v>
      </c>
      <c r="I764" s="149">
        <f t="shared" si="359"/>
        <v>19.2</v>
      </c>
      <c r="J764" s="151" t="s">
        <v>74</v>
      </c>
    </row>
    <row r="765" spans="1:10">
      <c r="A765" s="156"/>
      <c r="B765" s="227" t="s">
        <v>148</v>
      </c>
      <c r="C765" s="149">
        <v>3</v>
      </c>
      <c r="D765" s="150" t="s">
        <v>14</v>
      </c>
      <c r="E765" s="149">
        <v>0</v>
      </c>
      <c r="F765" s="149">
        <f t="shared" si="357"/>
        <v>0</v>
      </c>
      <c r="G765" s="149">
        <v>40</v>
      </c>
      <c r="H765" s="149">
        <f t="shared" si="358"/>
        <v>120</v>
      </c>
      <c r="I765" s="149">
        <f t="shared" si="359"/>
        <v>120</v>
      </c>
      <c r="J765" s="151" t="s">
        <v>74</v>
      </c>
    </row>
    <row r="766" spans="1:10">
      <c r="A766" s="156"/>
      <c r="B766" s="227" t="s">
        <v>149</v>
      </c>
      <c r="C766" s="149">
        <v>1.8</v>
      </c>
      <c r="D766" s="150" t="s">
        <v>11</v>
      </c>
      <c r="E766" s="149">
        <v>0</v>
      </c>
      <c r="F766" s="149">
        <f t="shared" si="357"/>
        <v>0</v>
      </c>
      <c r="G766" s="149">
        <v>60</v>
      </c>
      <c r="H766" s="149">
        <f t="shared" si="358"/>
        <v>108</v>
      </c>
      <c r="I766" s="149">
        <f t="shared" si="359"/>
        <v>108</v>
      </c>
      <c r="J766" s="151" t="s">
        <v>74</v>
      </c>
    </row>
    <row r="767" spans="1:10">
      <c r="A767" s="179"/>
      <c r="B767" s="230" t="s">
        <v>150</v>
      </c>
      <c r="C767" s="231">
        <v>1</v>
      </c>
      <c r="D767" s="232" t="s">
        <v>14</v>
      </c>
      <c r="E767" s="231">
        <v>0</v>
      </c>
      <c r="F767" s="231">
        <f t="shared" si="357"/>
        <v>0</v>
      </c>
      <c r="G767" s="231">
        <v>25</v>
      </c>
      <c r="H767" s="231">
        <f t="shared" si="358"/>
        <v>25</v>
      </c>
      <c r="I767" s="231">
        <f t="shared" si="359"/>
        <v>25</v>
      </c>
      <c r="J767" s="233" t="s">
        <v>19</v>
      </c>
    </row>
    <row r="768" spans="1:10" ht="25.5">
      <c r="A768" s="158"/>
      <c r="B768" s="234" t="s">
        <v>333</v>
      </c>
      <c r="C768" s="235"/>
      <c r="D768" s="236"/>
      <c r="E768" s="235"/>
      <c r="F768" s="235"/>
      <c r="G768" s="235"/>
      <c r="H768" s="235"/>
      <c r="I768" s="237"/>
      <c r="J768" s="238">
        <f>SUM(I752:I767)</f>
        <v>23741.600000000002</v>
      </c>
    </row>
    <row r="769" spans="1:10">
      <c r="A769" s="163">
        <v>5.2</v>
      </c>
      <c r="B769" s="239" t="s">
        <v>85</v>
      </c>
      <c r="C769" s="159"/>
      <c r="D769" s="160"/>
      <c r="E769" s="159"/>
      <c r="F769" s="159"/>
      <c r="G769" s="159"/>
      <c r="H769" s="159"/>
      <c r="I769" s="159"/>
      <c r="J769" s="152"/>
    </row>
    <row r="770" spans="1:10">
      <c r="A770" s="154" t="s">
        <v>334</v>
      </c>
      <c r="B770" s="228" t="s">
        <v>162</v>
      </c>
      <c r="C770" s="177"/>
      <c r="D770" s="178"/>
      <c r="E770" s="177"/>
      <c r="F770" s="177"/>
      <c r="G770" s="177"/>
      <c r="H770" s="177"/>
      <c r="I770" s="177"/>
      <c r="J770" s="155"/>
    </row>
    <row r="771" spans="1:10">
      <c r="A771" s="164"/>
      <c r="B771" s="229" t="s">
        <v>92</v>
      </c>
      <c r="C771" s="159">
        <v>28.5</v>
      </c>
      <c r="D771" s="160" t="s">
        <v>11</v>
      </c>
      <c r="E771" s="159">
        <v>285</v>
      </c>
      <c r="F771" s="159">
        <f t="shared" ref="F771" si="360">C771*E771</f>
        <v>8122.5</v>
      </c>
      <c r="G771" s="159">
        <v>75</v>
      </c>
      <c r="H771" s="159">
        <f t="shared" ref="H771" si="361">G771*C771</f>
        <v>2137.5</v>
      </c>
      <c r="I771" s="159">
        <f t="shared" ref="I771" si="362">H771+F771</f>
        <v>10260</v>
      </c>
      <c r="J771" s="152"/>
    </row>
    <row r="772" spans="1:10">
      <c r="A772" s="153"/>
      <c r="B772" s="227" t="s">
        <v>88</v>
      </c>
      <c r="C772" s="149"/>
      <c r="D772" s="150"/>
      <c r="E772" s="149"/>
      <c r="F772" s="149"/>
      <c r="G772" s="149"/>
      <c r="H772" s="149"/>
      <c r="I772" s="149"/>
      <c r="J772" s="151"/>
    </row>
    <row r="773" spans="1:10">
      <c r="A773" s="153"/>
      <c r="B773" s="227" t="s">
        <v>91</v>
      </c>
      <c r="C773" s="149">
        <v>53.48</v>
      </c>
      <c r="D773" s="150" t="s">
        <v>11</v>
      </c>
      <c r="E773" s="149">
        <v>1450</v>
      </c>
      <c r="F773" s="149">
        <f t="shared" ref="F773:F788" si="363">C773*E773</f>
        <v>77546</v>
      </c>
      <c r="G773" s="149">
        <v>400</v>
      </c>
      <c r="H773" s="149">
        <f t="shared" ref="H773:H788" si="364">G773*C773</f>
        <v>21392</v>
      </c>
      <c r="I773" s="149">
        <f t="shared" ref="I773:I788" si="365">H773+F773</f>
        <v>98938</v>
      </c>
      <c r="J773" s="151"/>
    </row>
    <row r="774" spans="1:10">
      <c r="A774" s="175"/>
      <c r="B774" s="241" t="s">
        <v>93</v>
      </c>
      <c r="C774" s="242">
        <v>6.8</v>
      </c>
      <c r="D774" s="243" t="s">
        <v>11</v>
      </c>
      <c r="E774" s="242">
        <v>256</v>
      </c>
      <c r="F774" s="242">
        <f t="shared" si="363"/>
        <v>1740.8</v>
      </c>
      <c r="G774" s="242">
        <v>94</v>
      </c>
      <c r="H774" s="242">
        <f t="shared" si="364"/>
        <v>639.19999999999993</v>
      </c>
      <c r="I774" s="242">
        <f t="shared" si="365"/>
        <v>2380</v>
      </c>
      <c r="J774" s="176"/>
    </row>
    <row r="775" spans="1:10">
      <c r="A775" s="153"/>
      <c r="B775" s="230" t="s">
        <v>335</v>
      </c>
      <c r="C775" s="231">
        <v>185.86</v>
      </c>
      <c r="D775" s="232" t="s">
        <v>11</v>
      </c>
      <c r="E775" s="231">
        <v>85</v>
      </c>
      <c r="F775" s="231">
        <f t="shared" si="363"/>
        <v>15798.1</v>
      </c>
      <c r="G775" s="231">
        <v>94</v>
      </c>
      <c r="H775" s="231">
        <f t="shared" si="364"/>
        <v>17470.84</v>
      </c>
      <c r="I775" s="231">
        <f t="shared" si="365"/>
        <v>33268.94</v>
      </c>
      <c r="J775" s="151"/>
    </row>
    <row r="776" spans="1:10">
      <c r="A776" s="153"/>
      <c r="B776" s="227" t="s">
        <v>363</v>
      </c>
      <c r="C776" s="149">
        <v>53.11</v>
      </c>
      <c r="D776" s="150" t="s">
        <v>11</v>
      </c>
      <c r="E776" s="149">
        <v>45</v>
      </c>
      <c r="F776" s="149">
        <f t="shared" si="363"/>
        <v>2389.9499999999998</v>
      </c>
      <c r="G776" s="149">
        <v>30</v>
      </c>
      <c r="H776" s="149">
        <f t="shared" si="364"/>
        <v>1593.3</v>
      </c>
      <c r="I776" s="149">
        <f t="shared" si="365"/>
        <v>3983.25</v>
      </c>
      <c r="J776" s="151"/>
    </row>
    <row r="777" spans="1:10">
      <c r="A777" s="153"/>
      <c r="B777" s="227" t="s">
        <v>223</v>
      </c>
      <c r="C777" s="149">
        <v>1</v>
      </c>
      <c r="D777" s="150" t="s">
        <v>11</v>
      </c>
      <c r="E777" s="149">
        <v>1980</v>
      </c>
      <c r="F777" s="149">
        <f t="shared" si="363"/>
        <v>1980</v>
      </c>
      <c r="G777" s="149">
        <v>150</v>
      </c>
      <c r="H777" s="149">
        <f t="shared" si="364"/>
        <v>150</v>
      </c>
      <c r="I777" s="149">
        <f t="shared" si="365"/>
        <v>2130</v>
      </c>
      <c r="J777" s="151"/>
    </row>
    <row r="778" spans="1:10">
      <c r="A778" s="153"/>
      <c r="B778" s="227" t="s">
        <v>94</v>
      </c>
      <c r="C778" s="149">
        <v>132.75</v>
      </c>
      <c r="D778" s="150" t="s">
        <v>11</v>
      </c>
      <c r="E778" s="149">
        <v>343</v>
      </c>
      <c r="F778" s="149">
        <f t="shared" si="363"/>
        <v>45533.25</v>
      </c>
      <c r="G778" s="149">
        <v>181</v>
      </c>
      <c r="H778" s="149">
        <f t="shared" si="364"/>
        <v>24027.75</v>
      </c>
      <c r="I778" s="149">
        <f t="shared" si="365"/>
        <v>69561</v>
      </c>
      <c r="J778" s="151"/>
    </row>
    <row r="779" spans="1:10">
      <c r="A779" s="153"/>
      <c r="B779" s="227" t="s">
        <v>95</v>
      </c>
      <c r="C779" s="149">
        <v>10.34</v>
      </c>
      <c r="D779" s="150" t="s">
        <v>11</v>
      </c>
      <c r="E779" s="149">
        <v>650</v>
      </c>
      <c r="F779" s="149">
        <f t="shared" si="363"/>
        <v>6721</v>
      </c>
      <c r="G779" s="149">
        <v>201</v>
      </c>
      <c r="H779" s="149">
        <f t="shared" si="364"/>
        <v>2078.34</v>
      </c>
      <c r="I779" s="149">
        <f t="shared" si="365"/>
        <v>8799.34</v>
      </c>
      <c r="J779" s="151"/>
    </row>
    <row r="780" spans="1:10">
      <c r="A780" s="175"/>
      <c r="B780" s="241" t="s">
        <v>245</v>
      </c>
      <c r="C780" s="242">
        <v>10</v>
      </c>
      <c r="D780" s="243" t="s">
        <v>89</v>
      </c>
      <c r="E780" s="242">
        <v>11900</v>
      </c>
      <c r="F780" s="242">
        <f t="shared" si="363"/>
        <v>119000</v>
      </c>
      <c r="G780" s="242">
        <v>800</v>
      </c>
      <c r="H780" s="242">
        <f t="shared" si="364"/>
        <v>8000</v>
      </c>
      <c r="I780" s="242">
        <f t="shared" si="365"/>
        <v>127000</v>
      </c>
      <c r="J780" s="176" t="s">
        <v>122</v>
      </c>
    </row>
    <row r="781" spans="1:10">
      <c r="A781" s="153"/>
      <c r="B781" s="227" t="s">
        <v>336</v>
      </c>
      <c r="C781" s="149"/>
      <c r="D781" s="150"/>
      <c r="E781" s="149"/>
      <c r="F781" s="149"/>
      <c r="G781" s="149"/>
      <c r="H781" s="149"/>
      <c r="I781" s="149"/>
      <c r="J781" s="151"/>
    </row>
    <row r="782" spans="1:10">
      <c r="A782" s="153"/>
      <c r="B782" s="227" t="s">
        <v>96</v>
      </c>
      <c r="C782" s="149">
        <v>69.5</v>
      </c>
      <c r="D782" s="150" t="s">
        <v>11</v>
      </c>
      <c r="E782" s="149">
        <v>706</v>
      </c>
      <c r="F782" s="149">
        <f t="shared" si="363"/>
        <v>49067</v>
      </c>
      <c r="G782" s="149">
        <v>222</v>
      </c>
      <c r="H782" s="149">
        <f t="shared" si="364"/>
        <v>15429</v>
      </c>
      <c r="I782" s="149">
        <f t="shared" si="365"/>
        <v>64496</v>
      </c>
      <c r="J782" s="151"/>
    </row>
    <row r="783" spans="1:10">
      <c r="A783" s="153"/>
      <c r="B783" s="227" t="s">
        <v>371</v>
      </c>
      <c r="C783" s="149">
        <v>69.5</v>
      </c>
      <c r="D783" s="150" t="s">
        <v>11</v>
      </c>
      <c r="E783" s="149">
        <v>189.85</v>
      </c>
      <c r="F783" s="149">
        <f t="shared" si="363"/>
        <v>13194.574999999999</v>
      </c>
      <c r="G783" s="149">
        <v>64</v>
      </c>
      <c r="H783" s="149">
        <f t="shared" si="364"/>
        <v>4448</v>
      </c>
      <c r="I783" s="149">
        <f t="shared" si="365"/>
        <v>17642.574999999997</v>
      </c>
      <c r="J783" s="151"/>
    </row>
    <row r="784" spans="1:10">
      <c r="A784" s="153"/>
      <c r="B784" s="227" t="s">
        <v>220</v>
      </c>
      <c r="C784" s="149">
        <v>6</v>
      </c>
      <c r="D784" s="150" t="s">
        <v>11</v>
      </c>
      <c r="E784" s="149">
        <v>1980</v>
      </c>
      <c r="F784" s="149">
        <f t="shared" si="363"/>
        <v>11880</v>
      </c>
      <c r="G784" s="149">
        <v>150</v>
      </c>
      <c r="H784" s="149">
        <f t="shared" si="364"/>
        <v>900</v>
      </c>
      <c r="I784" s="149">
        <f t="shared" si="365"/>
        <v>12780</v>
      </c>
      <c r="J784" s="151"/>
    </row>
    <row r="785" spans="1:10">
      <c r="A785" s="153"/>
      <c r="B785" s="227" t="s">
        <v>221</v>
      </c>
      <c r="C785" s="149">
        <v>10</v>
      </c>
      <c r="D785" s="150" t="s">
        <v>222</v>
      </c>
      <c r="E785" s="149">
        <v>0</v>
      </c>
      <c r="F785" s="149">
        <f t="shared" si="363"/>
        <v>0</v>
      </c>
      <c r="G785" s="149">
        <v>550</v>
      </c>
      <c r="H785" s="149">
        <f t="shared" si="364"/>
        <v>5500</v>
      </c>
      <c r="I785" s="149">
        <f t="shared" si="365"/>
        <v>5500</v>
      </c>
      <c r="J785" s="151"/>
    </row>
    <row r="786" spans="1:10">
      <c r="A786" s="153"/>
      <c r="B786" s="227" t="s">
        <v>365</v>
      </c>
      <c r="C786" s="149">
        <v>4</v>
      </c>
      <c r="D786" s="150" t="s">
        <v>90</v>
      </c>
      <c r="E786" s="149">
        <v>9100</v>
      </c>
      <c r="F786" s="149">
        <f t="shared" si="363"/>
        <v>36400</v>
      </c>
      <c r="G786" s="149">
        <v>210</v>
      </c>
      <c r="H786" s="149">
        <f t="shared" si="364"/>
        <v>840</v>
      </c>
      <c r="I786" s="149">
        <f t="shared" si="365"/>
        <v>37240</v>
      </c>
      <c r="J786" s="151"/>
    </row>
    <row r="787" spans="1:10">
      <c r="A787" s="153"/>
      <c r="B787" s="227" t="s">
        <v>366</v>
      </c>
      <c r="C787" s="149">
        <v>4</v>
      </c>
      <c r="D787" s="150" t="s">
        <v>90</v>
      </c>
      <c r="E787" s="149">
        <v>8800</v>
      </c>
      <c r="F787" s="149">
        <f t="shared" si="363"/>
        <v>35200</v>
      </c>
      <c r="G787" s="149">
        <v>210</v>
      </c>
      <c r="H787" s="149">
        <f t="shared" si="364"/>
        <v>840</v>
      </c>
      <c r="I787" s="149">
        <f t="shared" si="365"/>
        <v>36040</v>
      </c>
      <c r="J787" s="151"/>
    </row>
    <row r="788" spans="1:10">
      <c r="A788" s="153"/>
      <c r="B788" s="227" t="s">
        <v>367</v>
      </c>
      <c r="C788" s="149">
        <v>39.6</v>
      </c>
      <c r="D788" s="150" t="s">
        <v>11</v>
      </c>
      <c r="E788" s="149">
        <v>1750</v>
      </c>
      <c r="F788" s="149">
        <f t="shared" si="363"/>
        <v>69300</v>
      </c>
      <c r="G788" s="149">
        <v>525</v>
      </c>
      <c r="H788" s="149">
        <f t="shared" si="364"/>
        <v>20790</v>
      </c>
      <c r="I788" s="149">
        <f t="shared" si="365"/>
        <v>90090</v>
      </c>
      <c r="J788" s="151"/>
    </row>
    <row r="789" spans="1:10">
      <c r="A789" s="153"/>
      <c r="B789" s="227" t="s">
        <v>368</v>
      </c>
      <c r="C789" s="149"/>
      <c r="D789" s="150"/>
      <c r="E789" s="149"/>
      <c r="F789" s="149"/>
      <c r="G789" s="149"/>
      <c r="H789" s="149"/>
      <c r="I789" s="149"/>
      <c r="J789" s="151"/>
    </row>
    <row r="790" spans="1:10">
      <c r="A790" s="153"/>
      <c r="B790" s="227" t="s">
        <v>97</v>
      </c>
      <c r="C790" s="149">
        <v>3</v>
      </c>
      <c r="D790" s="150" t="s">
        <v>14</v>
      </c>
      <c r="E790" s="149">
        <v>450</v>
      </c>
      <c r="F790" s="149">
        <f t="shared" ref="F790:F791" si="366">C790*E790</f>
        <v>1350</v>
      </c>
      <c r="G790" s="149">
        <v>0</v>
      </c>
      <c r="H790" s="149">
        <f t="shared" ref="H790:H791" si="367">G790*C790</f>
        <v>0</v>
      </c>
      <c r="I790" s="149">
        <f t="shared" ref="I790:I791" si="368">H790+F790</f>
        <v>1350</v>
      </c>
      <c r="J790" s="151"/>
    </row>
    <row r="791" spans="1:10">
      <c r="A791" s="154"/>
      <c r="B791" s="240" t="s">
        <v>98</v>
      </c>
      <c r="C791" s="177">
        <v>1</v>
      </c>
      <c r="D791" s="178" t="s">
        <v>14</v>
      </c>
      <c r="E791" s="177">
        <v>6880</v>
      </c>
      <c r="F791" s="177">
        <f t="shared" si="366"/>
        <v>6880</v>
      </c>
      <c r="G791" s="177">
        <v>240</v>
      </c>
      <c r="H791" s="177">
        <f t="shared" si="367"/>
        <v>240</v>
      </c>
      <c r="I791" s="177">
        <f t="shared" si="368"/>
        <v>7120</v>
      </c>
      <c r="J791" s="155"/>
    </row>
    <row r="792" spans="1:10">
      <c r="A792" s="164"/>
      <c r="B792" s="229" t="s">
        <v>100</v>
      </c>
      <c r="C792" s="159"/>
      <c r="D792" s="160"/>
      <c r="E792" s="159"/>
      <c r="F792" s="159"/>
      <c r="G792" s="159"/>
      <c r="H792" s="159"/>
      <c r="I792" s="159"/>
      <c r="J792" s="152"/>
    </row>
    <row r="793" spans="1:10">
      <c r="A793" s="153"/>
      <c r="B793" s="244" t="s">
        <v>99</v>
      </c>
      <c r="C793" s="149"/>
      <c r="D793" s="150"/>
      <c r="E793" s="149"/>
      <c r="F793" s="149"/>
      <c r="G793" s="149"/>
      <c r="H793" s="149"/>
      <c r="I793" s="149"/>
      <c r="J793" s="151"/>
    </row>
    <row r="794" spans="1:10">
      <c r="A794" s="175"/>
      <c r="B794" s="241" t="s">
        <v>101</v>
      </c>
      <c r="C794" s="242">
        <v>10</v>
      </c>
      <c r="D794" s="243" t="s">
        <v>14</v>
      </c>
      <c r="E794" s="242">
        <v>2870</v>
      </c>
      <c r="F794" s="242">
        <f t="shared" ref="F794:F805" si="369">C794*E794</f>
        <v>28700</v>
      </c>
      <c r="G794" s="242">
        <v>450</v>
      </c>
      <c r="H794" s="242">
        <f t="shared" ref="H794:H805" si="370">G794*C794</f>
        <v>4500</v>
      </c>
      <c r="I794" s="242">
        <f t="shared" ref="I794:I837" si="371">H794+F794</f>
        <v>33200</v>
      </c>
      <c r="J794" s="247" t="s">
        <v>110</v>
      </c>
    </row>
    <row r="795" spans="1:10">
      <c r="A795" s="153"/>
      <c r="B795" s="227" t="s">
        <v>106</v>
      </c>
      <c r="C795" s="149">
        <v>10</v>
      </c>
      <c r="D795" s="150" t="s">
        <v>14</v>
      </c>
      <c r="E795" s="149">
        <v>2560</v>
      </c>
      <c r="F795" s="149">
        <f t="shared" si="369"/>
        <v>25600</v>
      </c>
      <c r="G795" s="149">
        <v>0</v>
      </c>
      <c r="H795" s="149">
        <f t="shared" si="370"/>
        <v>0</v>
      </c>
      <c r="I795" s="149">
        <f t="shared" si="371"/>
        <v>25600</v>
      </c>
      <c r="J795" s="161"/>
    </row>
    <row r="796" spans="1:10">
      <c r="A796" s="153"/>
      <c r="B796" s="227" t="s">
        <v>103</v>
      </c>
      <c r="C796" s="149">
        <v>10</v>
      </c>
      <c r="D796" s="150" t="s">
        <v>14</v>
      </c>
      <c r="E796" s="149">
        <v>256</v>
      </c>
      <c r="F796" s="149">
        <f t="shared" si="369"/>
        <v>2560</v>
      </c>
      <c r="G796" s="149">
        <v>0</v>
      </c>
      <c r="H796" s="149">
        <f t="shared" si="370"/>
        <v>0</v>
      </c>
      <c r="I796" s="149">
        <f t="shared" si="371"/>
        <v>2560</v>
      </c>
      <c r="J796" s="161"/>
    </row>
    <row r="797" spans="1:10">
      <c r="A797" s="153"/>
      <c r="B797" s="227" t="s">
        <v>104</v>
      </c>
      <c r="C797" s="149">
        <v>10</v>
      </c>
      <c r="D797" s="150" t="s">
        <v>14</v>
      </c>
      <c r="E797" s="149">
        <v>200</v>
      </c>
      <c r="F797" s="149">
        <f t="shared" si="369"/>
        <v>2000</v>
      </c>
      <c r="G797" s="149">
        <v>0</v>
      </c>
      <c r="H797" s="149">
        <f t="shared" si="370"/>
        <v>0</v>
      </c>
      <c r="I797" s="149">
        <f t="shared" si="371"/>
        <v>2000</v>
      </c>
      <c r="J797" s="161" t="s">
        <v>114</v>
      </c>
    </row>
    <row r="798" spans="1:10">
      <c r="A798" s="153"/>
      <c r="B798" s="227" t="s">
        <v>102</v>
      </c>
      <c r="C798" s="149">
        <v>10</v>
      </c>
      <c r="D798" s="150" t="s">
        <v>14</v>
      </c>
      <c r="E798" s="149">
        <v>856</v>
      </c>
      <c r="F798" s="149">
        <f t="shared" si="369"/>
        <v>8560</v>
      </c>
      <c r="G798" s="149">
        <v>0</v>
      </c>
      <c r="H798" s="149">
        <f t="shared" si="370"/>
        <v>0</v>
      </c>
      <c r="I798" s="149">
        <f t="shared" si="371"/>
        <v>8560</v>
      </c>
      <c r="J798" s="161"/>
    </row>
    <row r="799" spans="1:10">
      <c r="A799" s="153"/>
      <c r="B799" s="227" t="s">
        <v>105</v>
      </c>
      <c r="C799" s="149">
        <v>1</v>
      </c>
      <c r="D799" s="150" t="s">
        <v>14</v>
      </c>
      <c r="E799" s="149">
        <v>1290</v>
      </c>
      <c r="F799" s="149">
        <f t="shared" si="369"/>
        <v>1290</v>
      </c>
      <c r="G799" s="149">
        <v>450</v>
      </c>
      <c r="H799" s="149">
        <f t="shared" si="370"/>
        <v>450</v>
      </c>
      <c r="I799" s="149">
        <f t="shared" si="371"/>
        <v>1740</v>
      </c>
      <c r="J799" s="161" t="s">
        <v>110</v>
      </c>
    </row>
    <row r="800" spans="1:10">
      <c r="A800" s="153"/>
      <c r="B800" s="227" t="s">
        <v>115</v>
      </c>
      <c r="C800" s="149">
        <v>1</v>
      </c>
      <c r="D800" s="150" t="s">
        <v>14</v>
      </c>
      <c r="E800" s="149">
        <v>848</v>
      </c>
      <c r="F800" s="149">
        <f t="shared" si="369"/>
        <v>848</v>
      </c>
      <c r="G800" s="149">
        <v>0</v>
      </c>
      <c r="H800" s="149">
        <f t="shared" si="370"/>
        <v>0</v>
      </c>
      <c r="I800" s="149">
        <f t="shared" si="371"/>
        <v>848</v>
      </c>
      <c r="J800" s="161"/>
    </row>
    <row r="801" spans="1:10">
      <c r="A801" s="153"/>
      <c r="B801" s="227" t="s">
        <v>116</v>
      </c>
      <c r="C801" s="149">
        <v>1</v>
      </c>
      <c r="D801" s="150" t="s">
        <v>14</v>
      </c>
      <c r="E801" s="149">
        <v>248</v>
      </c>
      <c r="F801" s="149">
        <f t="shared" si="369"/>
        <v>248</v>
      </c>
      <c r="G801" s="149">
        <v>0</v>
      </c>
      <c r="H801" s="149">
        <f t="shared" si="370"/>
        <v>0</v>
      </c>
      <c r="I801" s="149">
        <f t="shared" si="371"/>
        <v>248</v>
      </c>
      <c r="J801" s="161"/>
    </row>
    <row r="802" spans="1:10">
      <c r="A802" s="153"/>
      <c r="B802" s="227" t="s">
        <v>117</v>
      </c>
      <c r="C802" s="149">
        <v>1</v>
      </c>
      <c r="D802" s="150" t="s">
        <v>14</v>
      </c>
      <c r="E802" s="149">
        <v>200</v>
      </c>
      <c r="F802" s="149">
        <f t="shared" si="369"/>
        <v>200</v>
      </c>
      <c r="G802" s="149">
        <v>0</v>
      </c>
      <c r="H802" s="149">
        <f t="shared" si="370"/>
        <v>0</v>
      </c>
      <c r="I802" s="149">
        <f t="shared" si="371"/>
        <v>200</v>
      </c>
      <c r="J802" s="161"/>
    </row>
    <row r="803" spans="1:10">
      <c r="A803" s="175"/>
      <c r="B803" s="241" t="s">
        <v>118</v>
      </c>
      <c r="C803" s="242">
        <v>1</v>
      </c>
      <c r="D803" s="243" t="s">
        <v>14</v>
      </c>
      <c r="E803" s="242">
        <v>432</v>
      </c>
      <c r="F803" s="242">
        <f t="shared" si="369"/>
        <v>432</v>
      </c>
      <c r="G803" s="242">
        <v>0</v>
      </c>
      <c r="H803" s="242">
        <f t="shared" si="370"/>
        <v>0</v>
      </c>
      <c r="I803" s="242">
        <f t="shared" si="371"/>
        <v>432</v>
      </c>
      <c r="J803" s="247"/>
    </row>
    <row r="804" spans="1:10">
      <c r="A804" s="153"/>
      <c r="B804" s="227" t="s">
        <v>107</v>
      </c>
      <c r="C804" s="149">
        <v>6</v>
      </c>
      <c r="D804" s="150" t="s">
        <v>14</v>
      </c>
      <c r="E804" s="149">
        <v>4290</v>
      </c>
      <c r="F804" s="149">
        <f t="shared" si="369"/>
        <v>25740</v>
      </c>
      <c r="G804" s="231">
        <v>450</v>
      </c>
      <c r="H804" s="149">
        <f t="shared" si="370"/>
        <v>2700</v>
      </c>
      <c r="I804" s="149">
        <f t="shared" si="371"/>
        <v>28440</v>
      </c>
      <c r="J804" s="161" t="s">
        <v>110</v>
      </c>
    </row>
    <row r="805" spans="1:10">
      <c r="A805" s="153"/>
      <c r="B805" s="227" t="s">
        <v>108</v>
      </c>
      <c r="C805" s="149">
        <v>6</v>
      </c>
      <c r="D805" s="150" t="s">
        <v>14</v>
      </c>
      <c r="E805" s="149">
        <v>9240</v>
      </c>
      <c r="F805" s="149">
        <f t="shared" si="369"/>
        <v>55440</v>
      </c>
      <c r="G805" s="149">
        <v>450</v>
      </c>
      <c r="H805" s="149">
        <f t="shared" si="370"/>
        <v>2700</v>
      </c>
      <c r="I805" s="149">
        <f t="shared" si="371"/>
        <v>58140</v>
      </c>
      <c r="J805" s="161"/>
    </row>
    <row r="806" spans="1:10">
      <c r="A806" s="153"/>
      <c r="B806" s="227" t="s">
        <v>109</v>
      </c>
      <c r="C806" s="149">
        <v>10</v>
      </c>
      <c r="D806" s="150" t="s">
        <v>14</v>
      </c>
      <c r="E806" s="149">
        <v>4865</v>
      </c>
      <c r="F806" s="149">
        <f>C806*E806</f>
        <v>48650</v>
      </c>
      <c r="G806" s="242">
        <v>450</v>
      </c>
      <c r="H806" s="149">
        <f>G806*C806</f>
        <v>4500</v>
      </c>
      <c r="I806" s="149">
        <f t="shared" si="371"/>
        <v>53150</v>
      </c>
      <c r="J806" s="161" t="s">
        <v>110</v>
      </c>
    </row>
    <row r="807" spans="1:10">
      <c r="A807" s="153"/>
      <c r="B807" s="227" t="s">
        <v>113</v>
      </c>
      <c r="C807" s="149">
        <v>10</v>
      </c>
      <c r="D807" s="150" t="s">
        <v>14</v>
      </c>
      <c r="E807" s="149">
        <v>150</v>
      </c>
      <c r="F807" s="149">
        <f>C807*E807</f>
        <v>1500</v>
      </c>
      <c r="G807" s="149">
        <v>0</v>
      </c>
      <c r="H807" s="149">
        <f>G807*C807</f>
        <v>0</v>
      </c>
      <c r="I807" s="149">
        <f t="shared" si="371"/>
        <v>1500</v>
      </c>
      <c r="J807" s="161"/>
    </row>
    <row r="808" spans="1:10">
      <c r="A808" s="153"/>
      <c r="B808" s="227" t="s">
        <v>112</v>
      </c>
      <c r="C808" s="149">
        <v>10</v>
      </c>
      <c r="D808" s="150" t="s">
        <v>14</v>
      </c>
      <c r="E808" s="149">
        <v>360</v>
      </c>
      <c r="F808" s="149">
        <f>C808*E808</f>
        <v>3600</v>
      </c>
      <c r="G808" s="149">
        <v>70</v>
      </c>
      <c r="H808" s="149">
        <f>G808*C808</f>
        <v>700</v>
      </c>
      <c r="I808" s="149">
        <f t="shared" si="371"/>
        <v>4300</v>
      </c>
      <c r="J808" s="161" t="s">
        <v>111</v>
      </c>
    </row>
    <row r="809" spans="1:10">
      <c r="A809" s="153"/>
      <c r="B809" s="227" t="s">
        <v>129</v>
      </c>
      <c r="C809" s="149">
        <v>2</v>
      </c>
      <c r="D809" s="150" t="s">
        <v>14</v>
      </c>
      <c r="E809" s="149">
        <v>480</v>
      </c>
      <c r="F809" s="149">
        <f t="shared" ref="F809:F813" si="372">C809*E809</f>
        <v>960</v>
      </c>
      <c r="G809" s="149">
        <v>120</v>
      </c>
      <c r="H809" s="149">
        <f t="shared" ref="H809:H813" si="373">G809*C809</f>
        <v>240</v>
      </c>
      <c r="I809" s="149">
        <f t="shared" si="371"/>
        <v>1200</v>
      </c>
      <c r="J809" s="161"/>
    </row>
    <row r="810" spans="1:10">
      <c r="A810" s="153"/>
      <c r="B810" s="227" t="s">
        <v>130</v>
      </c>
      <c r="C810" s="149">
        <v>2</v>
      </c>
      <c r="D810" s="150" t="s">
        <v>14</v>
      </c>
      <c r="E810" s="149">
        <v>17100</v>
      </c>
      <c r="F810" s="149">
        <f t="shared" si="372"/>
        <v>34200</v>
      </c>
      <c r="G810" s="149">
        <v>200</v>
      </c>
      <c r="H810" s="149">
        <f t="shared" si="373"/>
        <v>400</v>
      </c>
      <c r="I810" s="149">
        <f t="shared" si="371"/>
        <v>34600</v>
      </c>
      <c r="J810" s="161"/>
    </row>
    <row r="811" spans="1:10">
      <c r="A811" s="154"/>
      <c r="B811" s="240" t="s">
        <v>131</v>
      </c>
      <c r="C811" s="177">
        <v>2</v>
      </c>
      <c r="D811" s="178" t="s">
        <v>14</v>
      </c>
      <c r="E811" s="177">
        <v>4200</v>
      </c>
      <c r="F811" s="177">
        <f t="shared" si="372"/>
        <v>8400</v>
      </c>
      <c r="G811" s="177">
        <v>0</v>
      </c>
      <c r="H811" s="177">
        <f t="shared" si="373"/>
        <v>0</v>
      </c>
      <c r="I811" s="177">
        <f t="shared" si="371"/>
        <v>8400</v>
      </c>
      <c r="J811" s="245"/>
    </row>
    <row r="812" spans="1:10">
      <c r="A812" s="164"/>
      <c r="B812" s="229" t="s">
        <v>132</v>
      </c>
      <c r="C812" s="159">
        <v>2</v>
      </c>
      <c r="D812" s="160" t="s">
        <v>14</v>
      </c>
      <c r="E812" s="159">
        <v>368</v>
      </c>
      <c r="F812" s="159">
        <f t="shared" si="372"/>
        <v>736</v>
      </c>
      <c r="G812" s="159">
        <v>25</v>
      </c>
      <c r="H812" s="159">
        <f t="shared" si="373"/>
        <v>50</v>
      </c>
      <c r="I812" s="159">
        <f t="shared" si="371"/>
        <v>786</v>
      </c>
      <c r="J812" s="246"/>
    </row>
    <row r="813" spans="1:10">
      <c r="A813" s="153"/>
      <c r="B813" s="227" t="s">
        <v>133</v>
      </c>
      <c r="C813" s="149">
        <v>6</v>
      </c>
      <c r="D813" s="150" t="s">
        <v>14</v>
      </c>
      <c r="E813" s="149">
        <v>312</v>
      </c>
      <c r="F813" s="149">
        <f t="shared" si="372"/>
        <v>1872</v>
      </c>
      <c r="G813" s="149">
        <v>75</v>
      </c>
      <c r="H813" s="149">
        <f t="shared" si="373"/>
        <v>450</v>
      </c>
      <c r="I813" s="149">
        <f t="shared" si="371"/>
        <v>2322</v>
      </c>
      <c r="J813" s="161"/>
    </row>
    <row r="814" spans="1:10">
      <c r="A814" s="153"/>
      <c r="B814" s="227" t="s">
        <v>119</v>
      </c>
      <c r="C814" s="149">
        <v>1</v>
      </c>
      <c r="D814" s="150" t="s">
        <v>14</v>
      </c>
      <c r="E814" s="149">
        <v>8350</v>
      </c>
      <c r="F814" s="149">
        <f>C814*E814</f>
        <v>8350</v>
      </c>
      <c r="G814" s="149">
        <v>450</v>
      </c>
      <c r="H814" s="149">
        <f>G814*C814</f>
        <v>450</v>
      </c>
      <c r="I814" s="149">
        <f t="shared" si="371"/>
        <v>8800</v>
      </c>
      <c r="J814" s="161" t="s">
        <v>110</v>
      </c>
    </row>
    <row r="815" spans="1:10">
      <c r="A815" s="175"/>
      <c r="B815" s="241" t="s">
        <v>120</v>
      </c>
      <c r="C815" s="242">
        <v>1</v>
      </c>
      <c r="D815" s="243" t="s">
        <v>14</v>
      </c>
      <c r="E815" s="242">
        <v>150</v>
      </c>
      <c r="F815" s="242">
        <f t="shared" ref="F815:F837" si="374">C815*E815</f>
        <v>150</v>
      </c>
      <c r="G815" s="242">
        <v>0</v>
      </c>
      <c r="H815" s="242">
        <f t="shared" ref="H815:H837" si="375">G815*C815</f>
        <v>0</v>
      </c>
      <c r="I815" s="242">
        <f t="shared" si="371"/>
        <v>150</v>
      </c>
      <c r="J815" s="247" t="s">
        <v>114</v>
      </c>
    </row>
    <row r="816" spans="1:10">
      <c r="A816" s="153"/>
      <c r="B816" s="227" t="s">
        <v>121</v>
      </c>
      <c r="C816" s="149">
        <v>1</v>
      </c>
      <c r="D816" s="150" t="s">
        <v>14</v>
      </c>
      <c r="E816" s="149">
        <v>360</v>
      </c>
      <c r="F816" s="149">
        <f t="shared" si="374"/>
        <v>360</v>
      </c>
      <c r="G816" s="149">
        <v>70</v>
      </c>
      <c r="H816" s="149">
        <f t="shared" si="375"/>
        <v>70</v>
      </c>
      <c r="I816" s="149">
        <f t="shared" si="371"/>
        <v>430</v>
      </c>
      <c r="J816" s="161" t="s">
        <v>111</v>
      </c>
    </row>
    <row r="817" spans="1:10">
      <c r="A817" s="153"/>
      <c r="B817" s="227" t="s">
        <v>123</v>
      </c>
      <c r="C817" s="149">
        <v>1</v>
      </c>
      <c r="D817" s="150" t="s">
        <v>14</v>
      </c>
      <c r="E817" s="149">
        <v>1089</v>
      </c>
      <c r="F817" s="149">
        <f t="shared" si="374"/>
        <v>1089</v>
      </c>
      <c r="G817" s="149">
        <v>70</v>
      </c>
      <c r="H817" s="149">
        <f t="shared" si="375"/>
        <v>70</v>
      </c>
      <c r="I817" s="149">
        <f t="shared" si="371"/>
        <v>1159</v>
      </c>
      <c r="J817" s="151"/>
    </row>
    <row r="818" spans="1:10">
      <c r="A818" s="153"/>
      <c r="B818" s="227" t="s">
        <v>124</v>
      </c>
      <c r="C818" s="149">
        <v>1</v>
      </c>
      <c r="D818" s="150" t="s">
        <v>14</v>
      </c>
      <c r="E818" s="149">
        <v>499</v>
      </c>
      <c r="F818" s="149">
        <f t="shared" si="374"/>
        <v>499</v>
      </c>
      <c r="G818" s="149">
        <v>70</v>
      </c>
      <c r="H818" s="149">
        <f t="shared" si="375"/>
        <v>70</v>
      </c>
      <c r="I818" s="149">
        <f t="shared" si="371"/>
        <v>569</v>
      </c>
      <c r="J818" s="151"/>
    </row>
    <row r="819" spans="1:10">
      <c r="A819" s="153"/>
      <c r="B819" s="227" t="s">
        <v>125</v>
      </c>
      <c r="C819" s="149">
        <v>1</v>
      </c>
      <c r="D819" s="150" t="s">
        <v>14</v>
      </c>
      <c r="E819" s="149">
        <v>6650</v>
      </c>
      <c r="F819" s="149">
        <f t="shared" si="374"/>
        <v>6650</v>
      </c>
      <c r="G819" s="149">
        <v>70</v>
      </c>
      <c r="H819" s="149">
        <f t="shared" si="375"/>
        <v>70</v>
      </c>
      <c r="I819" s="149">
        <f t="shared" si="371"/>
        <v>6720</v>
      </c>
      <c r="J819" s="151"/>
    </row>
    <row r="820" spans="1:10">
      <c r="A820" s="153"/>
      <c r="B820" s="227" t="s">
        <v>126</v>
      </c>
      <c r="C820" s="149">
        <v>1</v>
      </c>
      <c r="D820" s="150" t="s">
        <v>14</v>
      </c>
      <c r="E820" s="149">
        <v>5490</v>
      </c>
      <c r="F820" s="149">
        <f t="shared" si="374"/>
        <v>5490</v>
      </c>
      <c r="G820" s="149">
        <v>105</v>
      </c>
      <c r="H820" s="149">
        <f t="shared" si="375"/>
        <v>105</v>
      </c>
      <c r="I820" s="149">
        <f t="shared" si="371"/>
        <v>5595</v>
      </c>
      <c r="J820" s="151"/>
    </row>
    <row r="821" spans="1:10">
      <c r="A821" s="153"/>
      <c r="B821" s="227" t="s">
        <v>127</v>
      </c>
      <c r="C821" s="149">
        <v>1</v>
      </c>
      <c r="D821" s="150" t="s">
        <v>14</v>
      </c>
      <c r="E821" s="149">
        <v>2450</v>
      </c>
      <c r="F821" s="149">
        <f t="shared" si="374"/>
        <v>2450</v>
      </c>
      <c r="G821" s="149">
        <v>105</v>
      </c>
      <c r="H821" s="149">
        <f t="shared" si="375"/>
        <v>105</v>
      </c>
      <c r="I821" s="149">
        <f t="shared" si="371"/>
        <v>2555</v>
      </c>
      <c r="J821" s="151"/>
    </row>
    <row r="822" spans="1:10">
      <c r="A822" s="153"/>
      <c r="B822" s="227" t="s">
        <v>128</v>
      </c>
      <c r="C822" s="149">
        <v>1</v>
      </c>
      <c r="D822" s="150" t="s">
        <v>14</v>
      </c>
      <c r="E822" s="149">
        <v>1260</v>
      </c>
      <c r="F822" s="149">
        <f t="shared" si="374"/>
        <v>1260</v>
      </c>
      <c r="G822" s="149">
        <v>70</v>
      </c>
      <c r="H822" s="149">
        <f t="shared" si="375"/>
        <v>70</v>
      </c>
      <c r="I822" s="149">
        <f t="shared" si="371"/>
        <v>1330</v>
      </c>
      <c r="J822" s="151"/>
    </row>
    <row r="823" spans="1:10">
      <c r="A823" s="153"/>
      <c r="B823" s="227" t="s">
        <v>134</v>
      </c>
      <c r="C823" s="149">
        <v>33</v>
      </c>
      <c r="D823" s="150" t="s">
        <v>14</v>
      </c>
      <c r="E823" s="149">
        <v>240</v>
      </c>
      <c r="F823" s="149">
        <f t="shared" si="374"/>
        <v>7920</v>
      </c>
      <c r="G823" s="149">
        <v>0</v>
      </c>
      <c r="H823" s="149">
        <f t="shared" si="375"/>
        <v>0</v>
      </c>
      <c r="I823" s="149">
        <f t="shared" si="371"/>
        <v>7920</v>
      </c>
      <c r="J823" s="151"/>
    </row>
    <row r="824" spans="1:10">
      <c r="A824" s="175"/>
      <c r="B824" s="241" t="s">
        <v>219</v>
      </c>
      <c r="C824" s="242">
        <v>33</v>
      </c>
      <c r="D824" s="243" t="s">
        <v>135</v>
      </c>
      <c r="E824" s="242">
        <v>177</v>
      </c>
      <c r="F824" s="242">
        <f t="shared" si="374"/>
        <v>5841</v>
      </c>
      <c r="G824" s="242">
        <v>0</v>
      </c>
      <c r="H824" s="242">
        <f t="shared" si="375"/>
        <v>0</v>
      </c>
      <c r="I824" s="242">
        <f t="shared" si="371"/>
        <v>5841</v>
      </c>
      <c r="J824" s="176"/>
    </row>
    <row r="825" spans="1:10" ht="25.5">
      <c r="A825" s="154"/>
      <c r="B825" s="273" t="s">
        <v>337</v>
      </c>
      <c r="C825" s="177"/>
      <c r="D825" s="178"/>
      <c r="E825" s="177"/>
      <c r="F825" s="177"/>
      <c r="G825" s="177"/>
      <c r="H825" s="177"/>
      <c r="I825" s="249">
        <f>SUM(I771:I824)</f>
        <v>937874.10499999998</v>
      </c>
      <c r="J825" s="155"/>
    </row>
    <row r="826" spans="1:10">
      <c r="A826" s="164" t="s">
        <v>338</v>
      </c>
      <c r="B826" s="250" t="s">
        <v>83</v>
      </c>
      <c r="C826" s="159"/>
      <c r="D826" s="160"/>
      <c r="E826" s="159"/>
      <c r="F826" s="159"/>
      <c r="G826" s="159"/>
      <c r="H826" s="159"/>
      <c r="I826" s="159"/>
      <c r="J826" s="152"/>
    </row>
    <row r="827" spans="1:10">
      <c r="A827" s="153"/>
      <c r="B827" s="227" t="s">
        <v>157</v>
      </c>
      <c r="C827" s="149">
        <v>23</v>
      </c>
      <c r="D827" s="150" t="s">
        <v>14</v>
      </c>
      <c r="E827" s="251">
        <v>800</v>
      </c>
      <c r="F827" s="149">
        <f t="shared" ref="F827:F829" si="376">C827*E827</f>
        <v>18400</v>
      </c>
      <c r="G827" s="251">
        <v>115</v>
      </c>
      <c r="H827" s="149">
        <f t="shared" ref="H827:H829" si="377">G827*C827</f>
        <v>2645</v>
      </c>
      <c r="I827" s="149">
        <f t="shared" ref="I827:I829" si="378">H827+F827</f>
        <v>21045</v>
      </c>
      <c r="J827" s="151"/>
    </row>
    <row r="828" spans="1:10">
      <c r="A828" s="153"/>
      <c r="B828" s="227" t="s">
        <v>215</v>
      </c>
      <c r="C828" s="149">
        <v>4</v>
      </c>
      <c r="D828" s="150" t="s">
        <v>14</v>
      </c>
      <c r="E828" s="149">
        <v>10800</v>
      </c>
      <c r="F828" s="149">
        <f t="shared" si="376"/>
        <v>43200</v>
      </c>
      <c r="G828" s="149">
        <v>115</v>
      </c>
      <c r="H828" s="149">
        <f t="shared" si="377"/>
        <v>460</v>
      </c>
      <c r="I828" s="149">
        <f t="shared" si="378"/>
        <v>43660</v>
      </c>
      <c r="J828" s="151"/>
    </row>
    <row r="829" spans="1:10">
      <c r="A829" s="153"/>
      <c r="B829" s="227" t="s">
        <v>158</v>
      </c>
      <c r="C829" s="149">
        <v>6</v>
      </c>
      <c r="D829" s="150" t="s">
        <v>14</v>
      </c>
      <c r="E829" s="149">
        <v>220</v>
      </c>
      <c r="F829" s="149">
        <f t="shared" si="376"/>
        <v>1320</v>
      </c>
      <c r="G829" s="251">
        <v>80</v>
      </c>
      <c r="H829" s="149">
        <f t="shared" si="377"/>
        <v>480</v>
      </c>
      <c r="I829" s="149">
        <f t="shared" si="378"/>
        <v>1800</v>
      </c>
      <c r="J829" s="151"/>
    </row>
    <row r="830" spans="1:10">
      <c r="A830" s="153"/>
      <c r="B830" s="227" t="s">
        <v>159</v>
      </c>
      <c r="C830" s="149">
        <v>3</v>
      </c>
      <c r="D830" s="150" t="s">
        <v>14</v>
      </c>
      <c r="E830" s="149">
        <v>220</v>
      </c>
      <c r="F830" s="149">
        <f t="shared" si="374"/>
        <v>660</v>
      </c>
      <c r="G830" s="251">
        <v>90</v>
      </c>
      <c r="H830" s="149">
        <f t="shared" si="375"/>
        <v>270</v>
      </c>
      <c r="I830" s="149">
        <f t="shared" si="371"/>
        <v>930</v>
      </c>
      <c r="J830" s="151"/>
    </row>
    <row r="831" spans="1:10">
      <c r="A831" s="154"/>
      <c r="B831" s="240" t="s">
        <v>364</v>
      </c>
      <c r="C831" s="177">
        <v>6</v>
      </c>
      <c r="D831" s="178" t="s">
        <v>14</v>
      </c>
      <c r="E831" s="177">
        <v>220</v>
      </c>
      <c r="F831" s="177">
        <f t="shared" si="374"/>
        <v>1320</v>
      </c>
      <c r="G831" s="316">
        <v>90</v>
      </c>
      <c r="H831" s="177">
        <f t="shared" si="375"/>
        <v>540</v>
      </c>
      <c r="I831" s="177">
        <f t="shared" si="371"/>
        <v>1860</v>
      </c>
      <c r="J831" s="155"/>
    </row>
    <row r="832" spans="1:10">
      <c r="A832" s="164"/>
      <c r="B832" s="229" t="s">
        <v>160</v>
      </c>
      <c r="C832" s="159">
        <v>2</v>
      </c>
      <c r="D832" s="160" t="s">
        <v>14</v>
      </c>
      <c r="E832" s="159">
        <v>1350</v>
      </c>
      <c r="F832" s="159">
        <f t="shared" si="374"/>
        <v>2700</v>
      </c>
      <c r="G832" s="317">
        <v>450</v>
      </c>
      <c r="H832" s="159">
        <f t="shared" si="375"/>
        <v>900</v>
      </c>
      <c r="I832" s="159">
        <f t="shared" si="371"/>
        <v>3600</v>
      </c>
      <c r="J832" s="152"/>
    </row>
    <row r="833" spans="1:10">
      <c r="A833" s="153"/>
      <c r="B833" s="227" t="s">
        <v>161</v>
      </c>
      <c r="C833" s="149">
        <v>1</v>
      </c>
      <c r="D833" s="150" t="s">
        <v>14</v>
      </c>
      <c r="E833" s="149">
        <v>1100</v>
      </c>
      <c r="F833" s="149">
        <f t="shared" si="374"/>
        <v>1100</v>
      </c>
      <c r="G833" s="251">
        <v>450</v>
      </c>
      <c r="H833" s="149">
        <f t="shared" si="375"/>
        <v>450</v>
      </c>
      <c r="I833" s="149">
        <f t="shared" si="371"/>
        <v>1550</v>
      </c>
      <c r="J833" s="151"/>
    </row>
    <row r="834" spans="1:10">
      <c r="A834" s="153"/>
      <c r="B834" s="227" t="s">
        <v>216</v>
      </c>
      <c r="C834" s="149">
        <v>100</v>
      </c>
      <c r="D834" s="150" t="s">
        <v>18</v>
      </c>
      <c r="E834" s="251">
        <v>14</v>
      </c>
      <c r="F834" s="149">
        <f t="shared" si="374"/>
        <v>1400</v>
      </c>
      <c r="G834" s="251">
        <v>7</v>
      </c>
      <c r="H834" s="149">
        <f t="shared" si="375"/>
        <v>700</v>
      </c>
      <c r="I834" s="149">
        <f t="shared" si="371"/>
        <v>2100</v>
      </c>
      <c r="J834" s="151"/>
    </row>
    <row r="835" spans="1:10">
      <c r="A835" s="175"/>
      <c r="B835" s="241" t="s">
        <v>217</v>
      </c>
      <c r="C835" s="242">
        <v>100</v>
      </c>
      <c r="D835" s="243" t="s">
        <v>18</v>
      </c>
      <c r="E835" s="252">
        <v>14</v>
      </c>
      <c r="F835" s="242">
        <f t="shared" si="374"/>
        <v>1400</v>
      </c>
      <c r="G835" s="252">
        <v>7</v>
      </c>
      <c r="H835" s="242">
        <f t="shared" si="375"/>
        <v>700</v>
      </c>
      <c r="I835" s="242">
        <f t="shared" si="371"/>
        <v>2100</v>
      </c>
      <c r="J835" s="176"/>
    </row>
    <row r="836" spans="1:10">
      <c r="A836" s="153"/>
      <c r="B836" s="227" t="s">
        <v>218</v>
      </c>
      <c r="C836" s="149">
        <v>100</v>
      </c>
      <c r="D836" s="150" t="s">
        <v>18</v>
      </c>
      <c r="E836" s="252">
        <v>14</v>
      </c>
      <c r="F836" s="149">
        <f t="shared" si="374"/>
        <v>1400</v>
      </c>
      <c r="G836" s="252">
        <v>7</v>
      </c>
      <c r="H836" s="149">
        <f t="shared" si="375"/>
        <v>700</v>
      </c>
      <c r="I836" s="149">
        <f t="shared" si="371"/>
        <v>2100</v>
      </c>
      <c r="J836" s="151"/>
    </row>
    <row r="837" spans="1:10">
      <c r="A837" s="153"/>
      <c r="B837" s="227" t="s">
        <v>163</v>
      </c>
      <c r="C837" s="149">
        <v>120</v>
      </c>
      <c r="D837" s="150" t="s">
        <v>18</v>
      </c>
      <c r="E837" s="253">
        <v>14</v>
      </c>
      <c r="F837" s="149">
        <f t="shared" si="374"/>
        <v>1680</v>
      </c>
      <c r="G837" s="149">
        <v>25</v>
      </c>
      <c r="H837" s="149">
        <f t="shared" si="375"/>
        <v>3000</v>
      </c>
      <c r="I837" s="149">
        <f t="shared" si="371"/>
        <v>4680</v>
      </c>
      <c r="J837" s="151"/>
    </row>
    <row r="838" spans="1:10" ht="25.5">
      <c r="A838" s="154"/>
      <c r="B838" s="273" t="s">
        <v>339</v>
      </c>
      <c r="C838" s="177"/>
      <c r="D838" s="178"/>
      <c r="E838" s="177"/>
      <c r="F838" s="177"/>
      <c r="G838" s="254"/>
      <c r="H838" s="177"/>
      <c r="I838" s="249">
        <f>SUM(I827:I837)</f>
        <v>85425</v>
      </c>
      <c r="J838" s="155"/>
    </row>
    <row r="839" spans="1:10">
      <c r="A839" s="164" t="s">
        <v>340</v>
      </c>
      <c r="B839" s="250" t="s">
        <v>84</v>
      </c>
      <c r="C839" s="159"/>
      <c r="D839" s="160"/>
      <c r="E839" s="159"/>
      <c r="F839" s="159"/>
      <c r="G839" s="255"/>
      <c r="H839" s="159"/>
      <c r="I839" s="159"/>
      <c r="J839" s="256"/>
    </row>
    <row r="840" spans="1:10">
      <c r="A840" s="153"/>
      <c r="B840" s="227" t="s">
        <v>341</v>
      </c>
      <c r="C840" s="149">
        <v>64</v>
      </c>
      <c r="D840" s="150" t="s">
        <v>18</v>
      </c>
      <c r="E840" s="149">
        <v>89.95</v>
      </c>
      <c r="F840" s="149">
        <f t="shared" ref="F840:F854" si="379">C840*E840</f>
        <v>5756.8</v>
      </c>
      <c r="G840" s="149">
        <v>40</v>
      </c>
      <c r="H840" s="149">
        <f t="shared" ref="H840:H854" si="380">G840*C840</f>
        <v>2560</v>
      </c>
      <c r="I840" s="149">
        <f t="shared" ref="I840:I854" si="381">H840+F840</f>
        <v>8316.7999999999993</v>
      </c>
      <c r="J840" s="257"/>
    </row>
    <row r="841" spans="1:10">
      <c r="A841" s="153"/>
      <c r="B841" s="227" t="s">
        <v>342</v>
      </c>
      <c r="C841" s="149">
        <v>34</v>
      </c>
      <c r="D841" s="150" t="s">
        <v>18</v>
      </c>
      <c r="E841" s="149">
        <v>89.95</v>
      </c>
      <c r="F841" s="149">
        <f t="shared" si="379"/>
        <v>3058.3</v>
      </c>
      <c r="G841" s="149">
        <v>40</v>
      </c>
      <c r="H841" s="149">
        <f t="shared" si="380"/>
        <v>1360</v>
      </c>
      <c r="I841" s="149">
        <f t="shared" si="381"/>
        <v>4418.3</v>
      </c>
      <c r="J841" s="257"/>
    </row>
    <row r="842" spans="1:10">
      <c r="A842" s="153"/>
      <c r="B842" s="227" t="s">
        <v>343</v>
      </c>
      <c r="C842" s="149">
        <v>114</v>
      </c>
      <c r="D842" s="150" t="s">
        <v>18</v>
      </c>
      <c r="E842" s="149">
        <v>326.52</v>
      </c>
      <c r="F842" s="149">
        <f t="shared" si="379"/>
        <v>37223.279999999999</v>
      </c>
      <c r="G842" s="149">
        <v>120</v>
      </c>
      <c r="H842" s="149">
        <f t="shared" si="380"/>
        <v>13680</v>
      </c>
      <c r="I842" s="149">
        <f t="shared" si="381"/>
        <v>50903.28</v>
      </c>
      <c r="J842" s="257"/>
    </row>
    <row r="843" spans="1:10">
      <c r="A843" s="153"/>
      <c r="B843" s="227" t="s">
        <v>344</v>
      </c>
      <c r="C843" s="149">
        <v>114</v>
      </c>
      <c r="D843" s="150" t="s">
        <v>18</v>
      </c>
      <c r="E843" s="149">
        <v>326.52</v>
      </c>
      <c r="F843" s="149">
        <f t="shared" si="379"/>
        <v>37223.279999999999</v>
      </c>
      <c r="G843" s="149">
        <v>120</v>
      </c>
      <c r="H843" s="149">
        <f t="shared" si="380"/>
        <v>13680</v>
      </c>
      <c r="I843" s="149">
        <f t="shared" si="381"/>
        <v>50903.28</v>
      </c>
      <c r="J843" s="257"/>
    </row>
    <row r="844" spans="1:10">
      <c r="A844" s="153"/>
      <c r="B844" s="227" t="s">
        <v>176</v>
      </c>
      <c r="C844" s="149">
        <v>46</v>
      </c>
      <c r="D844" s="150" t="s">
        <v>18</v>
      </c>
      <c r="E844" s="149">
        <v>194.51</v>
      </c>
      <c r="F844" s="149">
        <f t="shared" si="379"/>
        <v>8947.4599999999991</v>
      </c>
      <c r="G844" s="149">
        <v>75</v>
      </c>
      <c r="H844" s="149">
        <f t="shared" si="380"/>
        <v>3450</v>
      </c>
      <c r="I844" s="149">
        <f t="shared" si="381"/>
        <v>12397.46</v>
      </c>
      <c r="J844" s="257"/>
    </row>
    <row r="845" spans="1:10">
      <c r="A845" s="175"/>
      <c r="B845" s="241" t="s">
        <v>177</v>
      </c>
      <c r="C845" s="242">
        <v>12</v>
      </c>
      <c r="D845" s="243" t="s">
        <v>18</v>
      </c>
      <c r="E845" s="242">
        <v>89.95</v>
      </c>
      <c r="F845" s="242">
        <f t="shared" si="379"/>
        <v>1079.4000000000001</v>
      </c>
      <c r="G845" s="242">
        <v>40</v>
      </c>
      <c r="H845" s="242">
        <f t="shared" si="380"/>
        <v>480</v>
      </c>
      <c r="I845" s="242">
        <f t="shared" si="381"/>
        <v>1559.4</v>
      </c>
      <c r="J845" s="258"/>
    </row>
    <row r="846" spans="1:10">
      <c r="A846" s="153"/>
      <c r="B846" s="227" t="s">
        <v>178</v>
      </c>
      <c r="C846" s="149">
        <v>12</v>
      </c>
      <c r="D846" s="150" t="s">
        <v>18</v>
      </c>
      <c r="E846" s="149">
        <v>36.21</v>
      </c>
      <c r="F846" s="149">
        <f t="shared" si="379"/>
        <v>434.52</v>
      </c>
      <c r="G846" s="149">
        <v>30</v>
      </c>
      <c r="H846" s="149">
        <f t="shared" si="380"/>
        <v>360</v>
      </c>
      <c r="I846" s="149">
        <f t="shared" si="381"/>
        <v>794.52</v>
      </c>
      <c r="J846" s="257"/>
    </row>
    <row r="847" spans="1:10">
      <c r="A847" s="153"/>
      <c r="B847" s="227" t="s">
        <v>179</v>
      </c>
      <c r="C847" s="149">
        <v>8</v>
      </c>
      <c r="D847" s="150" t="s">
        <v>18</v>
      </c>
      <c r="E847" s="149">
        <v>22.19</v>
      </c>
      <c r="F847" s="149">
        <f t="shared" si="379"/>
        <v>177.52</v>
      </c>
      <c r="G847" s="149">
        <v>30</v>
      </c>
      <c r="H847" s="149">
        <f t="shared" si="380"/>
        <v>240</v>
      </c>
      <c r="I847" s="149">
        <f t="shared" si="381"/>
        <v>417.52</v>
      </c>
      <c r="J847" s="257"/>
    </row>
    <row r="848" spans="1:10">
      <c r="A848" s="153"/>
      <c r="B848" s="227" t="s">
        <v>180</v>
      </c>
      <c r="C848" s="149">
        <v>116</v>
      </c>
      <c r="D848" s="150" t="s">
        <v>18</v>
      </c>
      <c r="E848" s="149">
        <v>62.5</v>
      </c>
      <c r="F848" s="149">
        <f t="shared" si="379"/>
        <v>7250</v>
      </c>
      <c r="G848" s="149">
        <v>30</v>
      </c>
      <c r="H848" s="149">
        <f t="shared" si="380"/>
        <v>3480</v>
      </c>
      <c r="I848" s="149">
        <f t="shared" si="381"/>
        <v>10730</v>
      </c>
      <c r="J848" s="257"/>
    </row>
    <row r="849" spans="1:10">
      <c r="A849" s="153"/>
      <c r="B849" s="227" t="s">
        <v>175</v>
      </c>
      <c r="C849" s="149">
        <v>14</v>
      </c>
      <c r="D849" s="150" t="s">
        <v>18</v>
      </c>
      <c r="E849" s="149">
        <v>89.95</v>
      </c>
      <c r="F849" s="149">
        <f t="shared" si="379"/>
        <v>1259.3</v>
      </c>
      <c r="G849" s="149">
        <v>40</v>
      </c>
      <c r="H849" s="149">
        <f t="shared" si="380"/>
        <v>560</v>
      </c>
      <c r="I849" s="149">
        <f t="shared" si="381"/>
        <v>1819.3</v>
      </c>
      <c r="J849" s="257"/>
    </row>
    <row r="850" spans="1:10">
      <c r="A850" s="153"/>
      <c r="B850" s="227" t="s">
        <v>345</v>
      </c>
      <c r="C850" s="149">
        <v>53</v>
      </c>
      <c r="D850" s="150" t="s">
        <v>18</v>
      </c>
      <c r="E850" s="149">
        <v>326.52</v>
      </c>
      <c r="F850" s="149">
        <f t="shared" si="379"/>
        <v>17305.559999999998</v>
      </c>
      <c r="G850" s="149">
        <v>120</v>
      </c>
      <c r="H850" s="149">
        <f t="shared" si="380"/>
        <v>6360</v>
      </c>
      <c r="I850" s="149">
        <f t="shared" si="381"/>
        <v>23665.559999999998</v>
      </c>
      <c r="J850" s="257"/>
    </row>
    <row r="851" spans="1:10">
      <c r="A851" s="154"/>
      <c r="B851" s="240" t="s">
        <v>164</v>
      </c>
      <c r="C851" s="177">
        <v>1</v>
      </c>
      <c r="D851" s="178" t="s">
        <v>5</v>
      </c>
      <c r="E851" s="177">
        <f>SUM(F840:F850)*0.5</f>
        <v>59857.71</v>
      </c>
      <c r="F851" s="177">
        <f t="shared" si="379"/>
        <v>59857.71</v>
      </c>
      <c r="G851" s="177"/>
      <c r="H851" s="177">
        <f t="shared" si="380"/>
        <v>0</v>
      </c>
      <c r="I851" s="177">
        <f t="shared" si="381"/>
        <v>59857.71</v>
      </c>
      <c r="J851" s="262"/>
    </row>
    <row r="852" spans="1:10">
      <c r="A852" s="278"/>
      <c r="B852" s="229" t="s">
        <v>165</v>
      </c>
      <c r="C852" s="159">
        <v>1</v>
      </c>
      <c r="D852" s="160" t="s">
        <v>5</v>
      </c>
      <c r="E852" s="159">
        <f>SUM(F840:F850)*0.3</f>
        <v>35914.625999999997</v>
      </c>
      <c r="F852" s="159">
        <f t="shared" si="379"/>
        <v>35914.625999999997</v>
      </c>
      <c r="G852" s="159"/>
      <c r="H852" s="159">
        <f t="shared" si="380"/>
        <v>0</v>
      </c>
      <c r="I852" s="159">
        <f t="shared" si="381"/>
        <v>35914.625999999997</v>
      </c>
      <c r="J852" s="342"/>
    </row>
    <row r="853" spans="1:10">
      <c r="A853" s="153"/>
      <c r="B853" s="227" t="s">
        <v>208</v>
      </c>
      <c r="C853" s="149">
        <v>1</v>
      </c>
      <c r="D853" s="150" t="s">
        <v>5</v>
      </c>
      <c r="E853" s="149">
        <f>SUM(F840:F850)*0.1</f>
        <v>11971.542000000001</v>
      </c>
      <c r="F853" s="149">
        <f t="shared" si="379"/>
        <v>11971.542000000001</v>
      </c>
      <c r="G853" s="149"/>
      <c r="H853" s="149">
        <f t="shared" si="380"/>
        <v>0</v>
      </c>
      <c r="I853" s="149">
        <f t="shared" si="381"/>
        <v>11971.542000000001</v>
      </c>
      <c r="J853" s="261"/>
    </row>
    <row r="854" spans="1:10">
      <c r="A854" s="154"/>
      <c r="B854" s="240" t="s">
        <v>282</v>
      </c>
      <c r="C854" s="177">
        <v>5</v>
      </c>
      <c r="D854" s="178" t="s">
        <v>189</v>
      </c>
      <c r="E854" s="177">
        <v>0</v>
      </c>
      <c r="F854" s="177">
        <f t="shared" si="379"/>
        <v>0</v>
      </c>
      <c r="G854" s="177">
        <v>1500</v>
      </c>
      <c r="H854" s="177">
        <f t="shared" si="380"/>
        <v>7500</v>
      </c>
      <c r="I854" s="177">
        <f t="shared" si="381"/>
        <v>7500</v>
      </c>
      <c r="J854" s="262"/>
    </row>
    <row r="855" spans="1:10" ht="25.5">
      <c r="A855" s="284"/>
      <c r="B855" s="234" t="s">
        <v>346</v>
      </c>
      <c r="C855" s="235"/>
      <c r="D855" s="236"/>
      <c r="E855" s="235"/>
      <c r="F855" s="235"/>
      <c r="G855" s="235"/>
      <c r="H855" s="235"/>
      <c r="I855" s="237">
        <f>SUM(I840:I854)</f>
        <v>281169.29799999995</v>
      </c>
      <c r="J855" s="337"/>
    </row>
    <row r="856" spans="1:10" ht="25.5">
      <c r="A856" s="284"/>
      <c r="B856" s="234" t="s">
        <v>347</v>
      </c>
      <c r="C856" s="235"/>
      <c r="D856" s="236"/>
      <c r="E856" s="235"/>
      <c r="F856" s="235"/>
      <c r="G856" s="235"/>
      <c r="H856" s="235"/>
      <c r="I856" s="237"/>
      <c r="J856" s="238">
        <f>SUM(I855,I838,I825)</f>
        <v>1304468.4029999999</v>
      </c>
    </row>
    <row r="857" spans="1:10" ht="25.5">
      <c r="A857" s="236"/>
      <c r="B857" s="289" t="s">
        <v>348</v>
      </c>
      <c r="C857" s="235"/>
      <c r="D857" s="236"/>
      <c r="E857" s="235"/>
      <c r="F857" s="235"/>
      <c r="G857" s="235"/>
      <c r="H857" s="235"/>
      <c r="I857" s="235"/>
      <c r="J857" s="290">
        <f>SUM(J856,J768)</f>
        <v>1328210.003</v>
      </c>
    </row>
    <row r="858" spans="1:10" ht="30" customHeight="1">
      <c r="A858" s="236"/>
      <c r="B858" s="289" t="s">
        <v>349</v>
      </c>
      <c r="C858" s="235"/>
      <c r="D858" s="236"/>
      <c r="E858" s="235"/>
      <c r="F858" s="235"/>
      <c r="G858" s="235"/>
      <c r="H858" s="235"/>
      <c r="I858" s="235"/>
      <c r="J858" s="290">
        <f>SUM(J857,J748,J649,J359,J196)</f>
        <v>11592984.198000001</v>
      </c>
    </row>
  </sheetData>
  <mergeCells count="16">
    <mergeCell ref="A6:A7"/>
    <mergeCell ref="C6:C7"/>
    <mergeCell ref="D6:D7"/>
    <mergeCell ref="A1:I1"/>
    <mergeCell ref="A2:J2"/>
    <mergeCell ref="A3:C3"/>
    <mergeCell ref="D3:H3"/>
    <mergeCell ref="I3:J3"/>
    <mergeCell ref="A4:C4"/>
    <mergeCell ref="D4:H4"/>
    <mergeCell ref="I4:J4"/>
    <mergeCell ref="I6:I7"/>
    <mergeCell ref="J6:J7"/>
    <mergeCell ref="G6:H6"/>
    <mergeCell ref="E6:F6"/>
    <mergeCell ref="B6:B7"/>
  </mergeCells>
  <phoneticPr fontId="12" type="noConversion"/>
  <printOptions horizontalCentered="1"/>
  <pageMargins left="0.35433070866141736" right="0.23622047244094491" top="0.55118110236220474" bottom="0.35433070866141736" header="0.31496062992125984" footer="0.31496062992125984"/>
  <pageSetup paperSize="9" scale="90" orientation="landscape" r:id="rId1"/>
  <headerFooter>
    <oddHeader>หน้าที่ &amp;P จาก &amp;N</oddHeader>
  </headerFooter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N70"/>
  <sheetViews>
    <sheetView zoomScale="90" zoomScaleNormal="90" workbookViewId="0">
      <selection activeCell="G23" sqref="G23"/>
    </sheetView>
  </sheetViews>
  <sheetFormatPr defaultColWidth="9" defaultRowHeight="24"/>
  <cols>
    <col min="1" max="1" width="6.42578125" style="1" customWidth="1"/>
    <col min="2" max="2" width="60.7109375" style="1" customWidth="1"/>
    <col min="3" max="3" width="7.42578125" style="1" customWidth="1"/>
    <col min="4" max="4" width="5.7109375" style="1" customWidth="1"/>
    <col min="5" max="5" width="9.5703125" style="1" customWidth="1"/>
    <col min="6" max="6" width="10.7109375" style="1" customWidth="1"/>
    <col min="7" max="8" width="9.28515625" style="1" customWidth="1"/>
    <col min="9" max="9" width="11.28515625" style="1" customWidth="1"/>
    <col min="10" max="10" width="11.5703125" style="1" customWidth="1"/>
    <col min="11" max="12" width="9" style="1"/>
    <col min="13" max="13" width="11" style="1" customWidth="1"/>
    <col min="14" max="14" width="10.85546875" style="1" bestFit="1" customWidth="1"/>
    <col min="15" max="15" width="9" style="1"/>
    <col min="16" max="16" width="11.140625" style="1" customWidth="1"/>
    <col min="17" max="16384" width="9" style="1"/>
  </cols>
  <sheetData>
    <row r="1" spans="1:14">
      <c r="A1" s="373" t="s">
        <v>3</v>
      </c>
      <c r="B1" s="373"/>
      <c r="C1" s="373"/>
      <c r="D1" s="373"/>
      <c r="E1" s="373"/>
      <c r="F1" s="373"/>
      <c r="G1" s="373"/>
      <c r="H1" s="373"/>
      <c r="I1" s="373"/>
      <c r="J1" s="4" t="s">
        <v>29</v>
      </c>
    </row>
    <row r="2" spans="1:14" ht="18.75" customHeight="1">
      <c r="A2" s="374" t="s">
        <v>372</v>
      </c>
      <c r="B2" s="374"/>
      <c r="C2" s="374"/>
      <c r="D2" s="374"/>
      <c r="E2" s="374"/>
      <c r="F2" s="374"/>
      <c r="G2" s="374"/>
      <c r="H2" s="374"/>
      <c r="I2" s="374"/>
      <c r="J2" s="374"/>
    </row>
    <row r="3" spans="1:14" ht="18.75" customHeight="1">
      <c r="A3" s="374" t="s">
        <v>373</v>
      </c>
      <c r="B3" s="374"/>
      <c r="C3" s="374"/>
      <c r="D3" s="375" t="s">
        <v>66</v>
      </c>
      <c r="E3" s="375"/>
      <c r="F3" s="375"/>
      <c r="G3" s="375"/>
      <c r="H3" s="375"/>
      <c r="I3" s="376" t="s">
        <v>65</v>
      </c>
      <c r="J3" s="376"/>
    </row>
    <row r="4" spans="1:14" ht="18.75" customHeight="1">
      <c r="A4" s="370" t="s">
        <v>17</v>
      </c>
      <c r="B4" s="370"/>
      <c r="C4" s="370"/>
      <c r="D4" s="371">
        <v>45497</v>
      </c>
      <c r="E4" s="371"/>
      <c r="F4" s="371"/>
      <c r="G4" s="371"/>
      <c r="H4" s="371"/>
      <c r="I4" s="372"/>
      <c r="J4" s="372"/>
    </row>
    <row r="5" spans="1:14" ht="18.75" customHeight="1">
      <c r="A5" s="180" t="s">
        <v>374</v>
      </c>
      <c r="B5" s="181"/>
      <c r="C5" s="182"/>
      <c r="D5" s="183"/>
      <c r="E5" s="183"/>
      <c r="F5" s="184" t="s">
        <v>26</v>
      </c>
      <c r="G5" s="184"/>
      <c r="H5" s="184"/>
      <c r="I5" s="184"/>
      <c r="J5" s="184"/>
    </row>
    <row r="6" spans="1:14">
      <c r="A6" s="379" t="s">
        <v>0</v>
      </c>
      <c r="B6" s="379" t="s">
        <v>1</v>
      </c>
      <c r="C6" s="379" t="s">
        <v>4</v>
      </c>
      <c r="D6" s="379" t="s">
        <v>5</v>
      </c>
      <c r="E6" s="381" t="s">
        <v>6</v>
      </c>
      <c r="F6" s="382"/>
      <c r="G6" s="381" t="s">
        <v>9</v>
      </c>
      <c r="H6" s="382"/>
      <c r="I6" s="377" t="s">
        <v>10</v>
      </c>
      <c r="J6" s="379" t="s">
        <v>2</v>
      </c>
    </row>
    <row r="7" spans="1:14">
      <c r="A7" s="380"/>
      <c r="B7" s="380"/>
      <c r="C7" s="380"/>
      <c r="D7" s="380"/>
      <c r="E7" s="3" t="s">
        <v>7</v>
      </c>
      <c r="F7" s="171" t="s">
        <v>8</v>
      </c>
      <c r="G7" s="3" t="s">
        <v>7</v>
      </c>
      <c r="H7" s="171" t="s">
        <v>8</v>
      </c>
      <c r="I7" s="378"/>
      <c r="J7" s="380"/>
    </row>
    <row r="8" spans="1:14" ht="21" customHeight="1">
      <c r="A8" s="185">
        <v>1</v>
      </c>
      <c r="B8" s="186" t="s">
        <v>28</v>
      </c>
      <c r="C8" s="18"/>
      <c r="D8" s="17"/>
      <c r="E8" s="18"/>
      <c r="F8" s="18"/>
      <c r="G8" s="18"/>
      <c r="H8" s="18"/>
      <c r="I8" s="19"/>
      <c r="J8" s="20"/>
    </row>
    <row r="9" spans="1:14" ht="21" customHeight="1">
      <c r="A9" s="187">
        <v>1.1000000000000001</v>
      </c>
      <c r="B9" s="188" t="s">
        <v>356</v>
      </c>
      <c r="C9" s="165"/>
      <c r="D9" s="166"/>
      <c r="E9" s="165"/>
      <c r="F9" s="165"/>
      <c r="G9" s="165"/>
      <c r="H9" s="165"/>
      <c r="I9" s="167"/>
      <c r="J9" s="168"/>
    </row>
    <row r="10" spans="1:14" ht="21" customHeight="1">
      <c r="A10" s="187" t="s">
        <v>20</v>
      </c>
      <c r="B10" s="189" t="s">
        <v>350</v>
      </c>
      <c r="C10" s="142"/>
      <c r="D10" s="15"/>
      <c r="E10" s="142"/>
      <c r="F10" s="142"/>
      <c r="G10" s="142"/>
      <c r="H10" s="142"/>
      <c r="I10" s="143"/>
      <c r="J10" s="16"/>
    </row>
    <row r="11" spans="1:14" ht="21" customHeight="1">
      <c r="A11" s="15"/>
      <c r="B11" s="190" t="s">
        <v>351</v>
      </c>
      <c r="C11" s="140">
        <v>4</v>
      </c>
      <c r="D11" s="141" t="s">
        <v>16</v>
      </c>
      <c r="E11" s="138">
        <v>4400</v>
      </c>
      <c r="F11" s="138">
        <f>C11*E11</f>
        <v>17600</v>
      </c>
      <c r="G11" s="191">
        <v>0</v>
      </c>
      <c r="H11" s="191">
        <f>G11*C11</f>
        <v>0</v>
      </c>
      <c r="I11" s="191">
        <f>H11+F11</f>
        <v>17600</v>
      </c>
      <c r="J11" s="16"/>
      <c r="M11" s="137"/>
    </row>
    <row r="12" spans="1:14" ht="21" customHeight="1">
      <c r="A12" s="15"/>
      <c r="B12" s="190" t="s">
        <v>352</v>
      </c>
      <c r="C12" s="144">
        <v>1</v>
      </c>
      <c r="D12" s="141" t="s">
        <v>15</v>
      </c>
      <c r="E12" s="138">
        <v>21855</v>
      </c>
      <c r="F12" s="138">
        <f t="shared" ref="F12" si="0">C12*E12</f>
        <v>21855</v>
      </c>
      <c r="G12" s="191">
        <v>0</v>
      </c>
      <c r="H12" s="191">
        <f t="shared" ref="H12" si="1">G12*C12</f>
        <v>0</v>
      </c>
      <c r="I12" s="191">
        <f t="shared" ref="I12" si="2">H12+F12</f>
        <v>21855</v>
      </c>
      <c r="J12" s="16"/>
      <c r="M12" s="137"/>
    </row>
    <row r="13" spans="1:14" ht="21" customHeight="1">
      <c r="A13" s="9"/>
      <c r="B13" s="192" t="s">
        <v>353</v>
      </c>
      <c r="C13" s="193"/>
      <c r="D13" s="9"/>
      <c r="E13" s="193"/>
      <c r="F13" s="193"/>
      <c r="G13" s="193"/>
      <c r="H13" s="193"/>
      <c r="I13" s="194">
        <f>SUM(I11:I12)</f>
        <v>39455</v>
      </c>
      <c r="J13" s="10"/>
      <c r="M13" s="135"/>
    </row>
    <row r="14" spans="1:14" ht="21" customHeight="1">
      <c r="A14" s="195"/>
      <c r="B14" s="196" t="s">
        <v>355</v>
      </c>
      <c r="C14" s="13"/>
      <c r="D14" s="12"/>
      <c r="E14" s="13"/>
      <c r="F14" s="13"/>
      <c r="G14" s="13"/>
      <c r="H14" s="13"/>
      <c r="I14" s="14"/>
      <c r="J14" s="197">
        <f>SUM(I13)</f>
        <v>39455</v>
      </c>
    </row>
    <row r="15" spans="1:14" ht="21" customHeight="1">
      <c r="A15" s="198">
        <v>1.2</v>
      </c>
      <c r="B15" s="199" t="s">
        <v>357</v>
      </c>
      <c r="C15" s="169"/>
      <c r="D15" s="170"/>
      <c r="E15" s="139"/>
      <c r="F15" s="139"/>
      <c r="G15" s="11"/>
      <c r="H15" s="11"/>
      <c r="I15" s="139"/>
      <c r="J15" s="20"/>
      <c r="N15" s="136"/>
    </row>
    <row r="16" spans="1:14" ht="21" customHeight="1">
      <c r="A16" s="187" t="s">
        <v>77</v>
      </c>
      <c r="B16" s="189" t="s">
        <v>236</v>
      </c>
      <c r="C16" s="140"/>
      <c r="D16" s="141"/>
      <c r="E16" s="138"/>
      <c r="F16" s="138"/>
      <c r="G16" s="2"/>
      <c r="H16" s="2"/>
      <c r="I16" s="138"/>
      <c r="J16" s="16"/>
      <c r="M16" s="135"/>
      <c r="N16" s="136"/>
    </row>
    <row r="17" spans="1:14" ht="21" customHeight="1">
      <c r="A17" s="15"/>
      <c r="B17" s="190" t="s">
        <v>351</v>
      </c>
      <c r="C17" s="140">
        <v>4</v>
      </c>
      <c r="D17" s="141" t="s">
        <v>16</v>
      </c>
      <c r="E17" s="138">
        <v>4400</v>
      </c>
      <c r="F17" s="138">
        <f>C17*E17</f>
        <v>17600</v>
      </c>
      <c r="G17" s="191">
        <v>0</v>
      </c>
      <c r="H17" s="191">
        <f>G17*C17</f>
        <v>0</v>
      </c>
      <c r="I17" s="191">
        <f>H17+F17</f>
        <v>17600</v>
      </c>
      <c r="J17" s="16"/>
      <c r="M17" s="135"/>
      <c r="N17" s="136"/>
    </row>
    <row r="18" spans="1:14" ht="21" customHeight="1">
      <c r="A18" s="15"/>
      <c r="B18" s="190" t="s">
        <v>352</v>
      </c>
      <c r="C18" s="144">
        <v>1</v>
      </c>
      <c r="D18" s="141" t="s">
        <v>15</v>
      </c>
      <c r="E18" s="138">
        <v>21855</v>
      </c>
      <c r="F18" s="138">
        <f t="shared" ref="F18" si="3">C18*E18</f>
        <v>21855</v>
      </c>
      <c r="G18" s="191">
        <v>0</v>
      </c>
      <c r="H18" s="191">
        <f t="shared" ref="H18" si="4">G18*C18</f>
        <v>0</v>
      </c>
      <c r="I18" s="191">
        <f t="shared" ref="I18" si="5">H18+F18</f>
        <v>21855</v>
      </c>
      <c r="J18" s="16"/>
      <c r="N18" s="136"/>
    </row>
    <row r="19" spans="1:14" ht="21" customHeight="1">
      <c r="A19" s="9"/>
      <c r="B19" s="192" t="s">
        <v>354</v>
      </c>
      <c r="C19" s="193"/>
      <c r="D19" s="9"/>
      <c r="E19" s="193"/>
      <c r="F19" s="193"/>
      <c r="G19" s="193"/>
      <c r="H19" s="193"/>
      <c r="I19" s="194">
        <f>SUM(I17:I18)</f>
        <v>39455</v>
      </c>
      <c r="J19" s="10"/>
      <c r="N19" s="136"/>
    </row>
    <row r="20" spans="1:14" ht="21" customHeight="1">
      <c r="A20" s="195"/>
      <c r="B20" s="196" t="s">
        <v>358</v>
      </c>
      <c r="C20" s="13"/>
      <c r="D20" s="12"/>
      <c r="E20" s="13"/>
      <c r="F20" s="13"/>
      <c r="G20" s="13"/>
      <c r="H20" s="13"/>
      <c r="I20" s="14"/>
      <c r="J20" s="197">
        <f>SUM(I19)</f>
        <v>39455</v>
      </c>
      <c r="N20" s="136"/>
    </row>
    <row r="21" spans="1:14" ht="21" customHeight="1">
      <c r="A21" s="198">
        <v>1.3</v>
      </c>
      <c r="B21" s="199" t="s">
        <v>359</v>
      </c>
      <c r="C21" s="172"/>
      <c r="D21" s="146"/>
      <c r="E21" s="139"/>
      <c r="F21" s="139"/>
      <c r="G21" s="11"/>
      <c r="H21" s="11"/>
      <c r="I21" s="139"/>
      <c r="J21" s="20"/>
      <c r="N21" s="136"/>
    </row>
    <row r="22" spans="1:14" ht="21" customHeight="1">
      <c r="A22" s="187" t="s">
        <v>81</v>
      </c>
      <c r="B22" s="189" t="s">
        <v>426</v>
      </c>
      <c r="C22" s="144"/>
      <c r="D22" s="145"/>
      <c r="E22" s="138"/>
      <c r="F22" s="138"/>
      <c r="G22" s="2"/>
      <c r="H22" s="2"/>
      <c r="I22" s="138"/>
      <c r="J22" s="16"/>
      <c r="N22" s="136"/>
    </row>
    <row r="23" spans="1:14" ht="21" customHeight="1">
      <c r="A23" s="15"/>
      <c r="B23" s="190" t="s">
        <v>351</v>
      </c>
      <c r="C23" s="140">
        <v>4</v>
      </c>
      <c r="D23" s="141" t="s">
        <v>16</v>
      </c>
      <c r="E23" s="138">
        <v>4400</v>
      </c>
      <c r="F23" s="138">
        <f>C23*E23</f>
        <v>17600</v>
      </c>
      <c r="G23" s="191">
        <v>0</v>
      </c>
      <c r="H23" s="191">
        <f>G23*C23</f>
        <v>0</v>
      </c>
      <c r="I23" s="191">
        <f>H23+F23</f>
        <v>17600</v>
      </c>
      <c r="J23" s="16"/>
      <c r="N23" s="136"/>
    </row>
    <row r="24" spans="1:14" ht="21" customHeight="1">
      <c r="A24" s="15"/>
      <c r="B24" s="190" t="s">
        <v>352</v>
      </c>
      <c r="C24" s="144">
        <v>1</v>
      </c>
      <c r="D24" s="141" t="s">
        <v>15</v>
      </c>
      <c r="E24" s="138">
        <v>21855</v>
      </c>
      <c r="F24" s="138">
        <f t="shared" ref="F24" si="6">C24*E24</f>
        <v>21855</v>
      </c>
      <c r="G24" s="191">
        <v>0</v>
      </c>
      <c r="H24" s="191">
        <f t="shared" ref="H24" si="7">G24*C24</f>
        <v>0</v>
      </c>
      <c r="I24" s="191">
        <f t="shared" ref="I24" si="8">H24+F24</f>
        <v>21855</v>
      </c>
      <c r="J24" s="16"/>
      <c r="N24" s="136"/>
    </row>
    <row r="25" spans="1:14" ht="21" customHeight="1">
      <c r="A25" s="9"/>
      <c r="B25" s="192" t="s">
        <v>427</v>
      </c>
      <c r="C25" s="193"/>
      <c r="D25" s="9"/>
      <c r="E25" s="193"/>
      <c r="F25" s="193"/>
      <c r="G25" s="193"/>
      <c r="H25" s="193"/>
      <c r="I25" s="194">
        <f>SUM(I23:I24)</f>
        <v>39455</v>
      </c>
      <c r="J25" s="10"/>
      <c r="N25" s="136"/>
    </row>
    <row r="26" spans="1:14" ht="21" customHeight="1">
      <c r="A26" s="198" t="s">
        <v>82</v>
      </c>
      <c r="B26" s="200" t="s">
        <v>360</v>
      </c>
      <c r="C26" s="172"/>
      <c r="D26" s="146"/>
      <c r="E26" s="139"/>
      <c r="F26" s="139"/>
      <c r="G26" s="11"/>
      <c r="H26" s="11"/>
      <c r="I26" s="139"/>
      <c r="J26" s="20"/>
      <c r="N26" s="136"/>
    </row>
    <row r="27" spans="1:14" ht="21" customHeight="1">
      <c r="A27" s="15"/>
      <c r="B27" s="190" t="s">
        <v>351</v>
      </c>
      <c r="C27" s="140">
        <v>4</v>
      </c>
      <c r="D27" s="141" t="s">
        <v>16</v>
      </c>
      <c r="E27" s="138">
        <v>4400</v>
      </c>
      <c r="F27" s="138">
        <f>C27*E27</f>
        <v>17600</v>
      </c>
      <c r="G27" s="191">
        <v>0</v>
      </c>
      <c r="H27" s="191">
        <f>G27*C27</f>
        <v>0</v>
      </c>
      <c r="I27" s="191">
        <f>H27+F27</f>
        <v>17600</v>
      </c>
      <c r="J27" s="16"/>
      <c r="N27" s="136"/>
    </row>
    <row r="28" spans="1:14" ht="21" customHeight="1">
      <c r="A28" s="15"/>
      <c r="B28" s="190" t="s">
        <v>352</v>
      </c>
      <c r="C28" s="144">
        <v>1</v>
      </c>
      <c r="D28" s="141" t="s">
        <v>15</v>
      </c>
      <c r="E28" s="138">
        <v>21855</v>
      </c>
      <c r="F28" s="138">
        <f t="shared" ref="F28" si="9">C28*E28</f>
        <v>21855</v>
      </c>
      <c r="G28" s="191">
        <v>0</v>
      </c>
      <c r="H28" s="191">
        <f t="shared" ref="H28" si="10">G28*C28</f>
        <v>0</v>
      </c>
      <c r="I28" s="191">
        <f t="shared" ref="I28" si="11">H28+F28</f>
        <v>21855</v>
      </c>
      <c r="J28" s="16"/>
      <c r="N28" s="136"/>
    </row>
    <row r="29" spans="1:14" ht="21" customHeight="1">
      <c r="A29" s="9"/>
      <c r="B29" s="192" t="s">
        <v>428</v>
      </c>
      <c r="C29" s="193"/>
      <c r="D29" s="9"/>
      <c r="E29" s="193"/>
      <c r="F29" s="193"/>
      <c r="G29" s="193"/>
      <c r="H29" s="193"/>
      <c r="I29" s="194">
        <f>SUM(I27:I28)</f>
        <v>39455</v>
      </c>
      <c r="J29" s="10"/>
      <c r="N29" s="136"/>
    </row>
    <row r="30" spans="1:14" ht="21" customHeight="1">
      <c r="A30" s="195"/>
      <c r="B30" s="196" t="s">
        <v>361</v>
      </c>
      <c r="C30" s="13"/>
      <c r="D30" s="12"/>
      <c r="E30" s="13"/>
      <c r="F30" s="13"/>
      <c r="G30" s="13"/>
      <c r="H30" s="13"/>
      <c r="I30" s="14"/>
      <c r="J30" s="197">
        <f>SUM(I29,I25)</f>
        <v>78910</v>
      </c>
      <c r="N30" s="136"/>
    </row>
    <row r="31" spans="1:14" ht="23.25" customHeight="1">
      <c r="A31" s="195"/>
      <c r="B31" s="196" t="s">
        <v>362</v>
      </c>
      <c r="C31" s="201"/>
      <c r="D31" s="202"/>
      <c r="E31" s="203"/>
      <c r="F31" s="203"/>
      <c r="G31" s="204"/>
      <c r="H31" s="204"/>
      <c r="I31" s="203"/>
      <c r="J31" s="205">
        <f>SUM(J30)+J20+J14</f>
        <v>157820</v>
      </c>
      <c r="N31" s="136"/>
    </row>
    <row r="32" spans="1:14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</sheetData>
  <mergeCells count="16">
    <mergeCell ref="I6:I7"/>
    <mergeCell ref="J6:J7"/>
    <mergeCell ref="A6:A7"/>
    <mergeCell ref="B6:B7"/>
    <mergeCell ref="C6:C7"/>
    <mergeCell ref="D6:D7"/>
    <mergeCell ref="E6:F6"/>
    <mergeCell ref="G6:H6"/>
    <mergeCell ref="A4:C4"/>
    <mergeCell ref="D4:H4"/>
    <mergeCell ref="I4:J4"/>
    <mergeCell ref="A1:I1"/>
    <mergeCell ref="A2:J2"/>
    <mergeCell ref="A3:C3"/>
    <mergeCell ref="D3:H3"/>
    <mergeCell ref="I3:J3"/>
  </mergeCells>
  <pageMargins left="0.70866141732283472" right="0.51181102362204722" top="0.74803149606299213" bottom="0.74803149606299213" header="0.31496062992125984" footer="0.31496062992125984"/>
  <pageSetup paperSize="9" scale="88" orientation="landscape" r:id="rId1"/>
  <headerFooter>
    <oddHeader>หน้าที่ &amp;P จาก &amp;N</oddHeader>
  </headerFooter>
  <rowBreaks count="1" manualBreakCount="1">
    <brk id="2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7</vt:i4>
      </vt:variant>
    </vt:vector>
  </HeadingPairs>
  <TitlesOfParts>
    <vt:vector size="12" baseType="lpstr">
      <vt:lpstr>ปร.6</vt:lpstr>
      <vt:lpstr>ปร.5(ก)</vt:lpstr>
      <vt:lpstr>ปร.5(ข)</vt:lpstr>
      <vt:lpstr>แบบ ปร.4(ก)</vt:lpstr>
      <vt:lpstr>แบบ ปร.4(ข)</vt:lpstr>
      <vt:lpstr>'แบบ ปร.4(ก)'!Print_Area</vt:lpstr>
      <vt:lpstr>'แบบ ปร.4(ข)'!Print_Area</vt:lpstr>
      <vt:lpstr>'ปร.5(ก)'!Print_Area</vt:lpstr>
      <vt:lpstr>'ปร.5(ข)'!Print_Area</vt:lpstr>
      <vt:lpstr>ปร.6!Print_Area</vt:lpstr>
      <vt:lpstr>'แบบ ปร.4(ก)'!Print_Titles</vt:lpstr>
      <vt:lpstr>'แบบ ปร.4(ข)'!Print_Titles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Rmenoh</dc:creator>
  <cp:lastModifiedBy>sukanya yeewangcharean</cp:lastModifiedBy>
  <cp:lastPrinted>2024-07-25T08:49:26Z</cp:lastPrinted>
  <dcterms:created xsi:type="dcterms:W3CDTF">2017-12-07T07:07:17Z</dcterms:created>
  <dcterms:modified xsi:type="dcterms:W3CDTF">2024-07-30T09:29:37Z</dcterms:modified>
</cp:coreProperties>
</file>