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งบลงทุน ปี 2567\11. ปรับปรุงอาคารปฏิบัติการเทคโนโลยีและพัฒนานวัตกรรม-3,800,000\"/>
    </mc:Choice>
  </mc:AlternateContent>
  <bookViews>
    <workbookView xWindow="0" yWindow="0" windowWidth="18972" windowHeight="4836" activeTab="2"/>
  </bookViews>
  <sheets>
    <sheet name="ปร.4ก" sheetId="5" r:id="rId1"/>
    <sheet name="ปร.4ข" sheetId="1" r:id="rId2"/>
    <sheet name="ปร.5 (ก)" sheetId="2" r:id="rId3"/>
    <sheet name="ปร.5 (ข)" sheetId="4" r:id="rId4"/>
    <sheet name="ปร.6" sheetId="3" r:id="rId5"/>
  </sheets>
  <definedNames>
    <definedName name="_xlnm.Print_Area" localSheetId="0">ปร.4ก!$A$1:$J$227</definedName>
    <definedName name="_xlnm.Print_Area" localSheetId="1">ปร.4ข!$A$1:$J$45</definedName>
    <definedName name="_xlnm.Print_Area" localSheetId="2">'ปร.5 (ก)'!$A$1:$F$35</definedName>
    <definedName name="_xlnm.Print_Area" localSheetId="3">'ปร.5 (ข)'!$A$1:$F$32</definedName>
    <definedName name="_xlnm.Print_Area" localSheetId="4">ปร.6!$A$1:$F$35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F38" i="1"/>
  <c r="H37" i="1"/>
  <c r="F37" i="1"/>
  <c r="F217" i="5"/>
  <c r="H217" i="5"/>
  <c r="H68" i="5"/>
  <c r="I68" i="5" s="1"/>
  <c r="F71" i="5"/>
  <c r="H71" i="5"/>
  <c r="H89" i="5"/>
  <c r="I89" i="5" s="1"/>
  <c r="H67" i="5"/>
  <c r="F67" i="5"/>
  <c r="H66" i="5"/>
  <c r="F66" i="5"/>
  <c r="H64" i="5"/>
  <c r="F64" i="5"/>
  <c r="H63" i="5"/>
  <c r="F63" i="5"/>
  <c r="H61" i="5"/>
  <c r="F61" i="5"/>
  <c r="H17" i="5"/>
  <c r="F17" i="5"/>
  <c r="H13" i="1"/>
  <c r="H14" i="1"/>
  <c r="H15" i="1"/>
  <c r="H16" i="1"/>
  <c r="H17" i="1"/>
  <c r="H18" i="1"/>
  <c r="H19" i="1"/>
  <c r="H20" i="1"/>
  <c r="H21" i="1"/>
  <c r="F18" i="1"/>
  <c r="F16" i="1"/>
  <c r="F21" i="1"/>
  <c r="I37" i="1" l="1"/>
  <c r="I38" i="1"/>
  <c r="I71" i="5"/>
  <c r="I64" i="5"/>
  <c r="I66" i="5"/>
  <c r="L45" i="1"/>
  <c r="I217" i="5"/>
  <c r="I63" i="5"/>
  <c r="I61" i="5"/>
  <c r="I67" i="5"/>
  <c r="I17" i="5"/>
  <c r="I21" i="1"/>
  <c r="I16" i="1"/>
  <c r="I18" i="1"/>
  <c r="H12" i="1"/>
  <c r="F20" i="1"/>
  <c r="F19" i="1"/>
  <c r="F17" i="1"/>
  <c r="F15" i="1"/>
  <c r="H197" i="5"/>
  <c r="F197" i="5"/>
  <c r="H196" i="5"/>
  <c r="F196" i="5"/>
  <c r="H194" i="5"/>
  <c r="F194" i="5"/>
  <c r="H193" i="5"/>
  <c r="F193" i="5"/>
  <c r="H192" i="5"/>
  <c r="F192" i="5"/>
  <c r="H191" i="5"/>
  <c r="F191" i="5"/>
  <c r="H113" i="5"/>
  <c r="F113" i="5"/>
  <c r="H190" i="5"/>
  <c r="F190" i="5"/>
  <c r="H189" i="5"/>
  <c r="F189" i="5"/>
  <c r="H216" i="5"/>
  <c r="F216" i="5"/>
  <c r="H215" i="5"/>
  <c r="F215" i="5"/>
  <c r="H214" i="5"/>
  <c r="F214" i="5"/>
  <c r="H149" i="5"/>
  <c r="H162" i="5"/>
  <c r="H163" i="5"/>
  <c r="H164" i="5"/>
  <c r="H165" i="5"/>
  <c r="H139" i="5"/>
  <c r="F139" i="5"/>
  <c r="H138" i="5"/>
  <c r="F138" i="5"/>
  <c r="H172" i="5"/>
  <c r="F172" i="5"/>
  <c r="H171" i="5"/>
  <c r="F171" i="5"/>
  <c r="H170" i="5"/>
  <c r="F170" i="5"/>
  <c r="H169" i="5"/>
  <c r="F169" i="5"/>
  <c r="H168" i="5"/>
  <c r="F168" i="5"/>
  <c r="H167" i="5"/>
  <c r="F167" i="5"/>
  <c r="F165" i="5"/>
  <c r="F164" i="5"/>
  <c r="F163" i="5"/>
  <c r="F162" i="5"/>
  <c r="F149" i="5"/>
  <c r="C148" i="5"/>
  <c r="F148" i="5" s="1"/>
  <c r="H147" i="5"/>
  <c r="F147" i="5"/>
  <c r="H146" i="5"/>
  <c r="F146" i="5"/>
  <c r="H145" i="5"/>
  <c r="F145" i="5"/>
  <c r="H144" i="5"/>
  <c r="F144" i="5"/>
  <c r="H143" i="5"/>
  <c r="F143" i="5"/>
  <c r="H142" i="5"/>
  <c r="F142" i="5"/>
  <c r="H141" i="5"/>
  <c r="F141" i="5"/>
  <c r="H140" i="5"/>
  <c r="F140" i="5"/>
  <c r="H137" i="5"/>
  <c r="F137" i="5"/>
  <c r="H136" i="5"/>
  <c r="F136" i="5"/>
  <c r="H120" i="5"/>
  <c r="F120" i="5"/>
  <c r="H119" i="5"/>
  <c r="F119" i="5"/>
  <c r="H118" i="5"/>
  <c r="F118" i="5"/>
  <c r="H117" i="5"/>
  <c r="F117" i="5"/>
  <c r="F116" i="5"/>
  <c r="I116" i="5" s="1"/>
  <c r="H115" i="5"/>
  <c r="F115" i="5"/>
  <c r="H114" i="5"/>
  <c r="F114" i="5"/>
  <c r="H111" i="5"/>
  <c r="F111" i="5"/>
  <c r="F14" i="1"/>
  <c r="F13" i="1"/>
  <c r="F12" i="1"/>
  <c r="H40" i="5"/>
  <c r="H88" i="5"/>
  <c r="F88" i="5"/>
  <c r="H44" i="5"/>
  <c r="F44" i="5"/>
  <c r="H46" i="5"/>
  <c r="I46" i="5" s="1"/>
  <c r="F47" i="5"/>
  <c r="H47" i="5"/>
  <c r="F48" i="5"/>
  <c r="H48" i="5"/>
  <c r="H39" i="5"/>
  <c r="F39" i="5"/>
  <c r="F40" i="5"/>
  <c r="F41" i="5"/>
  <c r="H41" i="5"/>
  <c r="F42" i="5"/>
  <c r="H42" i="5"/>
  <c r="F43" i="5"/>
  <c r="H43" i="5"/>
  <c r="H15" i="5"/>
  <c r="F15" i="5"/>
  <c r="I190" i="5" l="1"/>
  <c r="I192" i="5"/>
  <c r="I191" i="5"/>
  <c r="I194" i="5"/>
  <c r="I196" i="5"/>
  <c r="I14" i="1"/>
  <c r="I15" i="1"/>
  <c r="I13" i="1"/>
  <c r="I20" i="1"/>
  <c r="I17" i="1"/>
  <c r="I19" i="1"/>
  <c r="I12" i="1"/>
  <c r="I189" i="5"/>
  <c r="I215" i="5"/>
  <c r="I193" i="5"/>
  <c r="I197" i="5"/>
  <c r="I216" i="5"/>
  <c r="I163" i="5"/>
  <c r="I113" i="5"/>
  <c r="I172" i="5"/>
  <c r="I138" i="5"/>
  <c r="I139" i="5"/>
  <c r="H148" i="5"/>
  <c r="I148" i="5" s="1"/>
  <c r="I149" i="5"/>
  <c r="I162" i="5"/>
  <c r="I214" i="5"/>
  <c r="I164" i="5"/>
  <c r="I165" i="5"/>
  <c r="I47" i="5"/>
  <c r="I117" i="5"/>
  <c r="I119" i="5"/>
  <c r="I136" i="5"/>
  <c r="I115" i="5"/>
  <c r="I167" i="5"/>
  <c r="I169" i="5"/>
  <c r="I170" i="5"/>
  <c r="I114" i="5"/>
  <c r="I141" i="5"/>
  <c r="I145" i="5"/>
  <c r="I146" i="5"/>
  <c r="I118" i="5"/>
  <c r="I120" i="5"/>
  <c r="I140" i="5"/>
  <c r="I147" i="5"/>
  <c r="I168" i="5"/>
  <c r="I111" i="5"/>
  <c r="I137" i="5"/>
  <c r="I142" i="5"/>
  <c r="I144" i="5"/>
  <c r="I143" i="5"/>
  <c r="I171" i="5"/>
  <c r="I42" i="5"/>
  <c r="I39" i="5"/>
  <c r="I48" i="5"/>
  <c r="I88" i="5"/>
  <c r="I43" i="5"/>
  <c r="I41" i="5"/>
  <c r="I40" i="5"/>
  <c r="I44" i="5"/>
  <c r="I123" i="5" l="1"/>
  <c r="I23" i="1"/>
  <c r="I36" i="1" s="1"/>
  <c r="I45" i="1" s="1"/>
  <c r="C13" i="4" s="1"/>
  <c r="L23" i="1"/>
  <c r="I225" i="5" l="1"/>
  <c r="C17" i="2" s="1"/>
  <c r="H16" i="5"/>
  <c r="F16" i="5"/>
  <c r="I16" i="5" l="1"/>
  <c r="H12" i="5" l="1"/>
  <c r="F12" i="5"/>
  <c r="F13" i="5"/>
  <c r="H13" i="5"/>
  <c r="F14" i="5"/>
  <c r="H14" i="5"/>
  <c r="I14" i="5" l="1"/>
  <c r="I13" i="5"/>
  <c r="I12" i="5"/>
  <c r="I15" i="5"/>
  <c r="I25" i="5" l="1"/>
  <c r="C13" i="2" s="1"/>
  <c r="I49" i="5"/>
  <c r="E13" i="2" l="1"/>
  <c r="I135" i="5"/>
  <c r="I150" i="5" s="1"/>
  <c r="I202" i="5" l="1"/>
  <c r="C16" i="2" s="1"/>
  <c r="E17" i="2" l="1"/>
  <c r="E16" i="2" l="1"/>
  <c r="I60" i="5" l="1"/>
  <c r="E13" i="4" l="1"/>
  <c r="E20" i="4" s="1"/>
  <c r="C13" i="3" s="1"/>
  <c r="I73" i="5"/>
  <c r="I86" i="5" s="1"/>
  <c r="I98" i="5" s="1"/>
  <c r="C14" i="2" s="1"/>
  <c r="E14" i="2" l="1"/>
  <c r="I161" i="5"/>
  <c r="I176" i="5" s="1"/>
  <c r="C15" i="2" s="1"/>
  <c r="H17" i="2" s="1"/>
  <c r="E15" i="2" l="1"/>
  <c r="H21" i="2" l="1"/>
  <c r="E24" i="2"/>
  <c r="C12" i="3" s="1"/>
  <c r="C18" i="3" l="1"/>
  <c r="C19" i="3" l="1"/>
  <c r="B20" i="3" s="1"/>
  <c r="I18" i="3" l="1"/>
</calcChain>
</file>

<file path=xl/sharedStrings.xml><?xml version="1.0" encoding="utf-8"?>
<sst xmlns="http://schemas.openxmlformats.org/spreadsheetml/2006/main" count="667" uniqueCount="273">
  <si>
    <t>แบบแสดงรายการ ปริมาณงาน และราคา</t>
  </si>
  <si>
    <t>หน่วย : บาท</t>
  </si>
  <si>
    <t>ลำดับที่</t>
  </si>
  <si>
    <t>รายการ</t>
  </si>
  <si>
    <t>จำนวน</t>
  </si>
  <si>
    <t>หน่วย</t>
  </si>
  <si>
    <t>ค่าวัสดุ</t>
  </si>
  <si>
    <t>ราคาต่อหน่วย</t>
  </si>
  <si>
    <t>จำนวนเงิน</t>
  </si>
  <si>
    <t>ค่าแรงงาน</t>
  </si>
  <si>
    <t>รวม</t>
  </si>
  <si>
    <t>ค่าวัสดุและแรงงาน</t>
  </si>
  <si>
    <t>หมายเหตุ</t>
  </si>
  <si>
    <t>แบบเลขที่</t>
  </si>
  <si>
    <t>เมื่อวันที่</t>
  </si>
  <si>
    <t>เดือน</t>
  </si>
  <si>
    <t>พ.ศ.</t>
  </si>
  <si>
    <t>แบบ ปร.5 (ก)</t>
  </si>
  <si>
    <t>แบบสรุปค่าก่อสร้าง</t>
  </si>
  <si>
    <t>ค่างานต้นทุน</t>
  </si>
  <si>
    <t xml:space="preserve"> Factor F</t>
  </si>
  <si>
    <t>ค่าก่อสร้าง</t>
  </si>
  <si>
    <t>เงื่อนไขการใช้ตาราง Factor F</t>
  </si>
  <si>
    <t>รวมค่าก่อสร้าง</t>
  </si>
  <si>
    <t>เงินล่วงหน้าจ่าย…….................%</t>
  </si>
  <si>
    <t>ค่างาน</t>
  </si>
  <si>
    <t>ภาษี  มูลค่าเพิ่ม</t>
  </si>
  <si>
    <t>แบบสรุปค่าครุภัณฑ์จัดซื้อ</t>
  </si>
  <si>
    <t>แบบ ปร.5 (ข)</t>
  </si>
  <si>
    <t>แบบสรุปราคากลางงานก่อสร้างอาคาร</t>
  </si>
  <si>
    <t>สรุป</t>
  </si>
  <si>
    <t>รวมค่าก่อสร้างทั้งโครงการ/งานก่อสร้าง</t>
  </si>
  <si>
    <t>หน้า</t>
  </si>
  <si>
    <t>ตร.ม.</t>
  </si>
  <si>
    <t>1.2</t>
  </si>
  <si>
    <t>แบบ ปร.6 แผ่นที่ 1 / 1</t>
  </si>
  <si>
    <t>แบบเลขที่ -</t>
  </si>
  <si>
    <t>1.1</t>
  </si>
  <si>
    <t>ภาษีมูลค่าเพิ่ม...........7.............%</t>
  </si>
  <si>
    <t>1</t>
  </si>
  <si>
    <t>กลุ่มงาน/งาน งานอาคาร</t>
  </si>
  <si>
    <t>ชุด</t>
  </si>
  <si>
    <t>2</t>
  </si>
  <si>
    <t>2.1</t>
  </si>
  <si>
    <t>2.2</t>
  </si>
  <si>
    <t>2.3</t>
  </si>
  <si>
    <t>2.4</t>
  </si>
  <si>
    <t>เงินประกันผลงานหัก...............%</t>
  </si>
  <si>
    <t>ค่างานก่อสร้าง</t>
  </si>
  <si>
    <t>ค่างานครุภัณฑ์</t>
  </si>
  <si>
    <t>หน่วยงานเจ้าของโครงการ/งานก่อสร้าง มหาวิทยาลัยกาฬสินธุ์</t>
  </si>
  <si>
    <t>หมวดงานวิศวกรรมโครงสร้าง</t>
  </si>
  <si>
    <t>หมวดงานหลังคา</t>
  </si>
  <si>
    <t>รวมยอดยกไป</t>
  </si>
  <si>
    <t>งาน</t>
  </si>
  <si>
    <t>ลบ.ม.</t>
  </si>
  <si>
    <t>รวมยอดยกมา</t>
  </si>
  <si>
    <t>3</t>
  </si>
  <si>
    <t>หมวดงานสถาปัตยกรรม</t>
  </si>
  <si>
    <t>2.2.1</t>
  </si>
  <si>
    <t>2.2.2</t>
  </si>
  <si>
    <t>2.2.3</t>
  </si>
  <si>
    <t>2.2.4</t>
  </si>
  <si>
    <t>2.3.1</t>
  </si>
  <si>
    <t>2.3.2</t>
  </si>
  <si>
    <t>2.3.3</t>
  </si>
  <si>
    <t>หมวดงานฝ้าเพดาน</t>
  </si>
  <si>
    <t>2.4.1</t>
  </si>
  <si>
    <t>หมวดงานประตู-หน้าต่าง</t>
  </si>
  <si>
    <t>หมวดงานระบบประปาและสุขาภิบาล</t>
  </si>
  <si>
    <t>4</t>
  </si>
  <si>
    <t>5</t>
  </si>
  <si>
    <t>5.1</t>
  </si>
  <si>
    <t>หมวดงานพื้น</t>
  </si>
  <si>
    <t>หมวดงานผนัง</t>
  </si>
  <si>
    <t>หมวดงานระบบไฟฟ้า</t>
  </si>
  <si>
    <t>รวมหมวดงานระบบไฟฟ้า</t>
  </si>
  <si>
    <t>หมวดงานอื่นๆ</t>
  </si>
  <si>
    <t>รวมหมวดงานอื่นๆ</t>
  </si>
  <si>
    <t>รวมค่าแรง</t>
  </si>
  <si>
    <t>5.2</t>
  </si>
  <si>
    <t>5.3</t>
  </si>
  <si>
    <t>เครื่องดับเพลิง แบบผงเคมีแห้ง  ขนาด 15 ปอนด์</t>
  </si>
  <si>
    <t>2.5</t>
  </si>
  <si>
    <t>2.5.1</t>
  </si>
  <si>
    <t xml:space="preserve">                      กรรมการ</t>
  </si>
  <si>
    <t xml:space="preserve">  กรรมการ</t>
  </si>
  <si>
    <t>1.3</t>
  </si>
  <si>
    <t>1.4</t>
  </si>
  <si>
    <t>1.5</t>
  </si>
  <si>
    <t>แบบ ปร.4 ข แผ่นที่ 1 / 2</t>
  </si>
  <si>
    <t>สถานที่ก่อสร้าง มหาวิทยาลัยกาฬสินธุ์ ตำบลกาฬสินธุ์ อำเภอเมืองกาฬสินธุ์  จังหวัดกาฬสินธุ์</t>
  </si>
  <si>
    <t>D1</t>
  </si>
  <si>
    <t>ครุภัณฑ์การเรียนการสอน</t>
  </si>
  <si>
    <t>สถานที่ก่อสร้าง มหาวิทยาลัยกาฬสินธุ์ ตำบลกาฬสินธุ์ อำเภอเมืองกาฬสินธุ์ จังหวัดกาฬสินธุ์</t>
  </si>
  <si>
    <t>หมวดครุภัณฑ์การเรียนการสอน</t>
  </si>
  <si>
    <t>เมตร</t>
  </si>
  <si>
    <t>2.1.1</t>
  </si>
  <si>
    <t>2.1.2</t>
  </si>
  <si>
    <t>2.1.3</t>
  </si>
  <si>
    <t>2.1.4</t>
  </si>
  <si>
    <t>2.1.5</t>
  </si>
  <si>
    <t>2.1.6</t>
  </si>
  <si>
    <t>ตัว</t>
  </si>
  <si>
    <t>ป้ายอลูมิเนียม บอกชื่อห้อง</t>
  </si>
  <si>
    <t>ดอกเบี้ยเงินกู้.............7............%</t>
  </si>
  <si>
    <t>ทรายหยาบรองพื้น</t>
  </si>
  <si>
    <t>คอนกรีตหยาบรองพื้นขอบคันหินคอนกรีต</t>
  </si>
  <si>
    <t>ครอบมุม (FLASHING) กว้าง 60 cm.</t>
  </si>
  <si>
    <t>F2 พื้น ค.ส.ล. ผิวพิมพ์ลาย ระบุลายขณะก่อสร้าง</t>
  </si>
  <si>
    <t>P1 ผนังเดิม ทาสีเทาเข้ม ระบุเฉดสีขณะก่อสร้าง</t>
  </si>
  <si>
    <t xml:space="preserve">Wiremesh 4 mm. @0.20 m. (พื้น F1, F2, F3, F4, F5) </t>
  </si>
  <si>
    <t>โคมโรงงานสะท้อนแสงอะลูมิเนียม LED-T8 2x18 W (โคมเปลือย)</t>
  </si>
  <si>
    <t>โคมแขวนเพดาน</t>
  </si>
  <si>
    <t>โคมพาแนลไลท์ติดลอย LED T8 2x18 w</t>
  </si>
  <si>
    <t>โคมฟลัทไลท์ LED  500 วัตต์</t>
  </si>
  <si>
    <t>ชุดโคมติดผนัง หลอด LED 9 วัตต์</t>
  </si>
  <si>
    <t>เต้ารับไฟฟ้าแบบคู่ ขากลม-แบน 16A 250V มีกราวด์</t>
  </si>
  <si>
    <t xml:space="preserve">ปลั๊กเพาเวอร์ (Power Plug) 3P+G TYPE C </t>
  </si>
  <si>
    <t xml:space="preserve">สวิตซ์ไฟฟ้าทางเดียว 16A 220-250V </t>
  </si>
  <si>
    <t>ตู้โหลดเซ็นเตอร์แบบเมนเบรกเกอร์ 100A 3P 4 สาย ขนาด 36 ช่อง</t>
  </si>
  <si>
    <t>ตู้เมนเซอร์กิตเบรคเกอร์</t>
  </si>
  <si>
    <t>สายเคเบิลเดินภายในอาคาร THW สายกลมแกนเดี่ยว 1x1.5 ตร.มม.</t>
  </si>
  <si>
    <t>ม้วน</t>
  </si>
  <si>
    <t>สายเคเบิลเดินภายในอาคาร THW สายกลมแกนเดี่ยว 1x2.5 ตร.มม.</t>
  </si>
  <si>
    <t>สายเคเบิลเดินภายในอาคาร THW สายกลมแกนเดี่ยว 1x4 ตร.มม.</t>
  </si>
  <si>
    <t>สายเคเบิลเดินภายในอาคาร THW สายกลมแกนเดี่ยว 1x6 ตร.มม.</t>
  </si>
  <si>
    <t>สายเคเบิลเดินภายในอาคาร THW สายกลมแกนเดี่ยว 1x16 ตร.มม.</t>
  </si>
  <si>
    <t xml:space="preserve">ท่อ EMT ขนาด 1/2 นิ้ว </t>
  </si>
  <si>
    <t>เส้น</t>
  </si>
  <si>
    <t xml:space="preserve">ท่อ EMT ขนาด 3/4 นิ้ว </t>
  </si>
  <si>
    <t xml:space="preserve">เส้น </t>
  </si>
  <si>
    <t xml:space="preserve">ท่อ EMT ขนาด 1 นิ้ว </t>
  </si>
  <si>
    <t xml:space="preserve">ท่อ EMT ขนาด 2  นิ้ว </t>
  </si>
  <si>
    <t xml:space="preserve">รางวายเวย์ แบบขันสกรูพร้อมฝาปิดขนาด 100x100 mm. ยาว 2.4 เมตร </t>
  </si>
  <si>
    <t>อุปกรณ์ประกอบการติดตั้ง</t>
  </si>
  <si>
    <t>งานเดินสายไฟฟ้า</t>
  </si>
  <si>
    <t>สายไฟดวงโคม</t>
  </si>
  <si>
    <t>จุด</t>
  </si>
  <si>
    <t>สายไฟสวิตซ์</t>
  </si>
  <si>
    <t xml:space="preserve">สายไฟเต้ารับ ชนิดมีกราวด์ (ปลั๊ก) รวมปลั๊กเพาเวอร์ </t>
  </si>
  <si>
    <t>สายไฟฟ้าพัดลมเพดาน</t>
  </si>
  <si>
    <t>สายไฟสวิตซ์พัดลมเพดาน</t>
  </si>
  <si>
    <t>งานเชื่อมต่อระบบไฟฟ้า</t>
  </si>
  <si>
    <t>ท่อพีวีซีแข็ง ชนิดปลายธรรมดา ชั้น 8.5 ขนาด Ø 6 นิ้ว</t>
  </si>
  <si>
    <t>ท่อน</t>
  </si>
  <si>
    <t>ท่อพีวีซีแข็ง ชนิดปลายธรรมดา ชั้น 8.5 ขนาด Ø 4 นิ้ว</t>
  </si>
  <si>
    <t>ท่อพีวีซีแข็ง ชนิดปลายธรรมดา ชั้น 13.5 ขนาด Ø 6 นิ้ว</t>
  </si>
  <si>
    <t xml:space="preserve">บ่อวงคอนกรีตกลม ขนาด 1.20 ม. สูง 0.4 ม. </t>
  </si>
  <si>
    <t>วง</t>
  </si>
  <si>
    <t>บ่อ คสล. ขนาดไม่น้อยกว่า 0.70x0.70x0.90 ม.</t>
  </si>
  <si>
    <t>บ่อ</t>
  </si>
  <si>
    <t>รางระบายน้ำคอนกรีตสำเร็จรูป (U-Ditch)  พร้อมฝาปิด</t>
  </si>
  <si>
    <t xml:space="preserve">งานระบบท่อระบายน้ำ </t>
  </si>
  <si>
    <t>งานวางท่อ, บ่อ คสล.  , รางระบายน้ำ</t>
  </si>
  <si>
    <t>งานปาดถนน เพื่อวางท่อ พร้อมซ่อมแซม</t>
  </si>
  <si>
    <t>งานรื้อถอนผนังอาคารเดิม ขนไปทิ้ง และเตรียมพื้นที่</t>
  </si>
  <si>
    <t>เครื่องปรับอากาศ แบบแยกส่วน ขนาดไม่ต่ำกว่า 15,000 บีทียู พร้อมติดตั้ง</t>
  </si>
  <si>
    <t>เครื่อง</t>
  </si>
  <si>
    <t>เครื่องปรับอากาศ แบบแยกส่วน ขนาดไม่ต่ำกว่า 36,000 บีทียู พร้อมติดตั้ง</t>
  </si>
  <si>
    <t>พัดลมติดเพดาน ขนาดไม่น้อยกว่า 48 นิ้ว พร้อมติดตั้ง</t>
  </si>
  <si>
    <t xml:space="preserve">ชื่อโครงการ/งานก่อสร้าง ปรับปรุงอาคารปฏิบัติการเทคโนโลยีและพัฒนานวัตกรรม (Innovation Complex) </t>
  </si>
  <si>
    <t>พ.ศ. 2567</t>
  </si>
  <si>
    <t>สายเคเบิลเดินภายในอาคาร THW สายกลมแกนเดี่ยว 1x50 ตร.มม.</t>
  </si>
  <si>
    <t>สาย IEC 60502-1 1x70 ตร.มม.</t>
  </si>
  <si>
    <t>หลังคาโปร่งแสง (SKY LIGHT) สีขาวขุ่น หนา 1.6 mm.</t>
  </si>
  <si>
    <t>เชิงชายไม้สำเร็จรูป ขนาด 17 x 200 x 3050 mm.</t>
  </si>
  <si>
    <t>2.3.4</t>
  </si>
  <si>
    <t>แผงลวดตาข่าย ทำสีดำ โครงเคร่าเหล็กฉาก 1  1/2" ทำสีดำ</t>
  </si>
  <si>
    <t>ชื่อโครงการ/งาน ปรับปรุงอาคารปฏิบัติการเทคโนโลยีและพัฒนานวัตกรรม (Innovation Complex) มหาวิทยาลัยกาฬสินธุ์ พร้อมครุภัณฑ์ ตำบลกาฬสินธุ์ อำเภอเมืองกาฬสินธุ์ จังหวัดกาฬสินธุ์ 1 หลัง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</si>
  <si>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</si>
  <si>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</si>
  <si>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</si>
  <si>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</si>
  <si>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</si>
  <si>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</si>
  <si>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</si>
  <si>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</si>
  <si>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</si>
  <si>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</si>
  <si>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</si>
  <si>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</si>
  <si>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</si>
  <si>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</si>
  <si>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ชนิดติดลอย (หลอด LED T8) (2x18 w)</t>
  </si>
  <si>
    <t xml:space="preserve">โคมไฟเพดาน (Ceiling lamp) หน้าตะแกรงถี่อลูมิเนียมสะท้อนแสง 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</si>
  <si>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</si>
  <si>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</si>
  <si>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</si>
  <si>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</si>
  <si>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</si>
  <si>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</si>
  <si>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</si>
  <si>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</si>
  <si>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</si>
  <si>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</si>
  <si>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</si>
  <si>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</si>
  <si>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</si>
  <si>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</si>
  <si>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4.1</t>
  </si>
  <si>
    <t>4.2</t>
  </si>
  <si>
    <t>4.3</t>
  </si>
  <si>
    <t>4.4</t>
  </si>
  <si>
    <t>4.5</t>
  </si>
  <si>
    <t>4.6</t>
  </si>
  <si>
    <t>3.29</t>
  </si>
  <si>
    <t>3.30</t>
  </si>
  <si>
    <t>3.31</t>
  </si>
  <si>
    <t>3.32</t>
  </si>
  <si>
    <t>3.33</t>
  </si>
  <si>
    <t>4.7</t>
  </si>
  <si>
    <t>4.8</t>
  </si>
  <si>
    <t>แบบ ปร.4 ก  แผ่นที่ 9 / 9</t>
  </si>
  <si>
    <t>แบบ ปร.4 ก  แผ่นที่ 8 / 9</t>
  </si>
  <si>
    <t>แบบ ปร.4 ก  แผ่นที่ 7 / 9</t>
  </si>
  <si>
    <t>แบบ ปร.4 ก  แผ่นที่ 6 / 9</t>
  </si>
  <si>
    <t>แบบ ปร.4 ก  แผ่นที่ 5 / 9</t>
  </si>
  <si>
    <t>แบบ ปร.4 ก  แผ่นที่ 4 / 9</t>
  </si>
  <si>
    <t>แบบ ปร.4 ก  แผ่นที่ 3 / 9</t>
  </si>
  <si>
    <t>แบบ ปร.4 ก  แผ่นที่ 2 / 9</t>
  </si>
  <si>
    <t>แบบ ปร.4 ก  แผ่นที่ 1 / 9</t>
  </si>
  <si>
    <t xml:space="preserve">เก้าอี้ทำงาน </t>
  </si>
  <si>
    <t>โซฟาแบบนั่งเดี่ยว</t>
  </si>
  <si>
    <t>1.6</t>
  </si>
  <si>
    <t>1.7</t>
  </si>
  <si>
    <t>กระดานไวท์บอร์ดมีขาตั้ง</t>
  </si>
  <si>
    <t>โต๊ะทำงานแบบสี่เหลี่ยม ขนาดไม่น้อยกว่า 65 x 65 เซนติเมตร พร้อมเก้าอี้</t>
  </si>
  <si>
    <t>1.8</t>
  </si>
  <si>
    <t>1.9</t>
  </si>
  <si>
    <t>1.10</t>
  </si>
  <si>
    <t>รางเคเบิ้ลแลดเดอร์ Cable Ladder</t>
  </si>
  <si>
    <t xml:space="preserve">แผ่นเหล็กรีดลอนเคลือบสี (METAL SHEET) ระบุเฉดสีเทาขณะก่อสร้าง </t>
  </si>
  <si>
    <t>หนา 0.40 mm. บุฉนวน PU Foam หนา 1" ท้องลายไม้สีอ่อน</t>
  </si>
  <si>
    <t>ขอบคันหินคอนกรีต ขนาด 0.15x0.30x1.00 m.</t>
  </si>
  <si>
    <t>คอนกรีต  1 : 2 : 4 หนา 10 cm. (พื้น F1, F2, F3, F4)</t>
  </si>
  <si>
    <t>ทาสีน้ำมัน โครงหลังคาเหล็ก ตะแกรงกันนก รางระบายน้ำ สีดำ</t>
  </si>
  <si>
    <t>บานเกล็ด (LOUVER) เคลือบสี ระบุเฉดสีเทาขณะก่อสร้าง</t>
  </si>
  <si>
    <t>F3 พื้น ค.ส.ล. ผิวขัดมันผสมน้ำยากันซึม</t>
  </si>
  <si>
    <t>F1 พื้น ค.ส.ล. ผิวขัดมันเรียบ</t>
  </si>
  <si>
    <t>F4 พื้น ค.ส.ล. ปูกระเบื้องแกรนิตโต้ ขนาด 60 x 60  ระบุเฉดสีขณะก่อสร้าง</t>
  </si>
  <si>
    <t>ระบุเฉดสีขณะก่อสร้าง</t>
  </si>
  <si>
    <t>C1 ฝ้าเพดานยิปซัมบอร์ด (กันชื้น) หนา 9 mm. โครงคร่าวโลหะชุบสังกะสี</t>
  </si>
  <si>
    <t xml:space="preserve">  ฉาบเรียบ ทาสีขาว ระบุเฉดสีขาวขณะก่อสร้าง</t>
  </si>
  <si>
    <t>2.5.2</t>
  </si>
  <si>
    <t>2.3.5</t>
  </si>
  <si>
    <t>รื้อถอนผนังกระจกอลูมิเนียม ย้ายไปติดตั้งตำแหน่งใหม่</t>
  </si>
  <si>
    <t>รื้อถอนชุดประตู-หน้าต่างอลูมิเนียมพร้อมกระจก ย้ายไปติดตั้งตำแหน่งใหม่</t>
  </si>
  <si>
    <t>5.4</t>
  </si>
  <si>
    <t>ปรับปรุงภูมิทัศน์ (ผู้รับจ้างทำแบบมานำเสนอเพื่อขออนุมัติ)</t>
  </si>
  <si>
    <t>แบบ ปร.4 ข แผ่นที่ 2 / 2</t>
  </si>
  <si>
    <t>โซฟาแบบม้านั่ง</t>
  </si>
  <si>
    <t>1.11</t>
  </si>
  <si>
    <t>1.12</t>
  </si>
  <si>
    <t>เครื่องพิมพ์วัตถุ 3 มิติ</t>
  </si>
  <si>
    <t xml:space="preserve">แบบ ปร.4 ก  ที่แนบ  มีจำนวน         9         </t>
  </si>
  <si>
    <t xml:space="preserve">แบบ ปร.5  ที่แนบ  มีจำนวน         2                     </t>
  </si>
  <si>
    <t>P2 ผนังเดิม ทาสีเทาอ่อน ระบุเฉดสีขณะก่อสร้าง</t>
  </si>
  <si>
    <t>ป้ายอาคาร (ผู้รับจ้างทำแบบมานำเสนอเพื่อขออนุมัติ)</t>
  </si>
  <si>
    <t xml:space="preserve">โต๊ะทำงานแบบสี่เหลี่ยม ขนาดไม่น้อยกว่า 77 x 77 เซนติเมตร </t>
  </si>
  <si>
    <t>โต๊ะทำงานแบบสี่เหลี่ยมผืนผ้า ขนาดไม่น้อยกว่า 136 x 57 เซนติเมตร</t>
  </si>
  <si>
    <t>โต๊ะทำงานแบบสี่เหลี่ยมผืนผ้า ขนาดไม่น้อยกว่า 146 x 72 เซนติเมตร</t>
  </si>
  <si>
    <t>เดือน มีนาคม</t>
  </si>
  <si>
    <t>มีนาคม</t>
  </si>
  <si>
    <t xml:space="preserve">P3 ผนังยิปซั่มบอร์ด หนา 12 mm. คร่าวเหล็กชุบสังกะสี ทาสีเทาอ่อน </t>
  </si>
  <si>
    <t xml:space="preserve">คำนวณราคากลาง    เมื่อวันที่                         </t>
  </si>
  <si>
    <t xml:space="preserve">แบบ ปร.4 ข ที่แนบ  มีจำนวน      2                      </t>
  </si>
  <si>
    <t xml:space="preserve">                                     ราคากลาง</t>
  </si>
  <si>
    <t>คำนวณราคากลางโดยคณะกรรมการกำหนดราคากลาง</t>
  </si>
  <si>
    <t xml:space="preserve">               </t>
  </si>
  <si>
    <t xml:space="preserve">         มหาวิทยาลัยกาฬสินธุ์ พร้อมครุภัณฑ์ ตำบลกาฬสินธุ์ อำเภอเมืองกาฬสินธุ์ จังหวัดกาฬสินธุ์ 1 หลัง</t>
  </si>
  <si>
    <t xml:space="preserve"> มหาวิทยาลัยกาฬสินธุ์ พร้อมครุภัณฑ์ ตำบลกาฬสินธุ์ อำเภอเมืองกาฬสินธุ์ จังหวัดกาฬสินธุ์ 1 หลัง</t>
  </si>
  <si>
    <t>มหาวิทยาลัยกาฬสินธุ์ พร้อมครุภัณฑ์ ตำบลกาฬสินธุ์ อำเภอเมืองกาฬสินธุ์ จังหวัดกาฬสินธุ์ 1 หลัง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</si>
</sst>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00_-;\-* #,##0.0000_-;_-* &quot;-&quot;??_-;_-@_-"/>
  </numFmts>
  <fonts count="2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8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16"/>
      <name val="TH Sarabun New"/>
      <family val="2"/>
    </font>
    <font>
      <sz val="16"/>
      <name val="TH Sarabun New"/>
      <family val="2"/>
    </font>
    <font>
      <b/>
      <sz val="18"/>
      <name val="TH Sarabun New"/>
      <family val="2"/>
    </font>
    <font>
      <b/>
      <sz val="15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sz val="16"/>
      <color rgb="FFFF0000"/>
      <name val="TH Sarabun New"/>
      <family val="2"/>
    </font>
    <font>
      <b/>
      <sz val="16"/>
      <color rgb="FFFF0000"/>
      <name val="TH Sarabun New"/>
      <family val="2"/>
    </font>
    <font>
      <b/>
      <sz val="14.5"/>
      <name val="TH Sarabun New"/>
      <family val="2"/>
    </font>
    <font>
      <sz val="14.5"/>
      <name val="TH Sarabun New"/>
      <family val="2"/>
    </font>
    <font>
      <sz val="14.5"/>
      <color rgb="FFFF0000"/>
      <name val="TH Sarabun New"/>
      <family val="2"/>
    </font>
    <font>
      <sz val="16"/>
      <color rgb="FF00B050"/>
      <name val="TH Sarabun New"/>
      <family val="2"/>
    </font>
    <font>
      <sz val="15"/>
      <name val="TH Sarabun New"/>
      <family val="2"/>
    </font>
    <font>
      <sz val="16"/>
      <color rgb="FF000000"/>
      <name val="TH Sarabun New"/>
      <family val="2"/>
    </font>
    <font>
      <sz val="13"/>
      <color theme="1"/>
      <name val="TH Sarabun New"/>
      <family val="2"/>
    </font>
    <font>
      <sz val="9"/>
      <color theme="1"/>
      <name val="TH Sarabun New"/>
      <family val="2"/>
    </font>
    <font>
      <sz val="15"/>
      <color rgb="FFFF0000"/>
      <name val="TH Sarabun New"/>
      <family val="2"/>
    </font>
    <font>
      <b/>
      <sz val="15"/>
      <color rgb="FFFF0000"/>
      <name val="TH Sarabun Ne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38">
    <xf numFmtId="0" fontId="0" fillId="0" borderId="0" xfId="0"/>
    <xf numFmtId="0" fontId="5" fillId="0" borderId="0" xfId="0" applyFont="1"/>
    <xf numFmtId="0" fontId="7" fillId="0" borderId="20" xfId="0" applyFont="1" applyBorder="1"/>
    <xf numFmtId="0" fontId="4" fillId="0" borderId="20" xfId="0" applyFont="1" applyBorder="1"/>
    <xf numFmtId="43" fontId="5" fillId="0" borderId="20" xfId="0" applyNumberFormat="1" applyFont="1" applyBorder="1"/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0" fontId="8" fillId="0" borderId="20" xfId="0" applyFont="1" applyBorder="1"/>
    <xf numFmtId="0" fontId="9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5" fontId="5" fillId="0" borderId="22" xfId="1" applyNumberFormat="1" applyFont="1" applyBorder="1"/>
    <xf numFmtId="49" fontId="5" fillId="0" borderId="23" xfId="1" applyNumberFormat="1" applyFont="1" applyBorder="1"/>
    <xf numFmtId="4" fontId="5" fillId="0" borderId="0" xfId="0" applyNumberFormat="1" applyFont="1"/>
    <xf numFmtId="165" fontId="5" fillId="0" borderId="27" xfId="1" applyNumberFormat="1" applyFont="1" applyBorder="1"/>
    <xf numFmtId="49" fontId="5" fillId="0" borderId="42" xfId="0" applyNumberFormat="1" applyFont="1" applyBorder="1"/>
    <xf numFmtId="165" fontId="10" fillId="0" borderId="27" xfId="1" applyNumberFormat="1" applyFont="1" applyBorder="1"/>
    <xf numFmtId="49" fontId="10" fillId="0" borderId="28" xfId="1" applyNumberFormat="1" applyFont="1" applyBorder="1"/>
    <xf numFmtId="4" fontId="9" fillId="0" borderId="0" xfId="0" applyNumberFormat="1" applyFont="1"/>
    <xf numFmtId="0" fontId="10" fillId="0" borderId="27" xfId="1" applyNumberFormat="1" applyFont="1" applyBorder="1" applyAlignment="1">
      <alignment horizontal="center"/>
    </xf>
    <xf numFmtId="165" fontId="10" fillId="0" borderId="28" xfId="1" applyNumberFormat="1" applyFont="1" applyBorder="1"/>
    <xf numFmtId="0" fontId="10" fillId="0" borderId="29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13" xfId="0" applyFont="1" applyBorder="1"/>
    <xf numFmtId="0" fontId="11" fillId="0" borderId="3" xfId="0" applyFont="1" applyBorder="1"/>
    <xf numFmtId="0" fontId="4" fillId="0" borderId="2" xfId="0" applyFont="1" applyBorder="1" applyAlignment="1">
      <alignment horizontal="center"/>
    </xf>
    <xf numFmtId="43" fontId="10" fillId="3" borderId="0" xfId="0" applyNumberFormat="1" applyFont="1" applyFill="1"/>
    <xf numFmtId="0" fontId="4" fillId="0" borderId="12" xfId="0" applyFont="1" applyBorder="1"/>
    <xf numFmtId="164" fontId="9" fillId="0" borderId="0" xfId="0" applyNumberFormat="1" applyFont="1"/>
    <xf numFmtId="0" fontId="4" fillId="0" borderId="17" xfId="0" applyFont="1" applyBorder="1"/>
    <xf numFmtId="0" fontId="10" fillId="0" borderId="0" xfId="0" applyFont="1"/>
    <xf numFmtId="0" fontId="10" fillId="0" borderId="18" xfId="0" applyFont="1" applyBorder="1"/>
    <xf numFmtId="0" fontId="10" fillId="0" borderId="14" xfId="0" applyFont="1" applyBorder="1"/>
    <xf numFmtId="0" fontId="10" fillId="0" borderId="15" xfId="0" applyFont="1" applyBorder="1"/>
    <xf numFmtId="0" fontId="10" fillId="0" borderId="16" xfId="0" applyFont="1" applyBorder="1"/>
    <xf numFmtId="0" fontId="11" fillId="0" borderId="0" xfId="0" applyFont="1" applyAlignment="1">
      <alignment horizontal="center" vertical="center"/>
    </xf>
    <xf numFmtId="0" fontId="5" fillId="0" borderId="0" xfId="0" applyFont="1"/>
    <xf numFmtId="0" fontId="4" fillId="0" borderId="19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8" xfId="0" applyFont="1" applyBorder="1"/>
    <xf numFmtId="43" fontId="5" fillId="0" borderId="28" xfId="0" applyNumberFormat="1" applyFont="1" applyBorder="1"/>
    <xf numFmtId="0" fontId="5" fillId="0" borderId="32" xfId="0" applyFont="1" applyBorder="1"/>
    <xf numFmtId="0" fontId="5" fillId="0" borderId="27" xfId="0" applyFont="1" applyBorder="1" applyAlignment="1">
      <alignment horizontal="center"/>
    </xf>
    <xf numFmtId="0" fontId="5" fillId="0" borderId="33" xfId="0" applyFont="1" applyBorder="1"/>
    <xf numFmtId="0" fontId="10" fillId="0" borderId="27" xfId="0" applyFont="1" applyBorder="1"/>
    <xf numFmtId="0" fontId="10" fillId="0" borderId="28" xfId="0" applyFont="1" applyBorder="1"/>
    <xf numFmtId="0" fontId="10" fillId="0" borderId="33" xfId="0" applyFont="1" applyBorder="1"/>
    <xf numFmtId="0" fontId="10" fillId="0" borderId="34" xfId="0" applyFont="1" applyBorder="1"/>
    <xf numFmtId="0" fontId="10" fillId="0" borderId="35" xfId="0" applyFont="1" applyBorder="1"/>
    <xf numFmtId="0" fontId="10" fillId="0" borderId="36" xfId="0" applyFont="1" applyBorder="1"/>
    <xf numFmtId="43" fontId="5" fillId="0" borderId="1" xfId="0" applyNumberFormat="1" applyFont="1" applyBorder="1"/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2" xfId="1" applyNumberFormat="1" applyFont="1" applyBorder="1" applyAlignment="1">
      <alignment horizontal="center"/>
    </xf>
    <xf numFmtId="43" fontId="5" fillId="0" borderId="23" xfId="1" applyFont="1" applyBorder="1"/>
    <xf numFmtId="166" fontId="5" fillId="0" borderId="28" xfId="1" applyNumberFormat="1" applyFont="1" applyFill="1" applyBorder="1" applyAlignment="1">
      <alignment horizontal="right"/>
    </xf>
    <xf numFmtId="0" fontId="5" fillId="0" borderId="27" xfId="1" applyNumberFormat="1" applyFont="1" applyBorder="1" applyAlignment="1">
      <alignment horizontal="center"/>
    </xf>
    <xf numFmtId="43" fontId="5" fillId="0" borderId="28" xfId="1" applyFont="1" applyBorder="1"/>
    <xf numFmtId="49" fontId="5" fillId="0" borderId="28" xfId="1" applyNumberFormat="1" applyFont="1" applyBorder="1"/>
    <xf numFmtId="43" fontId="5" fillId="0" borderId="42" xfId="1" applyFont="1" applyBorder="1"/>
    <xf numFmtId="43" fontId="5" fillId="3" borderId="0" xfId="0" applyNumberFormat="1" applyFont="1" applyFill="1"/>
    <xf numFmtId="4" fontId="5" fillId="3" borderId="0" xfId="0" applyNumberFormat="1" applyFont="1" applyFill="1"/>
    <xf numFmtId="43" fontId="10" fillId="0" borderId="28" xfId="1" applyFont="1" applyBorder="1"/>
    <xf numFmtId="165" fontId="4" fillId="0" borderId="38" xfId="1" applyNumberFormat="1" applyFont="1" applyBorder="1"/>
    <xf numFmtId="165" fontId="5" fillId="0" borderId="28" xfId="1" applyNumberFormat="1" applyFont="1" applyBorder="1"/>
    <xf numFmtId="43" fontId="5" fillId="0" borderId="0" xfId="0" applyNumberFormat="1" applyFont="1"/>
    <xf numFmtId="165" fontId="5" fillId="0" borderId="13" xfId="1" applyNumberFormat="1" applyFont="1" applyBorder="1"/>
    <xf numFmtId="165" fontId="5" fillId="0" borderId="3" xfId="1" applyNumberFormat="1" applyFont="1" applyBorder="1"/>
    <xf numFmtId="43" fontId="5" fillId="0" borderId="3" xfId="1" applyFont="1" applyBorder="1"/>
    <xf numFmtId="0" fontId="5" fillId="0" borderId="39" xfId="0" applyFont="1" applyBorder="1"/>
    <xf numFmtId="43" fontId="5" fillId="0" borderId="1" xfId="1" applyFont="1" applyBorder="1"/>
    <xf numFmtId="164" fontId="5" fillId="0" borderId="0" xfId="0" applyNumberFormat="1" applyFont="1"/>
    <xf numFmtId="43" fontId="5" fillId="0" borderId="19" xfId="0" applyNumberFormat="1" applyFont="1" applyBorder="1"/>
    <xf numFmtId="0" fontId="5" fillId="0" borderId="19" xfId="0" applyFont="1" applyBorder="1"/>
    <xf numFmtId="0" fontId="5" fillId="0" borderId="19" xfId="0" applyFont="1" applyBorder="1" applyAlignment="1">
      <alignment horizontal="center"/>
    </xf>
    <xf numFmtId="0" fontId="12" fillId="0" borderId="20" xfId="0" applyFont="1" applyBorder="1"/>
    <xf numFmtId="43" fontId="13" fillId="0" borderId="20" xfId="0" applyNumberFormat="1" applyFont="1" applyBorder="1"/>
    <xf numFmtId="0" fontId="13" fillId="0" borderId="20" xfId="0" applyFont="1" applyBorder="1"/>
    <xf numFmtId="0" fontId="13" fillId="0" borderId="20" xfId="0" applyFont="1" applyBorder="1" applyAlignment="1">
      <alignment horizontal="center"/>
    </xf>
    <xf numFmtId="0" fontId="14" fillId="0" borderId="0" xfId="0" applyFont="1"/>
    <xf numFmtId="0" fontId="4" fillId="0" borderId="20" xfId="0" applyFont="1" applyBorder="1" applyAlignment="1">
      <alignment horizontal="left"/>
    </xf>
    <xf numFmtId="0" fontId="4" fillId="0" borderId="20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49" fontId="4" fillId="0" borderId="17" xfId="0" applyNumberFormat="1" applyFont="1" applyBorder="1" applyAlignment="1">
      <alignment horizontal="center"/>
    </xf>
    <xf numFmtId="49" fontId="4" fillId="0" borderId="61" xfId="0" applyNumberFormat="1" applyFont="1" applyBorder="1"/>
    <xf numFmtId="43" fontId="4" fillId="0" borderId="61" xfId="1" applyFont="1" applyBorder="1" applyAlignment="1"/>
    <xf numFmtId="165" fontId="4" fillId="0" borderId="61" xfId="1" applyNumberFormat="1" applyFont="1" applyBorder="1" applyAlignment="1">
      <alignment horizontal="center"/>
    </xf>
    <xf numFmtId="165" fontId="4" fillId="0" borderId="61" xfId="1" applyNumberFormat="1" applyFont="1" applyBorder="1"/>
    <xf numFmtId="43" fontId="4" fillId="0" borderId="61" xfId="1" applyFont="1" applyBorder="1"/>
    <xf numFmtId="165" fontId="4" fillId="0" borderId="48" xfId="1" applyNumberFormat="1" applyFont="1" applyBorder="1"/>
    <xf numFmtId="43" fontId="4" fillId="0" borderId="45" xfId="1" applyFont="1" applyBorder="1"/>
    <xf numFmtId="0" fontId="11" fillId="0" borderId="12" xfId="0" applyFont="1" applyBorder="1" applyAlignment="1">
      <alignment horizontal="center"/>
    </xf>
    <xf numFmtId="0" fontId="4" fillId="0" borderId="0" xfId="0" applyFont="1"/>
    <xf numFmtId="49" fontId="5" fillId="0" borderId="29" xfId="0" applyNumberFormat="1" applyFont="1" applyBorder="1" applyAlignment="1">
      <alignment horizontal="right"/>
    </xf>
    <xf numFmtId="0" fontId="5" fillId="0" borderId="29" xfId="0" applyFont="1" applyBorder="1"/>
    <xf numFmtId="43" fontId="9" fillId="0" borderId="29" xfId="1" applyFont="1" applyFill="1" applyBorder="1" applyAlignment="1">
      <alignment horizontal="center" vertical="center"/>
    </xf>
    <xf numFmtId="43" fontId="9" fillId="0" borderId="29" xfId="1" applyFont="1" applyFill="1" applyBorder="1"/>
    <xf numFmtId="43" fontId="5" fillId="0" borderId="29" xfId="1" applyFont="1" applyFill="1" applyBorder="1"/>
    <xf numFmtId="43" fontId="5" fillId="0" borderId="28" xfId="1" applyFont="1" applyFill="1" applyBorder="1"/>
    <xf numFmtId="43" fontId="5" fillId="0" borderId="28" xfId="1" applyFont="1" applyFill="1" applyBorder="1" applyAlignment="1">
      <alignment horizontal="center"/>
    </xf>
    <xf numFmtId="0" fontId="10" fillId="0" borderId="29" xfId="0" applyFont="1" applyBorder="1"/>
    <xf numFmtId="0" fontId="10" fillId="0" borderId="20" xfId="0" applyFont="1" applyBorder="1"/>
    <xf numFmtId="43" fontId="9" fillId="0" borderId="29" xfId="1" applyFont="1" applyBorder="1" applyAlignment="1">
      <alignment horizontal="center" vertical="center"/>
    </xf>
    <xf numFmtId="43" fontId="9" fillId="0" borderId="29" xfId="1" applyFont="1" applyBorder="1"/>
    <xf numFmtId="43" fontId="10" fillId="0" borderId="28" xfId="1" applyFont="1" applyFill="1" applyBorder="1" applyAlignment="1">
      <alignment horizontal="center" vertical="center"/>
    </xf>
    <xf numFmtId="43" fontId="10" fillId="0" borderId="28" xfId="1" applyFont="1" applyFill="1" applyBorder="1"/>
    <xf numFmtId="43" fontId="9" fillId="0" borderId="28" xfId="1" applyFont="1" applyBorder="1"/>
    <xf numFmtId="49" fontId="5" fillId="0" borderId="46" xfId="0" applyNumberFormat="1" applyFont="1" applyBorder="1" applyAlignment="1">
      <alignment horizontal="right"/>
    </xf>
    <xf numFmtId="0" fontId="5" fillId="0" borderId="17" xfId="0" applyFont="1" applyBorder="1"/>
    <xf numFmtId="165" fontId="9" fillId="0" borderId="17" xfId="1" applyNumberFormat="1" applyFont="1" applyBorder="1" applyAlignment="1">
      <alignment horizontal="center" vertical="center"/>
    </xf>
    <xf numFmtId="43" fontId="9" fillId="0" borderId="17" xfId="1" applyFont="1" applyBorder="1" applyAlignment="1">
      <alignment horizontal="center" vertical="center"/>
    </xf>
    <xf numFmtId="43" fontId="9" fillId="0" borderId="17" xfId="1" applyFont="1" applyBorder="1"/>
    <xf numFmtId="165" fontId="10" fillId="0" borderId="40" xfId="1" applyNumberFormat="1" applyFont="1" applyFill="1" applyBorder="1"/>
    <xf numFmtId="43" fontId="10" fillId="0" borderId="42" xfId="1" applyFont="1" applyFill="1" applyBorder="1"/>
    <xf numFmtId="43" fontId="5" fillId="0" borderId="42" xfId="1" applyFont="1" applyFill="1" applyBorder="1"/>
    <xf numFmtId="43" fontId="5" fillId="0" borderId="42" xfId="1" applyFont="1" applyFill="1" applyBorder="1" applyAlignment="1">
      <alignment horizontal="center"/>
    </xf>
    <xf numFmtId="49" fontId="5" fillId="0" borderId="50" xfId="0" applyNumberFormat="1" applyFont="1" applyBorder="1" applyAlignment="1">
      <alignment horizontal="center"/>
    </xf>
    <xf numFmtId="49" fontId="4" fillId="0" borderId="63" xfId="0" applyNumberFormat="1" applyFont="1" applyBorder="1" applyAlignment="1">
      <alignment horizontal="center"/>
    </xf>
    <xf numFmtId="43" fontId="5" fillId="0" borderId="43" xfId="1" applyFont="1" applyBorder="1" applyAlignment="1"/>
    <xf numFmtId="43" fontId="5" fillId="0" borderId="63" xfId="1" applyFont="1" applyBorder="1" applyAlignment="1">
      <alignment horizontal="center"/>
    </xf>
    <xf numFmtId="43" fontId="5" fillId="0" borderId="63" xfId="1" applyFont="1" applyBorder="1"/>
    <xf numFmtId="43" fontId="5" fillId="0" borderId="43" xfId="1" applyFont="1" applyBorder="1"/>
    <xf numFmtId="43" fontId="4" fillId="0" borderId="43" xfId="1" applyFont="1" applyBorder="1"/>
    <xf numFmtId="43" fontId="5" fillId="0" borderId="43" xfId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3" fontId="5" fillId="0" borderId="0" xfId="1" applyFont="1" applyBorder="1" applyAlignment="1"/>
    <xf numFmtId="43" fontId="5" fillId="0" borderId="0" xfId="1" applyFont="1" applyBorder="1" applyAlignment="1">
      <alignment horizontal="center"/>
    </xf>
    <xf numFmtId="43" fontId="5" fillId="0" borderId="0" xfId="1" applyFont="1" applyBorder="1"/>
    <xf numFmtId="43" fontId="4" fillId="0" borderId="0" xfId="1" applyFont="1" applyBorder="1"/>
    <xf numFmtId="49" fontId="4" fillId="0" borderId="6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49" fontId="4" fillId="0" borderId="51" xfId="0" applyNumberFormat="1" applyFont="1" applyBorder="1" applyAlignment="1">
      <alignment horizontal="right"/>
    </xf>
    <xf numFmtId="49" fontId="4" fillId="0" borderId="42" xfId="0" applyNumberFormat="1" applyFont="1" applyBorder="1"/>
    <xf numFmtId="43" fontId="4" fillId="0" borderId="42" xfId="1" applyFont="1" applyFill="1" applyBorder="1" applyAlignment="1"/>
    <xf numFmtId="165" fontId="4" fillId="0" borderId="42" xfId="1" applyNumberFormat="1" applyFont="1" applyFill="1" applyBorder="1" applyAlignment="1">
      <alignment horizontal="center"/>
    </xf>
    <xf numFmtId="165" fontId="4" fillId="0" borderId="42" xfId="1" applyNumberFormat="1" applyFont="1" applyFill="1" applyBorder="1"/>
    <xf numFmtId="0" fontId="11" fillId="0" borderId="42" xfId="0" applyFont="1" applyBorder="1" applyAlignment="1">
      <alignment horizontal="center"/>
    </xf>
    <xf numFmtId="0" fontId="11" fillId="0" borderId="0" xfId="0" applyFont="1"/>
    <xf numFmtId="49" fontId="5" fillId="0" borderId="52" xfId="0" applyNumberFormat="1" applyFont="1" applyBorder="1" applyAlignment="1">
      <alignment horizontal="right"/>
    </xf>
    <xf numFmtId="43" fontId="5" fillId="0" borderId="42" xfId="1" applyFont="1" applyFill="1" applyBorder="1" applyAlignment="1"/>
    <xf numFmtId="165" fontId="5" fillId="0" borderId="42" xfId="1" applyNumberFormat="1" applyFont="1" applyFill="1" applyBorder="1"/>
    <xf numFmtId="165" fontId="11" fillId="0" borderId="0" xfId="0" applyNumberFormat="1" applyFont="1"/>
    <xf numFmtId="43" fontId="15" fillId="0" borderId="0" xfId="0" applyNumberFormat="1" applyFont="1"/>
    <xf numFmtId="165" fontId="5" fillId="0" borderId="0" xfId="1" applyNumberFormat="1" applyFont="1" applyFill="1" applyBorder="1"/>
    <xf numFmtId="49" fontId="5" fillId="0" borderId="28" xfId="0" applyNumberFormat="1" applyFont="1" applyBorder="1"/>
    <xf numFmtId="165" fontId="11" fillId="0" borderId="42" xfId="0" applyNumberFormat="1" applyFont="1" applyBorder="1" applyAlignment="1">
      <alignment horizontal="center"/>
    </xf>
    <xf numFmtId="165" fontId="11" fillId="2" borderId="0" xfId="0" applyNumberFormat="1" applyFont="1" applyFill="1"/>
    <xf numFmtId="165" fontId="5" fillId="0" borderId="0" xfId="1" applyNumberFormat="1" applyFont="1" applyBorder="1"/>
    <xf numFmtId="49" fontId="5" fillId="0" borderId="42" xfId="0" quotePrefix="1" applyNumberFormat="1" applyFont="1" applyBorder="1"/>
    <xf numFmtId="43" fontId="5" fillId="0" borderId="28" xfId="1" applyFont="1" applyFill="1" applyBorder="1" applyAlignment="1"/>
    <xf numFmtId="49" fontId="5" fillId="0" borderId="28" xfId="0" quotePrefix="1" applyNumberFormat="1" applyFont="1" applyBorder="1"/>
    <xf numFmtId="49" fontId="5" fillId="0" borderId="52" xfId="0" applyNumberFormat="1" applyFont="1" applyBorder="1" applyAlignment="1">
      <alignment horizontal="center"/>
    </xf>
    <xf numFmtId="49" fontId="10" fillId="0" borderId="28" xfId="0" applyNumberFormat="1" applyFont="1" applyBorder="1"/>
    <xf numFmtId="43" fontId="10" fillId="0" borderId="28" xfId="1" applyFont="1" applyBorder="1" applyAlignment="1"/>
    <xf numFmtId="43" fontId="10" fillId="0" borderId="28" xfId="1" applyFont="1" applyBorder="1" applyAlignment="1">
      <alignment horizontal="center"/>
    </xf>
    <xf numFmtId="43" fontId="10" fillId="0" borderId="0" xfId="1" applyFont="1" applyBorder="1"/>
    <xf numFmtId="43" fontId="10" fillId="2" borderId="28" xfId="1" applyFont="1" applyFill="1" applyBorder="1" applyAlignment="1">
      <alignment horizontal="center"/>
    </xf>
    <xf numFmtId="49" fontId="10" fillId="0" borderId="42" xfId="0" applyNumberFormat="1" applyFont="1" applyBorder="1"/>
    <xf numFmtId="43" fontId="10" fillId="0" borderId="28" xfId="1" applyFont="1" applyFill="1" applyBorder="1" applyAlignment="1"/>
    <xf numFmtId="43" fontId="10" fillId="0" borderId="28" xfId="1" applyFont="1" applyFill="1" applyBorder="1" applyAlignment="1">
      <alignment horizontal="center"/>
    </xf>
    <xf numFmtId="43" fontId="5" fillId="0" borderId="0" xfId="1" applyFont="1" applyFill="1" applyBorder="1"/>
    <xf numFmtId="49" fontId="10" fillId="0" borderId="52" xfId="0" applyNumberFormat="1" applyFont="1" applyBorder="1" applyAlignment="1">
      <alignment horizontal="center"/>
    </xf>
    <xf numFmtId="165" fontId="4" fillId="0" borderId="42" xfId="0" applyNumberFormat="1" applyFont="1" applyBorder="1" applyAlignment="1">
      <alignment horizontal="center"/>
    </xf>
    <xf numFmtId="49" fontId="10" fillId="0" borderId="30" xfId="0" applyNumberFormat="1" applyFont="1" applyBorder="1"/>
    <xf numFmtId="49" fontId="5" fillId="0" borderId="53" xfId="0" applyNumberFormat="1" applyFont="1" applyBorder="1" applyAlignment="1">
      <alignment horizontal="center"/>
    </xf>
    <xf numFmtId="49" fontId="4" fillId="0" borderId="40" xfId="0" applyNumberFormat="1" applyFont="1" applyBorder="1" applyAlignment="1">
      <alignment horizontal="center"/>
    </xf>
    <xf numFmtId="43" fontId="5" fillId="0" borderId="40" xfId="1" applyFont="1" applyBorder="1" applyAlignment="1"/>
    <xf numFmtId="43" fontId="5" fillId="0" borderId="40" xfId="1" applyFont="1" applyBorder="1" applyAlignment="1">
      <alignment horizontal="center"/>
    </xf>
    <xf numFmtId="43" fontId="5" fillId="0" borderId="40" xfId="1" applyFont="1" applyBorder="1"/>
    <xf numFmtId="43" fontId="4" fillId="0" borderId="40" xfId="1" applyFont="1" applyBorder="1"/>
    <xf numFmtId="43" fontId="10" fillId="0" borderId="42" xfId="1" applyFont="1" applyBorder="1" applyAlignment="1"/>
    <xf numFmtId="165" fontId="10" fillId="0" borderId="28" xfId="1" applyNumberFormat="1" applyFont="1" applyBorder="1" applyAlignment="1">
      <alignment horizontal="center"/>
    </xf>
    <xf numFmtId="165" fontId="10" fillId="0" borderId="42" xfId="1" applyNumberFormat="1" applyFont="1" applyBorder="1"/>
    <xf numFmtId="49" fontId="4" fillId="0" borderId="52" xfId="0" applyNumberFormat="1" applyFont="1" applyBorder="1" applyAlignment="1">
      <alignment horizontal="right"/>
    </xf>
    <xf numFmtId="49" fontId="16" fillId="0" borderId="28" xfId="0" applyNumberFormat="1" applyFont="1" applyBorder="1"/>
    <xf numFmtId="43" fontId="4" fillId="0" borderId="28" xfId="1" applyFont="1" applyFill="1" applyBorder="1" applyAlignment="1">
      <alignment horizontal="center"/>
    </xf>
    <xf numFmtId="43" fontId="11" fillId="0" borderId="28" xfId="1" applyFont="1" applyFill="1" applyBorder="1" applyAlignment="1">
      <alignment horizontal="center"/>
    </xf>
    <xf numFmtId="43" fontId="10" fillId="0" borderId="0" xfId="1" applyFont="1" applyFill="1" applyBorder="1"/>
    <xf numFmtId="49" fontId="10" fillId="0" borderId="53" xfId="0" applyNumberFormat="1" applyFont="1" applyBorder="1" applyAlignment="1">
      <alignment horizontal="center"/>
    </xf>
    <xf numFmtId="43" fontId="10" fillId="0" borderId="40" xfId="1" applyFont="1" applyBorder="1" applyAlignment="1"/>
    <xf numFmtId="43" fontId="10" fillId="0" borderId="40" xfId="1" applyFont="1" applyBorder="1" applyAlignment="1">
      <alignment horizontal="center"/>
    </xf>
    <xf numFmtId="43" fontId="10" fillId="0" borderId="40" xfId="1" applyFont="1" applyBorder="1"/>
    <xf numFmtId="49" fontId="11" fillId="0" borderId="51" xfId="0" applyNumberFormat="1" applyFont="1" applyBorder="1" applyAlignment="1">
      <alignment horizontal="left"/>
    </xf>
    <xf numFmtId="49" fontId="4" fillId="0" borderId="42" xfId="0" applyNumberFormat="1" applyFont="1" applyBorder="1" applyAlignment="1">
      <alignment horizontal="center"/>
    </xf>
    <xf numFmtId="43" fontId="4" fillId="0" borderId="42" xfId="1" applyFont="1" applyBorder="1" applyAlignment="1"/>
    <xf numFmtId="165" fontId="4" fillId="0" borderId="42" xfId="1" applyNumberFormat="1" applyFont="1" applyBorder="1" applyAlignment="1">
      <alignment horizontal="center"/>
    </xf>
    <xf numFmtId="165" fontId="4" fillId="0" borderId="42" xfId="1" applyNumberFormat="1" applyFont="1" applyBorder="1"/>
    <xf numFmtId="43" fontId="4" fillId="0" borderId="42" xfId="1" applyFont="1" applyBorder="1"/>
    <xf numFmtId="43" fontId="10" fillId="0" borderId="42" xfId="1" applyFont="1" applyFill="1" applyBorder="1" applyAlignment="1">
      <alignment horizontal="center"/>
    </xf>
    <xf numFmtId="49" fontId="4" fillId="2" borderId="52" xfId="0" applyNumberFormat="1" applyFont="1" applyFill="1" applyBorder="1" applyAlignment="1">
      <alignment horizontal="right"/>
    </xf>
    <xf numFmtId="49" fontId="4" fillId="2" borderId="28" xfId="0" applyNumberFormat="1" applyFont="1" applyFill="1" applyBorder="1"/>
    <xf numFmtId="43" fontId="10" fillId="2" borderId="28" xfId="1" applyFont="1" applyFill="1" applyBorder="1" applyAlignment="1"/>
    <xf numFmtId="43" fontId="10" fillId="2" borderId="28" xfId="1" applyFont="1" applyFill="1" applyBorder="1"/>
    <xf numFmtId="43" fontId="10" fillId="0" borderId="42" xfId="1" applyFont="1" applyBorder="1" applyAlignment="1">
      <alignment horizontal="center"/>
    </xf>
    <xf numFmtId="43" fontId="9" fillId="0" borderId="28" xfId="1" applyFont="1" applyFill="1" applyBorder="1"/>
    <xf numFmtId="49" fontId="10" fillId="0" borderId="52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center"/>
    </xf>
    <xf numFmtId="43" fontId="10" fillId="0" borderId="0" xfId="1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49" fontId="4" fillId="0" borderId="28" xfId="0" applyNumberFormat="1" applyFont="1" applyBorder="1"/>
    <xf numFmtId="43" fontId="5" fillId="0" borderId="28" xfId="1" applyFont="1" applyBorder="1" applyAlignment="1"/>
    <xf numFmtId="43" fontId="5" fillId="0" borderId="28" xfId="1" applyFont="1" applyBorder="1" applyAlignment="1">
      <alignment horizontal="center"/>
    </xf>
    <xf numFmtId="164" fontId="5" fillId="0" borderId="28" xfId="0" applyNumberFormat="1" applyFont="1" applyBorder="1"/>
    <xf numFmtId="43" fontId="5" fillId="0" borderId="28" xfId="2" applyFont="1" applyBorder="1"/>
    <xf numFmtId="164" fontId="5" fillId="0" borderId="28" xfId="0" applyNumberFormat="1" applyFont="1" applyBorder="1" applyAlignment="1">
      <alignment horizontal="center"/>
    </xf>
    <xf numFmtId="164" fontId="5" fillId="0" borderId="28" xfId="2" applyNumberFormat="1" applyFont="1" applyBorder="1"/>
    <xf numFmtId="164" fontId="5" fillId="0" borderId="29" xfId="2" applyNumberFormat="1" applyFont="1" applyBorder="1"/>
    <xf numFmtId="43" fontId="5" fillId="0" borderId="29" xfId="2" applyFont="1" applyBorder="1"/>
    <xf numFmtId="164" fontId="5" fillId="0" borderId="29" xfId="0" applyNumberFormat="1" applyFont="1" applyBorder="1" applyAlignment="1">
      <alignment horizontal="center"/>
    </xf>
    <xf numFmtId="49" fontId="5" fillId="0" borderId="64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164" fontId="5" fillId="0" borderId="29" xfId="0" quotePrefix="1" applyNumberFormat="1" applyFont="1" applyBorder="1" applyAlignment="1">
      <alignment horizontal="center"/>
    </xf>
    <xf numFmtId="43" fontId="5" fillId="0" borderId="45" xfId="1" applyFont="1" applyFill="1" applyBorder="1" applyAlignment="1">
      <alignment horizontal="center"/>
    </xf>
    <xf numFmtId="49" fontId="11" fillId="0" borderId="52" xfId="0" applyNumberFormat="1" applyFont="1" applyBorder="1" applyAlignment="1">
      <alignment horizontal="center"/>
    </xf>
    <xf numFmtId="49" fontId="5" fillId="0" borderId="20" xfId="0" applyNumberFormat="1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49" fontId="4" fillId="0" borderId="42" xfId="0" applyNumberFormat="1" applyFont="1" applyBorder="1" applyAlignment="1">
      <alignment horizontal="left"/>
    </xf>
    <xf numFmtId="49" fontId="5" fillId="2" borderId="28" xfId="0" applyNumberFormat="1" applyFont="1" applyFill="1" applyBorder="1" applyAlignment="1">
      <alignment horizontal="right"/>
    </xf>
    <xf numFmtId="0" fontId="9" fillId="0" borderId="20" xfId="0" applyFont="1" applyBorder="1" applyAlignment="1">
      <alignment horizontal="left"/>
    </xf>
    <xf numFmtId="4" fontId="9" fillId="0" borderId="28" xfId="0" applyNumberFormat="1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4" fontId="9" fillId="0" borderId="28" xfId="0" applyNumberFormat="1" applyFont="1" applyBorder="1"/>
    <xf numFmtId="4" fontId="9" fillId="0" borderId="20" xfId="0" applyNumberFormat="1" applyFont="1" applyBorder="1" applyAlignment="1">
      <alignment horizontal="right"/>
    </xf>
    <xf numFmtId="4" fontId="9" fillId="0" borderId="28" xfId="0" applyNumberFormat="1" applyFont="1" applyBorder="1" applyAlignment="1">
      <alignment horizontal="right"/>
    </xf>
    <xf numFmtId="4" fontId="9" fillId="0" borderId="20" xfId="0" applyNumberFormat="1" applyFont="1" applyBorder="1"/>
    <xf numFmtId="0" fontId="9" fillId="0" borderId="20" xfId="0" applyFont="1" applyBorder="1"/>
    <xf numFmtId="0" fontId="10" fillId="2" borderId="0" xfId="0" applyFont="1" applyFill="1"/>
    <xf numFmtId="49" fontId="5" fillId="0" borderId="28" xfId="0" applyNumberFormat="1" applyFont="1" applyBorder="1" applyAlignment="1">
      <alignment horizontal="right"/>
    </xf>
    <xf numFmtId="0" fontId="9" fillId="0" borderId="58" xfId="0" applyFont="1" applyBorder="1" applyAlignment="1">
      <alignment vertical="top" wrapText="1"/>
    </xf>
    <xf numFmtId="4" fontId="9" fillId="0" borderId="45" xfId="1" applyNumberFormat="1" applyFont="1" applyBorder="1" applyAlignment="1">
      <alignment horizontal="center" vertical="top"/>
    </xf>
    <xf numFmtId="0" fontId="9" fillId="0" borderId="45" xfId="0" applyFont="1" applyBorder="1" applyAlignment="1">
      <alignment horizontal="center" vertical="top"/>
    </xf>
    <xf numFmtId="4" fontId="9" fillId="0" borderId="45" xfId="1" applyNumberFormat="1" applyFont="1" applyBorder="1" applyAlignment="1">
      <alignment vertical="top"/>
    </xf>
    <xf numFmtId="4" fontId="9" fillId="0" borderId="45" xfId="0" applyNumberFormat="1" applyFont="1" applyBorder="1" applyAlignment="1">
      <alignment horizontal="right" vertical="top"/>
    </xf>
    <xf numFmtId="4" fontId="9" fillId="0" borderId="45" xfId="1" applyNumberFormat="1" applyFont="1" applyBorder="1" applyAlignment="1">
      <alignment horizontal="right" vertical="top"/>
    </xf>
    <xf numFmtId="4" fontId="9" fillId="0" borderId="45" xfId="0" applyNumberFormat="1" applyFont="1" applyBorder="1" applyAlignment="1">
      <alignment horizontal="center"/>
    </xf>
    <xf numFmtId="0" fontId="9" fillId="0" borderId="58" xfId="0" applyFont="1" applyBorder="1" applyAlignment="1">
      <alignment vertical="top"/>
    </xf>
    <xf numFmtId="0" fontId="9" fillId="0" borderId="0" xfId="0" applyFont="1" applyAlignment="1">
      <alignment vertical="top"/>
    </xf>
    <xf numFmtId="43" fontId="5" fillId="2" borderId="0" xfId="1" applyFont="1" applyFill="1" applyBorder="1"/>
    <xf numFmtId="0" fontId="9" fillId="0" borderId="29" xfId="0" applyFont="1" applyBorder="1" applyAlignment="1">
      <alignment vertical="top" wrapText="1"/>
    </xf>
    <xf numFmtId="4" fontId="9" fillId="0" borderId="42" xfId="1" applyNumberFormat="1" applyFont="1" applyBorder="1" applyAlignment="1">
      <alignment horizontal="center" vertical="top"/>
    </xf>
    <xf numFmtId="4" fontId="9" fillId="0" borderId="42" xfId="1" applyNumberFormat="1" applyFont="1" applyBorder="1" applyAlignment="1">
      <alignment vertical="top"/>
    </xf>
    <xf numFmtId="4" fontId="9" fillId="0" borderId="42" xfId="1" applyNumberFormat="1" applyFont="1" applyBorder="1" applyAlignment="1">
      <alignment horizontal="right" vertical="top"/>
    </xf>
    <xf numFmtId="0" fontId="9" fillId="0" borderId="19" xfId="0" applyFont="1" applyBorder="1" applyAlignment="1">
      <alignment vertical="top"/>
    </xf>
    <xf numFmtId="0" fontId="9" fillId="0" borderId="0" xfId="0" applyFont="1" applyAlignment="1">
      <alignment horizontal="left" vertical="top"/>
    </xf>
    <xf numFmtId="4" fontId="9" fillId="0" borderId="28" xfId="1" applyNumberFormat="1" applyFont="1" applyBorder="1" applyAlignment="1">
      <alignment horizontal="center"/>
    </xf>
    <xf numFmtId="4" fontId="9" fillId="0" borderId="28" xfId="1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4" fontId="9" fillId="0" borderId="28" xfId="1" applyNumberFormat="1" applyFont="1" applyBorder="1" applyAlignment="1"/>
    <xf numFmtId="43" fontId="9" fillId="0" borderId="20" xfId="1" applyFont="1" applyBorder="1" applyAlignment="1">
      <alignment horizontal="left"/>
    </xf>
    <xf numFmtId="4" fontId="9" fillId="0" borderId="28" xfId="1" applyNumberFormat="1" applyFont="1" applyFill="1" applyBorder="1" applyAlignment="1">
      <alignment horizontal="center"/>
    </xf>
    <xf numFmtId="49" fontId="4" fillId="0" borderId="46" xfId="0" applyNumberFormat="1" applyFont="1" applyBorder="1" applyAlignment="1">
      <alignment horizontal="center"/>
    </xf>
    <xf numFmtId="0" fontId="10" fillId="0" borderId="17" xfId="0" applyFont="1" applyBorder="1"/>
    <xf numFmtId="49" fontId="4" fillId="0" borderId="59" xfId="0" applyNumberFormat="1" applyFont="1" applyBorder="1" applyAlignment="1">
      <alignment horizontal="center"/>
    </xf>
    <xf numFmtId="43" fontId="4" fillId="0" borderId="38" xfId="1" applyFont="1" applyBorder="1" applyAlignment="1"/>
    <xf numFmtId="0" fontId="11" fillId="0" borderId="17" xfId="0" applyFont="1" applyBorder="1"/>
    <xf numFmtId="0" fontId="9" fillId="0" borderId="29" xfId="0" applyFont="1" applyBorder="1" applyAlignment="1">
      <alignment horizontal="left"/>
    </xf>
    <xf numFmtId="49" fontId="5" fillId="0" borderId="45" xfId="0" applyNumberFormat="1" applyFont="1" applyBorder="1" applyAlignment="1">
      <alignment horizontal="right"/>
    </xf>
    <xf numFmtId="43" fontId="9" fillId="0" borderId="47" xfId="1" applyFont="1" applyBorder="1"/>
    <xf numFmtId="4" fontId="9" fillId="0" borderId="45" xfId="1" applyNumberFormat="1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4" fontId="9" fillId="0" borderId="45" xfId="1" applyNumberFormat="1" applyFont="1" applyBorder="1" applyAlignment="1">
      <alignment horizontal="right"/>
    </xf>
    <xf numFmtId="4" fontId="9" fillId="0" borderId="47" xfId="0" applyNumberFormat="1" applyFont="1" applyBorder="1"/>
    <xf numFmtId="4" fontId="9" fillId="0" borderId="45" xfId="1" applyNumberFormat="1" applyFont="1" applyBorder="1" applyAlignment="1"/>
    <xf numFmtId="4" fontId="9" fillId="0" borderId="47" xfId="1" applyNumberFormat="1" applyFont="1" applyBorder="1" applyAlignment="1"/>
    <xf numFmtId="4" fontId="9" fillId="0" borderId="45" xfId="0" applyNumberFormat="1" applyFont="1" applyBorder="1" applyAlignment="1">
      <alignment horizontal="right"/>
    </xf>
    <xf numFmtId="0" fontId="9" fillId="0" borderId="58" xfId="0" applyFont="1" applyBorder="1" applyAlignment="1">
      <alignment horizontal="center"/>
    </xf>
    <xf numFmtId="43" fontId="9" fillId="0" borderId="20" xfId="1" applyFont="1" applyBorder="1"/>
    <xf numFmtId="0" fontId="9" fillId="0" borderId="29" xfId="0" applyFont="1" applyBorder="1" applyAlignment="1">
      <alignment horizontal="center"/>
    </xf>
    <xf numFmtId="43" fontId="5" fillId="2" borderId="20" xfId="1" applyFont="1" applyFill="1" applyBorder="1"/>
    <xf numFmtId="0" fontId="10" fillId="2" borderId="20" xfId="0" applyFont="1" applyFill="1" applyBorder="1"/>
    <xf numFmtId="49" fontId="5" fillId="0" borderId="42" xfId="0" applyNumberFormat="1" applyFont="1" applyBorder="1" applyAlignment="1">
      <alignment horizontal="right"/>
    </xf>
    <xf numFmtId="43" fontId="9" fillId="0" borderId="0" xfId="1" applyFont="1" applyBorder="1"/>
    <xf numFmtId="4" fontId="9" fillId="0" borderId="12" xfId="1" applyNumberFormat="1" applyFont="1" applyBorder="1" applyAlignment="1">
      <alignment horizontal="center"/>
    </xf>
    <xf numFmtId="4" fontId="9" fillId="0" borderId="12" xfId="1" applyNumberFormat="1" applyFont="1" applyBorder="1" applyAlignment="1">
      <alignment horizontal="right"/>
    </xf>
    <xf numFmtId="4" fontId="9" fillId="0" borderId="12" xfId="1" applyNumberFormat="1" applyFont="1" applyBorder="1" applyAlignment="1"/>
    <xf numFmtId="4" fontId="9" fillId="0" borderId="0" xfId="1" applyNumberFormat="1" applyFont="1" applyBorder="1" applyAlignment="1"/>
    <xf numFmtId="4" fontId="9" fillId="0" borderId="12" xfId="0" applyNumberFormat="1" applyFont="1" applyBorder="1" applyAlignment="1">
      <alignment horizontal="right"/>
    </xf>
    <xf numFmtId="0" fontId="9" fillId="0" borderId="17" xfId="0" applyFont="1" applyBorder="1" applyAlignment="1">
      <alignment horizontal="center"/>
    </xf>
    <xf numFmtId="4" fontId="9" fillId="0" borderId="20" xfId="1" applyNumberFormat="1" applyFont="1" applyBorder="1" applyAlignment="1"/>
    <xf numFmtId="4" fontId="9" fillId="0" borderId="29" xfId="1" applyNumberFormat="1" applyFont="1" applyBorder="1" applyAlignment="1"/>
    <xf numFmtId="4" fontId="9" fillId="0" borderId="29" xfId="0" applyNumberFormat="1" applyFont="1" applyBorder="1"/>
    <xf numFmtId="4" fontId="9" fillId="0" borderId="29" xfId="1" applyNumberFormat="1" applyFont="1" applyBorder="1" applyAlignment="1">
      <alignment horizontal="right"/>
    </xf>
    <xf numFmtId="0" fontId="9" fillId="0" borderId="29" xfId="0" applyFont="1" applyBorder="1"/>
    <xf numFmtId="4" fontId="17" fillId="0" borderId="28" xfId="0" applyNumberFormat="1" applyFont="1" applyBorder="1" applyAlignment="1">
      <alignment horizontal="center"/>
    </xf>
    <xf numFmtId="43" fontId="9" fillId="0" borderId="58" xfId="1" applyFont="1" applyBorder="1"/>
    <xf numFmtId="4" fontId="17" fillId="0" borderId="45" xfId="0" applyNumberFormat="1" applyFont="1" applyBorder="1" applyAlignment="1">
      <alignment horizontal="center"/>
    </xf>
    <xf numFmtId="4" fontId="9" fillId="0" borderId="58" xfId="1" applyNumberFormat="1" applyFont="1" applyBorder="1" applyAlignment="1">
      <alignment horizontal="right"/>
    </xf>
    <xf numFmtId="0" fontId="9" fillId="0" borderId="58" xfId="0" applyFont="1" applyBorder="1"/>
    <xf numFmtId="4" fontId="9" fillId="0" borderId="29" xfId="0" applyNumberFormat="1" applyFont="1" applyBorder="1" applyAlignment="1">
      <alignment horizontal="center"/>
    </xf>
    <xf numFmtId="43" fontId="5" fillId="0" borderId="20" xfId="1" applyFont="1" applyFill="1" applyBorder="1"/>
    <xf numFmtId="0" fontId="11" fillId="0" borderId="20" xfId="0" applyFont="1" applyBorder="1"/>
    <xf numFmtId="0" fontId="9" fillId="0" borderId="59" xfId="0" applyFont="1" applyBorder="1" applyAlignment="1">
      <alignment horizontal="left"/>
    </xf>
    <xf numFmtId="4" fontId="9" fillId="0" borderId="59" xfId="1" applyNumberFormat="1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4" fontId="9" fillId="0" borderId="59" xfId="1" applyNumberFormat="1" applyFont="1" applyBorder="1" applyAlignment="1"/>
    <xf numFmtId="4" fontId="9" fillId="0" borderId="59" xfId="0" applyNumberFormat="1" applyFont="1" applyBorder="1"/>
    <xf numFmtId="4" fontId="9" fillId="0" borderId="17" xfId="1" applyNumberFormat="1" applyFont="1" applyBorder="1" applyAlignment="1">
      <alignment horizontal="right"/>
    </xf>
    <xf numFmtId="0" fontId="9" fillId="0" borderId="59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46" xfId="0" applyFont="1" applyBorder="1"/>
    <xf numFmtId="0" fontId="10" fillId="0" borderId="66" xfId="0" applyFont="1" applyBorder="1"/>
    <xf numFmtId="4" fontId="9" fillId="0" borderId="29" xfId="1" applyNumberFormat="1" applyFont="1" applyBorder="1" applyAlignment="1">
      <alignment horizontal="center"/>
    </xf>
    <xf numFmtId="43" fontId="9" fillId="0" borderId="58" xfId="1" applyFont="1" applyBorder="1" applyAlignment="1"/>
    <xf numFmtId="0" fontId="9" fillId="0" borderId="45" xfId="0" applyFont="1" applyBorder="1" applyAlignment="1">
      <alignment horizontal="center"/>
    </xf>
    <xf numFmtId="4" fontId="9" fillId="0" borderId="45" xfId="0" applyNumberFormat="1" applyFont="1" applyBorder="1"/>
    <xf numFmtId="43" fontId="5" fillId="0" borderId="45" xfId="1" applyFont="1" applyFill="1" applyBorder="1"/>
    <xf numFmtId="43" fontId="5" fillId="0" borderId="12" xfId="1" applyFont="1" applyFill="1" applyBorder="1"/>
    <xf numFmtId="43" fontId="9" fillId="0" borderId="29" xfId="1" applyFont="1" applyBorder="1" applyAlignment="1"/>
    <xf numFmtId="0" fontId="9" fillId="0" borderId="28" xfId="0" applyFont="1" applyBorder="1" applyAlignment="1">
      <alignment horizontal="center"/>
    </xf>
    <xf numFmtId="49" fontId="4" fillId="0" borderId="42" xfId="0" applyNumberFormat="1" applyFont="1" applyBorder="1" applyAlignment="1">
      <alignment horizontal="right"/>
    </xf>
    <xf numFmtId="43" fontId="8" fillId="0" borderId="59" xfId="1" applyFont="1" applyBorder="1" applyAlignment="1"/>
    <xf numFmtId="43" fontId="10" fillId="0" borderId="42" xfId="1" applyFont="1" applyFill="1" applyBorder="1" applyAlignment="1"/>
    <xf numFmtId="43" fontId="11" fillId="0" borderId="42" xfId="1" applyFont="1" applyFill="1" applyBorder="1" applyAlignment="1">
      <alignment horizontal="center"/>
    </xf>
    <xf numFmtId="4" fontId="9" fillId="0" borderId="28" xfId="1" quotePrefix="1" applyNumberFormat="1" applyFont="1" applyBorder="1" applyAlignment="1">
      <alignment horizontal="right"/>
    </xf>
    <xf numFmtId="4" fontId="9" fillId="0" borderId="28" xfId="1" quotePrefix="1" applyNumberFormat="1" applyFont="1" applyBorder="1" applyAlignment="1">
      <alignment horizontal="center"/>
    </xf>
    <xf numFmtId="0" fontId="18" fillId="0" borderId="29" xfId="0" applyFont="1" applyBorder="1"/>
    <xf numFmtId="0" fontId="18" fillId="0" borderId="0" xfId="0" applyFont="1"/>
    <xf numFmtId="0" fontId="19" fillId="0" borderId="29" xfId="0" applyFont="1" applyBorder="1"/>
    <xf numFmtId="0" fontId="19" fillId="0" borderId="0" xfId="0" applyFont="1"/>
    <xf numFmtId="49" fontId="5" fillId="0" borderId="57" xfId="0" applyNumberFormat="1" applyFont="1" applyBorder="1" applyAlignment="1">
      <alignment horizontal="center"/>
    </xf>
    <xf numFmtId="49" fontId="5" fillId="0" borderId="12" xfId="0" applyNumberFormat="1" applyFont="1" applyBorder="1"/>
    <xf numFmtId="43" fontId="5" fillId="0" borderId="45" xfId="1" applyFont="1" applyFill="1" applyBorder="1" applyAlignment="1"/>
    <xf numFmtId="43" fontId="10" fillId="0" borderId="45" xfId="1" applyFont="1" applyFill="1" applyBorder="1" applyAlignment="1">
      <alignment horizontal="center"/>
    </xf>
    <xf numFmtId="0" fontId="11" fillId="2" borderId="0" xfId="0" applyFont="1" applyFill="1"/>
    <xf numFmtId="49" fontId="5" fillId="0" borderId="55" xfId="0" applyNumberFormat="1" applyFont="1" applyBorder="1" applyAlignment="1">
      <alignment horizontal="center"/>
    </xf>
    <xf numFmtId="165" fontId="11" fillId="2" borderId="20" xfId="0" applyNumberFormat="1" applyFont="1" applyFill="1" applyBorder="1"/>
    <xf numFmtId="0" fontId="11" fillId="2" borderId="20" xfId="0" applyFont="1" applyFill="1" applyBorder="1"/>
    <xf numFmtId="49" fontId="5" fillId="0" borderId="62" xfId="0" applyNumberFormat="1" applyFont="1" applyBorder="1" applyAlignment="1">
      <alignment horizontal="center"/>
    </xf>
    <xf numFmtId="43" fontId="10" fillId="0" borderId="12" xfId="1" applyFont="1" applyFill="1" applyBorder="1" applyAlignment="1">
      <alignment horizontal="center"/>
    </xf>
    <xf numFmtId="43" fontId="10" fillId="0" borderId="0" xfId="0" applyNumberFormat="1" applyFont="1"/>
    <xf numFmtId="49" fontId="10" fillId="0" borderId="50" xfId="0" applyNumberFormat="1" applyFont="1" applyBorder="1" applyAlignment="1">
      <alignment horizontal="center"/>
    </xf>
    <xf numFmtId="49" fontId="4" fillId="0" borderId="43" xfId="0" applyNumberFormat="1" applyFont="1" applyBorder="1" applyAlignment="1">
      <alignment horizontal="center"/>
    </xf>
    <xf numFmtId="43" fontId="10" fillId="0" borderId="43" xfId="1" applyFont="1" applyBorder="1" applyAlignment="1">
      <alignment horizontal="center"/>
    </xf>
    <xf numFmtId="49" fontId="10" fillId="0" borderId="60" xfId="0" applyNumberFormat="1" applyFont="1" applyBorder="1" applyAlignment="1">
      <alignment horizontal="center"/>
    </xf>
    <xf numFmtId="49" fontId="4" fillId="0" borderId="60" xfId="0" applyNumberFormat="1" applyFont="1" applyBorder="1" applyAlignment="1">
      <alignment horizontal="center"/>
    </xf>
    <xf numFmtId="43" fontId="5" fillId="0" borderId="60" xfId="1" applyFont="1" applyBorder="1" applyAlignment="1"/>
    <xf numFmtId="43" fontId="5" fillId="0" borderId="60" xfId="1" applyFont="1" applyBorder="1" applyAlignment="1">
      <alignment horizontal="center"/>
    </xf>
    <xf numFmtId="43" fontId="5" fillId="0" borderId="60" xfId="1" applyFont="1" applyBorder="1"/>
    <xf numFmtId="43" fontId="4" fillId="0" borderId="60" xfId="1" applyFont="1" applyBorder="1"/>
    <xf numFmtId="43" fontId="10" fillId="0" borderId="60" xfId="1" applyFont="1" applyBorder="1" applyAlignment="1">
      <alignment horizontal="center"/>
    </xf>
    <xf numFmtId="49" fontId="4" fillId="0" borderId="59" xfId="0" applyNumberFormat="1" applyFont="1" applyBorder="1" applyAlignment="1">
      <alignment horizontal="left"/>
    </xf>
    <xf numFmtId="4" fontId="9" fillId="0" borderId="29" xfId="1" applyNumberFormat="1" applyFont="1" applyFill="1" applyBorder="1" applyAlignment="1">
      <alignment horizontal="center"/>
    </xf>
    <xf numFmtId="4" fontId="9" fillId="0" borderId="29" xfId="1" quotePrefix="1" applyNumberFormat="1" applyFont="1" applyFill="1" applyBorder="1" applyAlignment="1">
      <alignment horizontal="right"/>
    </xf>
    <xf numFmtId="4" fontId="9" fillId="0" borderId="30" xfId="0" applyNumberFormat="1" applyFont="1" applyBorder="1" applyAlignment="1">
      <alignment horizontal="right"/>
    </xf>
    <xf numFmtId="4" fontId="5" fillId="0" borderId="29" xfId="1" applyNumberFormat="1" applyFont="1" applyFill="1" applyBorder="1" applyAlignment="1">
      <alignment horizontal="center"/>
    </xf>
    <xf numFmtId="0" fontId="5" fillId="0" borderId="28" xfId="0" applyFont="1" applyBorder="1" applyAlignment="1">
      <alignment horizontal="center"/>
    </xf>
    <xf numFmtId="4" fontId="5" fillId="0" borderId="29" xfId="1" quotePrefix="1" applyNumberFormat="1" applyFont="1" applyFill="1" applyBorder="1" applyAlignment="1">
      <alignment horizontal="right"/>
    </xf>
    <xf numFmtId="4" fontId="5" fillId="0" borderId="28" xfId="0" applyNumberFormat="1" applyFont="1" applyBorder="1" applyAlignment="1">
      <alignment horizontal="right"/>
    </xf>
    <xf numFmtId="4" fontId="5" fillId="0" borderId="30" xfId="0" applyNumberFormat="1" applyFont="1" applyBorder="1" applyAlignment="1">
      <alignment horizontal="right"/>
    </xf>
    <xf numFmtId="49" fontId="5" fillId="0" borderId="42" xfId="0" applyNumberFormat="1" applyFont="1" applyBorder="1" applyAlignment="1">
      <alignment horizontal="center"/>
    </xf>
    <xf numFmtId="0" fontId="8" fillId="0" borderId="29" xfId="0" applyFont="1" applyBorder="1"/>
    <xf numFmtId="4" fontId="9" fillId="0" borderId="29" xfId="0" applyNumberFormat="1" applyFont="1" applyBorder="1" applyAlignment="1">
      <alignment horizontal="right"/>
    </xf>
    <xf numFmtId="0" fontId="9" fillId="0" borderId="17" xfId="0" applyFont="1" applyBorder="1"/>
    <xf numFmtId="4" fontId="9" fillId="0" borderId="17" xfId="0" applyNumberFormat="1" applyFont="1" applyBorder="1" applyAlignment="1">
      <alignment horizontal="center"/>
    </xf>
    <xf numFmtId="4" fontId="9" fillId="0" borderId="58" xfId="0" applyNumberFormat="1" applyFont="1" applyBorder="1" applyAlignment="1">
      <alignment horizontal="right"/>
    </xf>
    <xf numFmtId="4" fontId="9" fillId="0" borderId="29" xfId="1" quotePrefix="1" applyNumberFormat="1" applyFont="1" applyBorder="1" applyAlignment="1">
      <alignment horizontal="right"/>
    </xf>
    <xf numFmtId="49" fontId="5" fillId="0" borderId="12" xfId="0" applyNumberFormat="1" applyFont="1" applyBorder="1" applyAlignment="1">
      <alignment horizontal="center"/>
    </xf>
    <xf numFmtId="4" fontId="9" fillId="0" borderId="58" xfId="1" applyNumberFormat="1" applyFont="1" applyBorder="1" applyAlignment="1">
      <alignment horizontal="center"/>
    </xf>
    <xf numFmtId="4" fontId="9" fillId="0" borderId="58" xfId="1" quotePrefix="1" applyNumberFormat="1" applyFont="1" applyBorder="1" applyAlignment="1">
      <alignment horizontal="right"/>
    </xf>
    <xf numFmtId="4" fontId="9" fillId="0" borderId="65" xfId="0" applyNumberFormat="1" applyFont="1" applyBorder="1" applyAlignment="1">
      <alignment horizontal="right"/>
    </xf>
    <xf numFmtId="49" fontId="5" fillId="0" borderId="43" xfId="0" applyNumberFormat="1" applyFont="1" applyBorder="1" applyAlignment="1">
      <alignment horizontal="center"/>
    </xf>
    <xf numFmtId="49" fontId="4" fillId="0" borderId="51" xfId="0" applyNumberFormat="1" applyFont="1" applyBorder="1" applyAlignment="1">
      <alignment horizontal="left"/>
    </xf>
    <xf numFmtId="49" fontId="10" fillId="0" borderId="55" xfId="0" applyNumberFormat="1" applyFont="1" applyBorder="1" applyAlignment="1">
      <alignment horizontal="center"/>
    </xf>
    <xf numFmtId="43" fontId="5" fillId="0" borderId="42" xfId="1" applyFont="1" applyBorder="1" applyAlignment="1"/>
    <xf numFmtId="49" fontId="10" fillId="0" borderId="56" xfId="0" applyNumberFormat="1" applyFont="1" applyBorder="1" applyAlignment="1">
      <alignment horizontal="right"/>
    </xf>
    <xf numFmtId="49" fontId="10" fillId="0" borderId="37" xfId="0" applyNumberFormat="1" applyFont="1" applyBorder="1"/>
    <xf numFmtId="43" fontId="5" fillId="0" borderId="37" xfId="1" applyFont="1" applyBorder="1" applyAlignment="1"/>
    <xf numFmtId="43" fontId="5" fillId="0" borderId="45" xfId="1" applyFont="1" applyBorder="1" applyAlignment="1">
      <alignment horizontal="center"/>
    </xf>
    <xf numFmtId="43" fontId="5" fillId="0" borderId="37" xfId="1" applyFont="1" applyBorder="1"/>
    <xf numFmtId="49" fontId="10" fillId="0" borderId="43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7" fillId="0" borderId="43" xfId="0" applyFont="1" applyBorder="1" applyAlignment="1">
      <alignment horizontal="center"/>
    </xf>
    <xf numFmtId="0" fontId="16" fillId="0" borderId="0" xfId="0" applyFont="1"/>
    <xf numFmtId="0" fontId="20" fillId="0" borderId="0" xfId="0" applyFont="1"/>
    <xf numFmtId="0" fontId="20" fillId="0" borderId="17" xfId="0" applyFont="1" applyBorder="1"/>
    <xf numFmtId="49" fontId="21" fillId="0" borderId="51" xfId="0" applyNumberFormat="1" applyFont="1" applyBorder="1" applyAlignment="1">
      <alignment horizontal="left"/>
    </xf>
    <xf numFmtId="49" fontId="7" fillId="0" borderId="42" xfId="0" applyNumberFormat="1" applyFont="1" applyBorder="1" applyAlignment="1">
      <alignment horizontal="center"/>
    </xf>
    <xf numFmtId="43" fontId="7" fillId="0" borderId="42" xfId="1" applyFont="1" applyBorder="1" applyAlignment="1"/>
    <xf numFmtId="165" fontId="7" fillId="0" borderId="42" xfId="1" applyNumberFormat="1" applyFont="1" applyBorder="1" applyAlignment="1">
      <alignment horizontal="center"/>
    </xf>
    <xf numFmtId="165" fontId="7" fillId="0" borderId="42" xfId="1" applyNumberFormat="1" applyFont="1" applyBorder="1"/>
    <xf numFmtId="43" fontId="7" fillId="0" borderId="42" xfId="1" applyFont="1" applyBorder="1"/>
    <xf numFmtId="0" fontId="21" fillId="0" borderId="42" xfId="0" applyFont="1" applyBorder="1" applyAlignment="1">
      <alignment horizontal="center"/>
    </xf>
    <xf numFmtId="0" fontId="21" fillId="0" borderId="0" xfId="0" applyFont="1"/>
    <xf numFmtId="0" fontId="21" fillId="0" borderId="43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41" xfId="0" applyFont="1" applyBorder="1" applyAlignment="1">
      <alignment horizontal="right"/>
    </xf>
    <xf numFmtId="0" fontId="4" fillId="0" borderId="54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43" fontId="4" fillId="0" borderId="12" xfId="0" applyNumberFormat="1" applyFont="1" applyBorder="1" applyAlignment="1">
      <alignment horizontal="center" vertical="center"/>
    </xf>
    <xf numFmtId="43" fontId="4" fillId="0" borderId="4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4" fillId="0" borderId="6" xfId="1" applyNumberFormat="1" applyFont="1" applyBorder="1" applyAlignment="1">
      <alignment horizontal="right"/>
    </xf>
    <xf numFmtId="0" fontId="4" fillId="0" borderId="44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43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43" fontId="5" fillId="0" borderId="29" xfId="0" applyNumberFormat="1" applyFont="1" applyBorder="1" applyAlignment="1">
      <alignment horizontal="center"/>
    </xf>
    <xf numFmtId="43" fontId="5" fillId="0" borderId="30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3" fontId="5" fillId="0" borderId="25" xfId="0" applyNumberFormat="1" applyFont="1" applyBorder="1" applyAlignment="1">
      <alignment horizontal="center"/>
    </xf>
    <xf numFmtId="43" fontId="10" fillId="0" borderId="29" xfId="0" applyNumberFormat="1" applyFont="1" applyBorder="1" applyAlignment="1">
      <alignment horizontal="center"/>
    </xf>
    <xf numFmtId="43" fontId="10" fillId="0" borderId="30" xfId="0" applyNumberFormat="1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43" fontId="5" fillId="0" borderId="14" xfId="1" applyFont="1" applyFill="1" applyBorder="1" applyAlignment="1">
      <alignment horizontal="center"/>
    </xf>
    <xf numFmtId="43" fontId="5" fillId="0" borderId="21" xfId="1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173182</xdr:colOff>
      <xdr:row>29</xdr:row>
      <xdr:rowOff>138545</xdr:rowOff>
    </xdr:from>
    <xdr:to>
      <xdr:col>1</xdr:col>
      <xdr:colOff>1530927</xdr:colOff>
      <xdr:row>33</xdr:row>
      <xdr:rowOff>152400</xdr:rowOff>
    </xdr:to>
    <xdr:sp macro="" textlink="">
      <xdr:nvSpPr>
        <xdr:cNvPr id="5" name="TextBox 4"/>
        <xdr:cNvSpPr txBox="1"/>
      </xdr:nvSpPr>
      <xdr:spPr>
        <a:xfrm>
          <a:off x="173182" y="9282545"/>
          <a:ext cx="1863436" cy="865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(นายกิตติพงค์  อาจหาญ)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1</xdr:col>
      <xdr:colOff>1677784</xdr:colOff>
      <xdr:row>29</xdr:row>
      <xdr:rowOff>145473</xdr:rowOff>
    </xdr:from>
    <xdr:to>
      <xdr:col>3</xdr:col>
      <xdr:colOff>396238</xdr:colOff>
      <xdr:row>33</xdr:row>
      <xdr:rowOff>159328</xdr:rowOff>
    </xdr:to>
    <xdr:sp macro="" textlink="">
      <xdr:nvSpPr>
        <xdr:cNvPr id="6" name="TextBox 5"/>
        <xdr:cNvSpPr txBox="1"/>
      </xdr:nvSpPr>
      <xdr:spPr>
        <a:xfrm>
          <a:off x="2183475" y="9289473"/>
          <a:ext cx="1946563" cy="865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(นายอนุวัฒน์  ชัยช่วย)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3</xdr:col>
      <xdr:colOff>328353</xdr:colOff>
      <xdr:row>29</xdr:row>
      <xdr:rowOff>158635</xdr:rowOff>
    </xdr:from>
    <xdr:to>
      <xdr:col>5</xdr:col>
      <xdr:colOff>748147</xdr:colOff>
      <xdr:row>33</xdr:row>
      <xdr:rowOff>172490</xdr:rowOff>
    </xdr:to>
    <xdr:sp macro="" textlink="">
      <xdr:nvSpPr>
        <xdr:cNvPr id="7" name="TextBox 6"/>
        <xdr:cNvSpPr txBox="1"/>
      </xdr:nvSpPr>
      <xdr:spPr>
        <a:xfrm>
          <a:off x="4062153" y="9302635"/>
          <a:ext cx="2269376" cy="865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(นายสิทธิศักดิ์  เริงฤทธิ์)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1</xdr:col>
      <xdr:colOff>1683327</xdr:colOff>
      <xdr:row>25</xdr:row>
      <xdr:rowOff>235528</xdr:rowOff>
    </xdr:from>
    <xdr:to>
      <xdr:col>3</xdr:col>
      <xdr:colOff>533399</xdr:colOff>
      <xdr:row>28</xdr:row>
      <xdr:rowOff>249384</xdr:rowOff>
    </xdr:to>
    <xdr:sp macro="" textlink="">
      <xdr:nvSpPr>
        <xdr:cNvPr id="8" name="TextBox 7"/>
        <xdr:cNvSpPr txBox="1"/>
      </xdr:nvSpPr>
      <xdr:spPr>
        <a:xfrm>
          <a:off x="2189018" y="8181110"/>
          <a:ext cx="2078181" cy="865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(นายรณชัย  สังหมื่นเม้า)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ประธานกรรมการ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26</xdr:row>
      <xdr:rowOff>153785</xdr:rowOff>
    </xdr:from>
    <xdr:to>
      <xdr:col>1</xdr:col>
      <xdr:colOff>1328650</xdr:colOff>
      <xdr:row>30</xdr:row>
      <xdr:rowOff>167640</xdr:rowOff>
    </xdr:to>
    <xdr:sp macro="" textlink="">
      <xdr:nvSpPr>
        <xdr:cNvPr id="2" name="TextBox 1"/>
        <xdr:cNvSpPr txBox="1"/>
      </xdr:nvSpPr>
      <xdr:spPr>
        <a:xfrm>
          <a:off x="220980" y="8345285"/>
          <a:ext cx="1610590" cy="8672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(นายกิตติพงค์  อาจหาญ)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1</xdr:col>
      <xdr:colOff>1598813</xdr:colOff>
      <xdr:row>26</xdr:row>
      <xdr:rowOff>183573</xdr:rowOff>
    </xdr:from>
    <xdr:to>
      <xdr:col>3</xdr:col>
      <xdr:colOff>317267</xdr:colOff>
      <xdr:row>30</xdr:row>
      <xdr:rowOff>197428</xdr:rowOff>
    </xdr:to>
    <xdr:sp macro="" textlink="">
      <xdr:nvSpPr>
        <xdr:cNvPr id="3" name="TextBox 2"/>
        <xdr:cNvSpPr txBox="1"/>
      </xdr:nvSpPr>
      <xdr:spPr>
        <a:xfrm>
          <a:off x="2101733" y="8375073"/>
          <a:ext cx="1553094" cy="8672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(นายอนุวัฒน์  ชัยช่วย)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3</xdr:col>
      <xdr:colOff>754380</xdr:colOff>
      <xdr:row>26</xdr:row>
      <xdr:rowOff>160713</xdr:rowOff>
    </xdr:from>
    <xdr:to>
      <xdr:col>5</xdr:col>
      <xdr:colOff>647700</xdr:colOff>
      <xdr:row>30</xdr:row>
      <xdr:rowOff>174568</xdr:rowOff>
    </xdr:to>
    <xdr:sp macro="" textlink="">
      <xdr:nvSpPr>
        <xdr:cNvPr id="4" name="TextBox 3"/>
        <xdr:cNvSpPr txBox="1"/>
      </xdr:nvSpPr>
      <xdr:spPr>
        <a:xfrm>
          <a:off x="4091940" y="8352213"/>
          <a:ext cx="1699260" cy="8672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(นายสิทธิศักดิ์  เริงฤทธิ์)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1</xdr:col>
      <xdr:colOff>1303020</xdr:colOff>
      <xdr:row>22</xdr:row>
      <xdr:rowOff>106680</xdr:rowOff>
    </xdr:from>
    <xdr:to>
      <xdr:col>3</xdr:col>
      <xdr:colOff>546561</xdr:colOff>
      <xdr:row>25</xdr:row>
      <xdr:rowOff>88670</xdr:rowOff>
    </xdr:to>
    <xdr:sp macro="" textlink="">
      <xdr:nvSpPr>
        <xdr:cNvPr id="5" name="TextBox 4"/>
        <xdr:cNvSpPr txBox="1"/>
      </xdr:nvSpPr>
      <xdr:spPr>
        <a:xfrm>
          <a:off x="1805940" y="7109460"/>
          <a:ext cx="2078181" cy="865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(นายรณชัย  สังหมื่นเม้า)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ประธานกรรมการ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1</xdr:col>
      <xdr:colOff>1572490</xdr:colOff>
      <xdr:row>30</xdr:row>
      <xdr:rowOff>270164</xdr:rowOff>
    </xdr:to>
    <xdr:sp macro="" textlink="">
      <xdr:nvSpPr>
        <xdr:cNvPr id="2" name="TextBox 1"/>
        <xdr:cNvSpPr txBox="1"/>
      </xdr:nvSpPr>
      <xdr:spPr>
        <a:xfrm>
          <a:off x="0" y="8264236"/>
          <a:ext cx="2078181" cy="865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(นายกิตติพงค์  อาจหาญ)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1</xdr:col>
      <xdr:colOff>1447798</xdr:colOff>
      <xdr:row>27</xdr:row>
      <xdr:rowOff>1</xdr:rowOff>
    </xdr:from>
    <xdr:to>
      <xdr:col>3</xdr:col>
      <xdr:colOff>166252</xdr:colOff>
      <xdr:row>30</xdr:row>
      <xdr:rowOff>270165</xdr:rowOff>
    </xdr:to>
    <xdr:sp macro="" textlink="">
      <xdr:nvSpPr>
        <xdr:cNvPr id="3" name="TextBox 2"/>
        <xdr:cNvSpPr txBox="1"/>
      </xdr:nvSpPr>
      <xdr:spPr>
        <a:xfrm>
          <a:off x="1953489" y="8264237"/>
          <a:ext cx="2078181" cy="865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(นายอนุวัฒน์  ชัยช่วย)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3</xdr:col>
      <xdr:colOff>110835</xdr:colOff>
      <xdr:row>27</xdr:row>
      <xdr:rowOff>13855</xdr:rowOff>
    </xdr:from>
    <xdr:to>
      <xdr:col>6</xdr:col>
      <xdr:colOff>27707</xdr:colOff>
      <xdr:row>31</xdr:row>
      <xdr:rowOff>6928</xdr:rowOff>
    </xdr:to>
    <xdr:sp macro="" textlink="">
      <xdr:nvSpPr>
        <xdr:cNvPr id="4" name="TextBox 3"/>
        <xdr:cNvSpPr txBox="1"/>
      </xdr:nvSpPr>
      <xdr:spPr>
        <a:xfrm>
          <a:off x="3976253" y="8278091"/>
          <a:ext cx="2078181" cy="865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(นายสิทธิศักดิ์  เริงฤทธิ์)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1</xdr:col>
      <xdr:colOff>1468582</xdr:colOff>
      <xdr:row>23</xdr:row>
      <xdr:rowOff>48491</xdr:rowOff>
    </xdr:from>
    <xdr:to>
      <xdr:col>3</xdr:col>
      <xdr:colOff>187036</xdr:colOff>
      <xdr:row>26</xdr:row>
      <xdr:rowOff>69274</xdr:rowOff>
    </xdr:to>
    <xdr:sp macro="" textlink="">
      <xdr:nvSpPr>
        <xdr:cNvPr id="5" name="TextBox 4"/>
        <xdr:cNvSpPr txBox="1"/>
      </xdr:nvSpPr>
      <xdr:spPr>
        <a:xfrm>
          <a:off x="1974273" y="7211291"/>
          <a:ext cx="2078181" cy="865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   ......................................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(นายรณชัย  สังหมื่นเม้า)  </a:t>
          </a:r>
        </a:p>
        <a:p>
          <a:pPr algn="ctr"/>
          <a:r>
            <a:rPr lang="th-TH" sz="1500">
              <a:latin typeface="TH Sarabun New" panose="020B0500040200020003" pitchFamily="34" charset="-34"/>
              <a:cs typeface="TH Sarabun New" panose="020B0500040200020003" pitchFamily="34" charset="-34"/>
            </a:rPr>
            <a:t>ประธานกรรมการ  </a:t>
          </a:r>
          <a:endParaRPr lang="en-US" sz="15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25"/>
  <sheetViews>
    <sheetView showWhiteSpace="0" view="pageBreakPreview" topLeftCell="A10" zoomScale="110" zoomScaleNormal="130" zoomScaleSheetLayoutView="110" zoomScalePageLayoutView="110" workbookViewId="0">
      <selection activeCell="C16" sqref="C16"/>
    </sheetView>
  </sheetViews>
  <sheetFormatPr defaultColWidth="9" defaultRowHeight="24.6"/>
  <cols>
    <col min="1" max="1" width="7.33203125" style="31" customWidth="1"/>
    <col min="2" max="2" width="59.44140625" style="31" customWidth="1"/>
    <col min="3" max="3" width="10.33203125" style="336" customWidth="1"/>
    <col min="4" max="4" width="8" style="336" customWidth="1"/>
    <col min="5" max="5" width="12.6640625" style="336" customWidth="1"/>
    <col min="6" max="7" width="12.33203125" style="336" customWidth="1"/>
    <col min="8" max="8" width="12" style="336" bestFit="1" customWidth="1"/>
    <col min="9" max="9" width="17.44140625" style="336" customWidth="1"/>
    <col min="10" max="10" width="14" style="377" customWidth="1"/>
    <col min="11" max="11" width="9" style="31"/>
    <col min="12" max="12" width="10.33203125" style="31" customWidth="1"/>
    <col min="13" max="13" width="11" style="31" bestFit="1" customWidth="1"/>
    <col min="14" max="16384" width="9" style="31"/>
  </cols>
  <sheetData>
    <row r="1" spans="1:13">
      <c r="A1" s="394" t="s">
        <v>221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3">
      <c r="A2" s="400" t="s">
        <v>0</v>
      </c>
      <c r="B2" s="400"/>
      <c r="C2" s="400"/>
      <c r="D2" s="400"/>
      <c r="E2" s="400"/>
      <c r="F2" s="400"/>
      <c r="G2" s="400"/>
      <c r="H2" s="400"/>
      <c r="I2" s="400"/>
      <c r="J2" s="400"/>
    </row>
    <row r="3" spans="1:13">
      <c r="A3" s="38" t="s">
        <v>40</v>
      </c>
      <c r="B3" s="38"/>
      <c r="C3" s="76"/>
      <c r="D3" s="77"/>
      <c r="E3" s="77"/>
      <c r="F3" s="77"/>
      <c r="G3" s="77"/>
      <c r="H3" s="77"/>
      <c r="I3" s="77"/>
      <c r="J3" s="78"/>
    </row>
    <row r="4" spans="1:13">
      <c r="A4" s="3" t="s">
        <v>169</v>
      </c>
      <c r="B4" s="3"/>
      <c r="C4" s="4"/>
      <c r="D4" s="5"/>
      <c r="E4" s="5"/>
      <c r="F4" s="5"/>
      <c r="G4" s="5"/>
      <c r="H4" s="5"/>
      <c r="I4" s="5"/>
      <c r="J4" s="6"/>
    </row>
    <row r="5" spans="1:13">
      <c r="A5" s="3" t="s">
        <v>91</v>
      </c>
      <c r="B5" s="3"/>
      <c r="C5" s="4"/>
      <c r="D5" s="5"/>
      <c r="E5" s="3" t="s">
        <v>13</v>
      </c>
      <c r="F5" s="3"/>
      <c r="G5" s="3"/>
      <c r="H5" s="3"/>
      <c r="I5" s="3"/>
      <c r="J5" s="6"/>
    </row>
    <row r="6" spans="1:13">
      <c r="A6" s="3" t="s">
        <v>50</v>
      </c>
      <c r="B6" s="3"/>
      <c r="C6" s="4"/>
      <c r="D6" s="5"/>
      <c r="E6" s="3"/>
      <c r="F6" s="3"/>
      <c r="G6" s="3"/>
      <c r="H6" s="3"/>
      <c r="I6" s="3"/>
      <c r="J6" s="6"/>
    </row>
    <row r="7" spans="1:13">
      <c r="A7" s="3" t="s">
        <v>268</v>
      </c>
      <c r="B7" s="3"/>
      <c r="C7" s="4"/>
      <c r="D7" s="5"/>
      <c r="E7" s="84" t="s">
        <v>14</v>
      </c>
      <c r="F7" s="85"/>
      <c r="G7" s="85" t="s">
        <v>15</v>
      </c>
      <c r="H7" s="85" t="s">
        <v>263</v>
      </c>
      <c r="I7" s="85" t="s">
        <v>16</v>
      </c>
      <c r="J7" s="85">
        <v>2567</v>
      </c>
    </row>
    <row r="8" spans="1:13">
      <c r="A8" s="395" t="s">
        <v>1</v>
      </c>
      <c r="B8" s="395"/>
      <c r="C8" s="395"/>
      <c r="D8" s="395"/>
      <c r="E8" s="395"/>
      <c r="F8" s="395"/>
      <c r="G8" s="395"/>
      <c r="H8" s="395"/>
      <c r="I8" s="395"/>
      <c r="J8" s="395"/>
    </row>
    <row r="9" spans="1:13">
      <c r="A9" s="396" t="s">
        <v>2</v>
      </c>
      <c r="B9" s="391" t="s">
        <v>3</v>
      </c>
      <c r="C9" s="398" t="s">
        <v>4</v>
      </c>
      <c r="D9" s="391" t="s">
        <v>5</v>
      </c>
      <c r="E9" s="393" t="s">
        <v>6</v>
      </c>
      <c r="F9" s="393"/>
      <c r="G9" s="393" t="s">
        <v>9</v>
      </c>
      <c r="H9" s="393"/>
      <c r="I9" s="86" t="s">
        <v>10</v>
      </c>
      <c r="J9" s="86" t="s">
        <v>12</v>
      </c>
      <c r="L9" s="135"/>
      <c r="M9" s="135"/>
    </row>
    <row r="10" spans="1:13" s="380" customFormat="1" ht="22.8">
      <c r="A10" s="397"/>
      <c r="B10" s="392"/>
      <c r="C10" s="399"/>
      <c r="D10" s="392"/>
      <c r="E10" s="378" t="s">
        <v>7</v>
      </c>
      <c r="F10" s="378" t="s">
        <v>8</v>
      </c>
      <c r="G10" s="378" t="s">
        <v>7</v>
      </c>
      <c r="H10" s="378" t="s">
        <v>8</v>
      </c>
      <c r="I10" s="378" t="s">
        <v>11</v>
      </c>
      <c r="J10" s="378"/>
    </row>
    <row r="11" spans="1:13" s="142" customFormat="1">
      <c r="A11" s="136" t="s">
        <v>39</v>
      </c>
      <c r="B11" s="137" t="s">
        <v>51</v>
      </c>
      <c r="C11" s="138"/>
      <c r="D11" s="139"/>
      <c r="E11" s="140"/>
      <c r="F11" s="140"/>
      <c r="G11" s="140"/>
      <c r="H11" s="140"/>
      <c r="I11" s="140"/>
      <c r="J11" s="141"/>
    </row>
    <row r="12" spans="1:13" s="142" customFormat="1">
      <c r="A12" s="143" t="s">
        <v>37</v>
      </c>
      <c r="B12" s="16" t="s">
        <v>156</v>
      </c>
      <c r="C12" s="144">
        <v>1</v>
      </c>
      <c r="D12" s="103" t="s">
        <v>54</v>
      </c>
      <c r="E12" s="145">
        <v>0</v>
      </c>
      <c r="F12" s="102">
        <f t="shared" ref="F12" si="0">SUM(C12*E12)</f>
        <v>0</v>
      </c>
      <c r="G12" s="145">
        <v>10180</v>
      </c>
      <c r="H12" s="102">
        <f t="shared" ref="H12" si="1">SUM(C12*G12)</f>
        <v>10180</v>
      </c>
      <c r="I12" s="102">
        <f>SUM(F12+H12)</f>
        <v>10180</v>
      </c>
      <c r="J12" s="141"/>
      <c r="K12" s="146"/>
      <c r="L12" s="147"/>
      <c r="M12" s="148"/>
    </row>
    <row r="13" spans="1:13" s="142" customFormat="1">
      <c r="A13" s="143" t="s">
        <v>34</v>
      </c>
      <c r="B13" s="149" t="s">
        <v>106</v>
      </c>
      <c r="C13" s="144">
        <v>10.76</v>
      </c>
      <c r="D13" s="103" t="s">
        <v>55</v>
      </c>
      <c r="E13" s="145">
        <v>495</v>
      </c>
      <c r="F13" s="102">
        <f>SUM(C13*E13)</f>
        <v>5326.2</v>
      </c>
      <c r="G13" s="145">
        <v>91</v>
      </c>
      <c r="H13" s="102">
        <f t="shared" ref="H13:H15" si="2">SUM(C13*G13)</f>
        <v>979.16</v>
      </c>
      <c r="I13" s="102">
        <f t="shared" ref="I13:I15" si="3">SUM(F13+H13)</f>
        <v>6305.36</v>
      </c>
      <c r="J13" s="150"/>
      <c r="K13" s="151"/>
      <c r="L13" s="147"/>
      <c r="M13" s="152"/>
    </row>
    <row r="14" spans="1:13">
      <c r="A14" s="143" t="s">
        <v>87</v>
      </c>
      <c r="B14" s="149" t="s">
        <v>107</v>
      </c>
      <c r="C14" s="144">
        <v>0.38</v>
      </c>
      <c r="D14" s="103" t="s">
        <v>55</v>
      </c>
      <c r="E14" s="102">
        <v>1610</v>
      </c>
      <c r="F14" s="102">
        <f t="shared" ref="F14:F15" si="4">SUM(C14*E14)</f>
        <v>611.79999999999995</v>
      </c>
      <c r="G14" s="102">
        <v>300</v>
      </c>
      <c r="H14" s="102">
        <f t="shared" si="2"/>
        <v>114</v>
      </c>
      <c r="I14" s="102">
        <f t="shared" si="3"/>
        <v>725.8</v>
      </c>
      <c r="J14" s="150"/>
      <c r="K14" s="151"/>
      <c r="L14" s="147"/>
      <c r="M14" s="152"/>
    </row>
    <row r="15" spans="1:13">
      <c r="A15" s="143" t="s">
        <v>88</v>
      </c>
      <c r="B15" s="153" t="s">
        <v>235</v>
      </c>
      <c r="C15" s="154">
        <v>561.27</v>
      </c>
      <c r="D15" s="103" t="s">
        <v>33</v>
      </c>
      <c r="E15" s="145">
        <v>186</v>
      </c>
      <c r="F15" s="102">
        <f t="shared" si="4"/>
        <v>104396.22</v>
      </c>
      <c r="G15" s="118">
        <v>30</v>
      </c>
      <c r="H15" s="102">
        <f t="shared" si="2"/>
        <v>16838.099999999999</v>
      </c>
      <c r="I15" s="102">
        <f t="shared" si="3"/>
        <v>121234.32</v>
      </c>
      <c r="J15" s="150"/>
      <c r="K15" s="151"/>
      <c r="L15" s="147"/>
      <c r="M15" s="132"/>
    </row>
    <row r="16" spans="1:13">
      <c r="A16" s="143" t="s">
        <v>89</v>
      </c>
      <c r="B16" s="155" t="s">
        <v>111</v>
      </c>
      <c r="C16" s="154">
        <v>561.27</v>
      </c>
      <c r="D16" s="103" t="s">
        <v>33</v>
      </c>
      <c r="E16" s="145">
        <v>35</v>
      </c>
      <c r="F16" s="102">
        <f t="shared" ref="F16" si="5">SUM(C16*E16)</f>
        <v>19644.45</v>
      </c>
      <c r="G16" s="118">
        <v>5</v>
      </c>
      <c r="H16" s="102">
        <f t="shared" ref="H16" si="6">SUM(C16*G16)</f>
        <v>2806.35</v>
      </c>
      <c r="I16" s="102">
        <f t="shared" ref="I16" si="7">SUM(F16+H16)</f>
        <v>22450.799999999999</v>
      </c>
      <c r="J16" s="150"/>
      <c r="K16" s="151"/>
      <c r="L16" s="147"/>
      <c r="M16" s="152"/>
    </row>
    <row r="17" spans="1:13">
      <c r="A17" s="143" t="s">
        <v>224</v>
      </c>
      <c r="B17" s="149" t="s">
        <v>234</v>
      </c>
      <c r="C17" s="154">
        <v>51</v>
      </c>
      <c r="D17" s="103" t="s">
        <v>145</v>
      </c>
      <c r="E17" s="145">
        <v>170</v>
      </c>
      <c r="F17" s="102">
        <f t="shared" ref="F17" si="8">SUM(C17*E17)</f>
        <v>8670</v>
      </c>
      <c r="G17" s="118">
        <v>50</v>
      </c>
      <c r="H17" s="102">
        <f t="shared" ref="H17" si="9">SUM(C17*G17)</f>
        <v>2550</v>
      </c>
      <c r="I17" s="102">
        <f t="shared" ref="I17" si="10">SUM(F17+H17)</f>
        <v>11220</v>
      </c>
      <c r="J17" s="150"/>
      <c r="K17" s="151"/>
      <c r="L17" s="147"/>
      <c r="M17" s="132"/>
    </row>
    <row r="18" spans="1:13">
      <c r="A18" s="156"/>
      <c r="B18" s="157"/>
      <c r="C18" s="158"/>
      <c r="D18" s="159"/>
      <c r="E18" s="66"/>
      <c r="F18" s="66"/>
      <c r="G18" s="66"/>
      <c r="H18" s="66"/>
      <c r="I18" s="66"/>
      <c r="J18" s="150"/>
      <c r="K18" s="151"/>
      <c r="L18" s="147"/>
      <c r="M18" s="132"/>
    </row>
    <row r="19" spans="1:13">
      <c r="A19" s="156"/>
      <c r="B19" s="157"/>
      <c r="C19" s="158"/>
      <c r="D19" s="159"/>
      <c r="E19" s="66"/>
      <c r="F19" s="66"/>
      <c r="G19" s="66"/>
      <c r="H19" s="66"/>
      <c r="I19" s="66"/>
      <c r="J19" s="150"/>
      <c r="L19" s="147"/>
      <c r="M19" s="160"/>
    </row>
    <row r="20" spans="1:13">
      <c r="A20" s="156"/>
      <c r="B20" s="157"/>
      <c r="C20" s="158"/>
      <c r="D20" s="161"/>
      <c r="E20" s="66"/>
      <c r="F20" s="66"/>
      <c r="G20" s="66"/>
      <c r="H20" s="66"/>
      <c r="I20" s="66"/>
      <c r="J20" s="150"/>
      <c r="K20" s="151"/>
      <c r="L20" s="147"/>
      <c r="M20" s="132"/>
    </row>
    <row r="21" spans="1:13">
      <c r="A21" s="156"/>
      <c r="B21" s="162"/>
      <c r="C21" s="163"/>
      <c r="D21" s="164"/>
      <c r="E21" s="66"/>
      <c r="F21" s="109"/>
      <c r="G21" s="109"/>
      <c r="H21" s="109"/>
      <c r="I21" s="109"/>
      <c r="J21" s="150"/>
      <c r="K21" s="151"/>
      <c r="L21" s="147"/>
      <c r="M21" s="165"/>
    </row>
    <row r="22" spans="1:13">
      <c r="A22" s="156"/>
      <c r="B22" s="162"/>
      <c r="C22" s="163"/>
      <c r="D22" s="164"/>
      <c r="E22" s="66"/>
      <c r="F22" s="109"/>
      <c r="G22" s="109"/>
      <c r="H22" s="109"/>
      <c r="I22" s="109"/>
      <c r="J22" s="150"/>
      <c r="K22" s="151"/>
      <c r="L22" s="147"/>
      <c r="M22" s="165"/>
    </row>
    <row r="23" spans="1:13">
      <c r="A23" s="166"/>
      <c r="B23" s="157"/>
      <c r="C23" s="163"/>
      <c r="D23" s="164"/>
      <c r="E23" s="66"/>
      <c r="F23" s="109"/>
      <c r="G23" s="109"/>
      <c r="H23" s="109"/>
      <c r="I23" s="109"/>
      <c r="J23" s="167"/>
      <c r="K23" s="151"/>
      <c r="L23" s="147"/>
      <c r="M23" s="165"/>
    </row>
    <row r="24" spans="1:13">
      <c r="A24" s="156"/>
      <c r="B24" s="168"/>
      <c r="C24" s="158"/>
      <c r="D24" s="159"/>
      <c r="E24" s="66"/>
      <c r="F24" s="66"/>
      <c r="G24" s="66"/>
      <c r="H24" s="66"/>
      <c r="I24" s="66"/>
      <c r="J24" s="167"/>
      <c r="K24" s="151"/>
      <c r="L24" s="147"/>
      <c r="M24" s="132"/>
    </row>
    <row r="25" spans="1:13">
      <c r="A25" s="169"/>
      <c r="B25" s="170" t="s">
        <v>53</v>
      </c>
      <c r="C25" s="171"/>
      <c r="D25" s="172"/>
      <c r="E25" s="173"/>
      <c r="F25" s="173"/>
      <c r="G25" s="173"/>
      <c r="H25" s="173"/>
      <c r="I25" s="174">
        <f>SUM(I12:I24)</f>
        <v>172116.28</v>
      </c>
      <c r="J25" s="172"/>
    </row>
    <row r="26" spans="1:13">
      <c r="A26" s="394" t="s">
        <v>220</v>
      </c>
      <c r="B26" s="394"/>
      <c r="C26" s="394"/>
      <c r="D26" s="394"/>
      <c r="E26" s="394"/>
      <c r="F26" s="394"/>
      <c r="G26" s="394"/>
      <c r="H26" s="394"/>
      <c r="I26" s="394"/>
      <c r="J26" s="394"/>
    </row>
    <row r="27" spans="1:13">
      <c r="A27" s="400" t="s">
        <v>0</v>
      </c>
      <c r="B27" s="400"/>
      <c r="C27" s="400"/>
      <c r="D27" s="400"/>
      <c r="E27" s="400"/>
      <c r="F27" s="400"/>
      <c r="G27" s="400"/>
      <c r="H27" s="400"/>
      <c r="I27" s="400"/>
      <c r="J27" s="400"/>
    </row>
    <row r="28" spans="1:13">
      <c r="A28" s="38" t="s">
        <v>40</v>
      </c>
      <c r="B28" s="38"/>
      <c r="C28" s="76"/>
      <c r="D28" s="77"/>
      <c r="E28" s="77"/>
      <c r="F28" s="77"/>
      <c r="G28" s="77"/>
      <c r="H28" s="77"/>
      <c r="I28" s="77"/>
      <c r="J28" s="78"/>
    </row>
    <row r="29" spans="1:13">
      <c r="A29" s="3" t="s">
        <v>169</v>
      </c>
      <c r="B29" s="3"/>
      <c r="C29" s="4"/>
      <c r="D29" s="5"/>
      <c r="E29" s="5"/>
      <c r="F29" s="5"/>
      <c r="G29" s="5"/>
      <c r="H29" s="5"/>
      <c r="I29" s="5"/>
      <c r="J29" s="6"/>
    </row>
    <row r="30" spans="1:13">
      <c r="A30" s="3" t="s">
        <v>91</v>
      </c>
      <c r="B30" s="3"/>
      <c r="C30" s="4"/>
      <c r="D30" s="5"/>
      <c r="E30" s="3" t="s">
        <v>13</v>
      </c>
      <c r="F30" s="3"/>
      <c r="G30" s="3"/>
      <c r="H30" s="3"/>
      <c r="I30" s="3"/>
      <c r="J30" s="6"/>
    </row>
    <row r="31" spans="1:13">
      <c r="A31" s="3" t="s">
        <v>50</v>
      </c>
      <c r="B31" s="3"/>
      <c r="C31" s="4"/>
      <c r="D31" s="5"/>
      <c r="E31" s="3"/>
      <c r="F31" s="3"/>
      <c r="G31" s="3"/>
      <c r="H31" s="3"/>
      <c r="I31" s="3"/>
      <c r="J31" s="6"/>
    </row>
    <row r="32" spans="1:13">
      <c r="A32" s="3" t="s">
        <v>268</v>
      </c>
      <c r="B32" s="3"/>
      <c r="C32" s="4"/>
      <c r="D32" s="5"/>
      <c r="E32" s="84" t="s">
        <v>14</v>
      </c>
      <c r="F32" s="85"/>
      <c r="G32" s="85" t="s">
        <v>15</v>
      </c>
      <c r="H32" s="85" t="s">
        <v>263</v>
      </c>
      <c r="I32" s="85" t="s">
        <v>16</v>
      </c>
      <c r="J32" s="85">
        <v>2567</v>
      </c>
    </row>
    <row r="33" spans="1:13">
      <c r="A33" s="395" t="s">
        <v>1</v>
      </c>
      <c r="B33" s="395"/>
      <c r="C33" s="395"/>
      <c r="D33" s="395"/>
      <c r="E33" s="395"/>
      <c r="F33" s="395"/>
      <c r="G33" s="395"/>
      <c r="H33" s="395"/>
      <c r="I33" s="395"/>
      <c r="J33" s="395"/>
    </row>
    <row r="34" spans="1:13">
      <c r="A34" s="396" t="s">
        <v>2</v>
      </c>
      <c r="B34" s="391" t="s">
        <v>3</v>
      </c>
      <c r="C34" s="398" t="s">
        <v>4</v>
      </c>
      <c r="D34" s="391" t="s">
        <v>5</v>
      </c>
      <c r="E34" s="393" t="s">
        <v>6</v>
      </c>
      <c r="F34" s="393"/>
      <c r="G34" s="393" t="s">
        <v>9</v>
      </c>
      <c r="H34" s="393"/>
      <c r="I34" s="86" t="s">
        <v>10</v>
      </c>
      <c r="J34" s="86" t="s">
        <v>12</v>
      </c>
      <c r="L34" s="135"/>
      <c r="M34" s="135"/>
    </row>
    <row r="35" spans="1:13" s="380" customFormat="1" ht="22.8">
      <c r="A35" s="397"/>
      <c r="B35" s="392"/>
      <c r="C35" s="399"/>
      <c r="D35" s="392"/>
      <c r="E35" s="378" t="s">
        <v>7</v>
      </c>
      <c r="F35" s="378" t="s">
        <v>8</v>
      </c>
      <c r="G35" s="378" t="s">
        <v>7</v>
      </c>
      <c r="H35" s="378" t="s">
        <v>8</v>
      </c>
      <c r="I35" s="378" t="s">
        <v>11</v>
      </c>
      <c r="J35" s="378"/>
    </row>
    <row r="36" spans="1:13" s="142" customFormat="1">
      <c r="A36" s="136" t="s">
        <v>42</v>
      </c>
      <c r="B36" s="137" t="s">
        <v>58</v>
      </c>
      <c r="C36" s="175"/>
      <c r="D36" s="176"/>
      <c r="E36" s="177"/>
      <c r="F36" s="66"/>
      <c r="G36" s="177"/>
      <c r="H36" s="66"/>
      <c r="I36" s="66"/>
      <c r="J36" s="141"/>
    </row>
    <row r="37" spans="1:13">
      <c r="A37" s="178" t="s">
        <v>43</v>
      </c>
      <c r="B37" s="137" t="s">
        <v>52</v>
      </c>
      <c r="C37" s="158"/>
      <c r="D37" s="159"/>
      <c r="E37" s="66"/>
      <c r="F37" s="66"/>
      <c r="G37" s="66"/>
      <c r="H37" s="66"/>
      <c r="I37" s="66"/>
      <c r="J37" s="159"/>
    </row>
    <row r="38" spans="1:13">
      <c r="A38" s="143" t="s">
        <v>97</v>
      </c>
      <c r="B38" s="179" t="s">
        <v>232</v>
      </c>
      <c r="C38" s="154"/>
      <c r="D38" s="103"/>
      <c r="E38" s="102"/>
      <c r="F38" s="102"/>
      <c r="G38" s="102"/>
      <c r="H38" s="102"/>
      <c r="I38" s="102"/>
      <c r="J38" s="180"/>
      <c r="K38" s="146"/>
      <c r="L38" s="147"/>
      <c r="M38" s="165"/>
    </row>
    <row r="39" spans="1:13">
      <c r="A39" s="143"/>
      <c r="B39" s="149" t="s">
        <v>233</v>
      </c>
      <c r="C39" s="154">
        <v>885</v>
      </c>
      <c r="D39" s="103" t="s">
        <v>33</v>
      </c>
      <c r="E39" s="102">
        <v>400</v>
      </c>
      <c r="F39" s="102">
        <f t="shared" ref="F39" si="11">SUM(C39*E39)</f>
        <v>354000</v>
      </c>
      <c r="G39" s="102">
        <v>70</v>
      </c>
      <c r="H39" s="102">
        <f t="shared" ref="H39:H40" si="12">SUM(C39*G39)</f>
        <v>61950</v>
      </c>
      <c r="I39" s="102">
        <f t="shared" ref="I39" si="13">SUM(F39+H39)</f>
        <v>415950</v>
      </c>
      <c r="J39" s="180"/>
      <c r="K39" s="146"/>
      <c r="L39" s="147"/>
      <c r="M39" s="165"/>
    </row>
    <row r="40" spans="1:13">
      <c r="A40" s="143" t="s">
        <v>98</v>
      </c>
      <c r="B40" s="149" t="s">
        <v>165</v>
      </c>
      <c r="C40" s="154">
        <v>170</v>
      </c>
      <c r="D40" s="103" t="s">
        <v>33</v>
      </c>
      <c r="E40" s="102">
        <v>800</v>
      </c>
      <c r="F40" s="102">
        <f t="shared" ref="F40:F43" si="14">SUM(C40*E40)</f>
        <v>136000</v>
      </c>
      <c r="G40" s="102">
        <v>50</v>
      </c>
      <c r="H40" s="102">
        <f t="shared" si="12"/>
        <v>8500</v>
      </c>
      <c r="I40" s="102">
        <f t="shared" ref="I40:I43" si="15">SUM(F40+H40)</f>
        <v>144500</v>
      </c>
      <c r="J40" s="180"/>
      <c r="K40" s="146"/>
      <c r="L40" s="147"/>
      <c r="M40" s="165"/>
    </row>
    <row r="41" spans="1:13" s="142" customFormat="1">
      <c r="A41" s="143" t="s">
        <v>99</v>
      </c>
      <c r="B41" s="149" t="s">
        <v>108</v>
      </c>
      <c r="C41" s="154">
        <v>1097</v>
      </c>
      <c r="D41" s="103" t="s">
        <v>96</v>
      </c>
      <c r="E41" s="102">
        <v>260</v>
      </c>
      <c r="F41" s="102">
        <f t="shared" si="14"/>
        <v>285220</v>
      </c>
      <c r="G41" s="102">
        <v>50</v>
      </c>
      <c r="H41" s="102">
        <f t="shared" ref="H41:H43" si="16">SUM(C41*G41)</f>
        <v>54850</v>
      </c>
      <c r="I41" s="102">
        <f t="shared" si="15"/>
        <v>340070</v>
      </c>
      <c r="J41" s="181"/>
      <c r="K41" s="146"/>
      <c r="L41" s="147"/>
      <c r="M41" s="165"/>
    </row>
    <row r="42" spans="1:13">
      <c r="A42" s="143" t="s">
        <v>100</v>
      </c>
      <c r="B42" s="179" t="s">
        <v>237</v>
      </c>
      <c r="C42" s="154">
        <v>68</v>
      </c>
      <c r="D42" s="103" t="s">
        <v>96</v>
      </c>
      <c r="E42" s="102">
        <v>160</v>
      </c>
      <c r="F42" s="102">
        <f t="shared" si="14"/>
        <v>10880</v>
      </c>
      <c r="G42" s="102">
        <v>0</v>
      </c>
      <c r="H42" s="102">
        <f t="shared" si="16"/>
        <v>0</v>
      </c>
      <c r="I42" s="102">
        <f t="shared" si="15"/>
        <v>10880</v>
      </c>
      <c r="J42" s="103" t="s">
        <v>79</v>
      </c>
      <c r="K42" s="146"/>
      <c r="L42" s="147"/>
      <c r="M42" s="165"/>
    </row>
    <row r="43" spans="1:13">
      <c r="A43" s="143" t="s">
        <v>101</v>
      </c>
      <c r="B43" s="149" t="s">
        <v>166</v>
      </c>
      <c r="C43" s="154">
        <v>973</v>
      </c>
      <c r="D43" s="103" t="s">
        <v>96</v>
      </c>
      <c r="E43" s="102">
        <v>90</v>
      </c>
      <c r="F43" s="102">
        <f t="shared" si="14"/>
        <v>87570</v>
      </c>
      <c r="G43" s="102">
        <v>73</v>
      </c>
      <c r="H43" s="102">
        <f t="shared" si="16"/>
        <v>71029</v>
      </c>
      <c r="I43" s="102">
        <f t="shared" si="15"/>
        <v>158599</v>
      </c>
      <c r="J43" s="181"/>
      <c r="K43" s="146"/>
      <c r="L43" s="147"/>
      <c r="M43" s="165"/>
    </row>
    <row r="44" spans="1:13">
      <c r="A44" s="143" t="s">
        <v>102</v>
      </c>
      <c r="B44" s="149" t="s">
        <v>236</v>
      </c>
      <c r="C44" s="154">
        <v>1000</v>
      </c>
      <c r="D44" s="103" t="s">
        <v>33</v>
      </c>
      <c r="E44" s="102">
        <v>58</v>
      </c>
      <c r="F44" s="102">
        <f t="shared" ref="F44" si="17">SUM(C44*E44)</f>
        <v>58000</v>
      </c>
      <c r="G44" s="102">
        <v>35</v>
      </c>
      <c r="H44" s="102">
        <f t="shared" ref="H44" si="18">SUM(C44*G44)</f>
        <v>35000</v>
      </c>
      <c r="I44" s="102">
        <f t="shared" ref="I44" si="19">SUM(F44+H44)</f>
        <v>93000</v>
      </c>
      <c r="J44" s="180"/>
      <c r="K44" s="146"/>
      <c r="L44" s="147"/>
      <c r="M44" s="182"/>
    </row>
    <row r="45" spans="1:13">
      <c r="A45" s="178" t="s">
        <v>44</v>
      </c>
      <c r="B45" s="137" t="s">
        <v>73</v>
      </c>
      <c r="C45" s="163"/>
      <c r="D45" s="164"/>
      <c r="E45" s="109"/>
      <c r="F45" s="109"/>
      <c r="G45" s="109"/>
      <c r="H45" s="109"/>
      <c r="I45" s="109"/>
      <c r="J45" s="180"/>
      <c r="K45" s="151"/>
      <c r="L45" s="147"/>
      <c r="M45" s="165"/>
    </row>
    <row r="46" spans="1:13">
      <c r="A46" s="143" t="s">
        <v>59</v>
      </c>
      <c r="B46" s="16" t="s">
        <v>239</v>
      </c>
      <c r="C46" s="154">
        <v>16.75</v>
      </c>
      <c r="D46" s="103" t="s">
        <v>33</v>
      </c>
      <c r="E46" s="102">
        <v>0</v>
      </c>
      <c r="F46" s="102">
        <v>0</v>
      </c>
      <c r="G46" s="102">
        <v>40</v>
      </c>
      <c r="H46" s="102">
        <f t="shared" ref="H46:H48" si="20">SUM(C46*G46)</f>
        <v>670</v>
      </c>
      <c r="I46" s="102">
        <f t="shared" ref="I46:I48" si="21">SUM(F46+H46)</f>
        <v>670</v>
      </c>
      <c r="J46" s="181"/>
      <c r="K46" s="151"/>
      <c r="L46" s="147"/>
      <c r="M46" s="165"/>
    </row>
    <row r="47" spans="1:13">
      <c r="A47" s="143" t="s">
        <v>60</v>
      </c>
      <c r="B47" s="16" t="s">
        <v>109</v>
      </c>
      <c r="C47" s="154">
        <v>91</v>
      </c>
      <c r="D47" s="103" t="s">
        <v>33</v>
      </c>
      <c r="E47" s="102">
        <v>0</v>
      </c>
      <c r="F47" s="102">
        <f t="shared" ref="F47:F48" si="22">SUM(C47*E47)</f>
        <v>0</v>
      </c>
      <c r="G47" s="102">
        <v>350</v>
      </c>
      <c r="H47" s="102">
        <f t="shared" si="20"/>
        <v>31850</v>
      </c>
      <c r="I47" s="102">
        <f t="shared" si="21"/>
        <v>31850</v>
      </c>
      <c r="J47" s="181"/>
      <c r="K47" s="151"/>
      <c r="L47" s="147"/>
      <c r="M47" s="165"/>
    </row>
    <row r="48" spans="1:13">
      <c r="A48" s="143" t="s">
        <v>61</v>
      </c>
      <c r="B48" s="16" t="s">
        <v>238</v>
      </c>
      <c r="C48" s="154">
        <v>420</v>
      </c>
      <c r="D48" s="103" t="s">
        <v>33</v>
      </c>
      <c r="E48" s="102">
        <v>123</v>
      </c>
      <c r="F48" s="102">
        <f t="shared" si="22"/>
        <v>51660</v>
      </c>
      <c r="G48" s="102">
        <v>82</v>
      </c>
      <c r="H48" s="102">
        <f t="shared" si="20"/>
        <v>34440</v>
      </c>
      <c r="I48" s="102">
        <f t="shared" si="21"/>
        <v>86100</v>
      </c>
      <c r="J48" s="164"/>
    </row>
    <row r="49" spans="1:13">
      <c r="A49" s="183"/>
      <c r="B49" s="170" t="s">
        <v>53</v>
      </c>
      <c r="C49" s="184"/>
      <c r="D49" s="185"/>
      <c r="E49" s="186"/>
      <c r="F49" s="186"/>
      <c r="G49" s="186"/>
      <c r="H49" s="186"/>
      <c r="I49" s="174">
        <f>SUM(I37:I48)</f>
        <v>1281619</v>
      </c>
      <c r="J49" s="172"/>
    </row>
    <row r="50" spans="1:13">
      <c r="A50" s="394" t="s">
        <v>219</v>
      </c>
      <c r="B50" s="394"/>
      <c r="C50" s="394"/>
      <c r="D50" s="394"/>
      <c r="E50" s="394"/>
      <c r="F50" s="394"/>
      <c r="G50" s="394"/>
      <c r="H50" s="394"/>
      <c r="I50" s="394"/>
      <c r="J50" s="394"/>
    </row>
    <row r="51" spans="1:13">
      <c r="A51" s="400" t="s">
        <v>0</v>
      </c>
      <c r="B51" s="400"/>
      <c r="C51" s="400"/>
      <c r="D51" s="400"/>
      <c r="E51" s="400"/>
      <c r="F51" s="400"/>
      <c r="G51" s="400"/>
      <c r="H51" s="400"/>
      <c r="I51" s="400"/>
      <c r="J51" s="400"/>
    </row>
    <row r="52" spans="1:13" ht="21.6" customHeight="1">
      <c r="A52" s="38" t="s">
        <v>40</v>
      </c>
      <c r="B52" s="38"/>
      <c r="C52" s="76"/>
      <c r="D52" s="77"/>
      <c r="E52" s="77"/>
      <c r="F52" s="77"/>
      <c r="G52" s="77"/>
      <c r="H52" s="77"/>
      <c r="I52" s="77"/>
      <c r="J52" s="78"/>
    </row>
    <row r="53" spans="1:13">
      <c r="A53" s="3" t="s">
        <v>169</v>
      </c>
      <c r="B53" s="3"/>
      <c r="C53" s="4"/>
      <c r="D53" s="5"/>
      <c r="E53" s="5"/>
      <c r="F53" s="5"/>
      <c r="G53" s="5"/>
      <c r="H53" s="5"/>
      <c r="I53" s="5"/>
      <c r="J53" s="6"/>
    </row>
    <row r="54" spans="1:13">
      <c r="A54" s="3" t="s">
        <v>91</v>
      </c>
      <c r="B54" s="3"/>
      <c r="C54" s="4"/>
      <c r="D54" s="5"/>
      <c r="E54" s="3" t="s">
        <v>13</v>
      </c>
      <c r="F54" s="3"/>
      <c r="G54" s="3"/>
      <c r="H54" s="3"/>
      <c r="I54" s="3"/>
      <c r="J54" s="6"/>
    </row>
    <row r="55" spans="1:13">
      <c r="A55" s="3" t="s">
        <v>50</v>
      </c>
      <c r="B55" s="3"/>
      <c r="C55" s="4"/>
      <c r="D55" s="5"/>
      <c r="E55" s="3"/>
      <c r="F55" s="3"/>
      <c r="G55" s="3"/>
      <c r="H55" s="3"/>
      <c r="I55" s="3"/>
      <c r="J55" s="6"/>
    </row>
    <row r="56" spans="1:13">
      <c r="A56" s="3" t="s">
        <v>268</v>
      </c>
      <c r="B56" s="3"/>
      <c r="C56" s="4"/>
      <c r="D56" s="5"/>
      <c r="E56" s="84" t="s">
        <v>14</v>
      </c>
      <c r="F56" s="85"/>
      <c r="G56" s="85" t="s">
        <v>15</v>
      </c>
      <c r="H56" s="85" t="s">
        <v>263</v>
      </c>
      <c r="I56" s="85" t="s">
        <v>16</v>
      </c>
      <c r="J56" s="85">
        <v>2567</v>
      </c>
    </row>
    <row r="57" spans="1:13">
      <c r="A57" s="395" t="s">
        <v>1</v>
      </c>
      <c r="B57" s="395"/>
      <c r="C57" s="395"/>
      <c r="D57" s="395"/>
      <c r="E57" s="395"/>
      <c r="F57" s="395"/>
      <c r="G57" s="395"/>
      <c r="H57" s="395"/>
      <c r="I57" s="402"/>
      <c r="J57" s="395"/>
    </row>
    <row r="58" spans="1:13">
      <c r="A58" s="396" t="s">
        <v>2</v>
      </c>
      <c r="B58" s="391" t="s">
        <v>3</v>
      </c>
      <c r="C58" s="398" t="s">
        <v>4</v>
      </c>
      <c r="D58" s="391" t="s">
        <v>5</v>
      </c>
      <c r="E58" s="393" t="s">
        <v>6</v>
      </c>
      <c r="F58" s="393"/>
      <c r="G58" s="393" t="s">
        <v>9</v>
      </c>
      <c r="H58" s="401"/>
      <c r="I58" s="86" t="s">
        <v>10</v>
      </c>
      <c r="J58" s="86" t="s">
        <v>12</v>
      </c>
      <c r="L58" s="135"/>
      <c r="M58" s="135"/>
    </row>
    <row r="59" spans="1:13" s="380" customFormat="1" ht="22.8">
      <c r="A59" s="397"/>
      <c r="B59" s="392"/>
      <c r="C59" s="399"/>
      <c r="D59" s="392"/>
      <c r="E59" s="378" t="s">
        <v>7</v>
      </c>
      <c r="F59" s="378" t="s">
        <v>8</v>
      </c>
      <c r="G59" s="378" t="s">
        <v>7</v>
      </c>
      <c r="H59" s="378" t="s">
        <v>8</v>
      </c>
      <c r="I59" s="378" t="s">
        <v>11</v>
      </c>
      <c r="J59" s="378"/>
    </row>
    <row r="60" spans="1:13" s="142" customFormat="1">
      <c r="A60" s="187"/>
      <c r="B60" s="188" t="s">
        <v>56</v>
      </c>
      <c r="C60" s="189"/>
      <c r="D60" s="190"/>
      <c r="E60" s="191"/>
      <c r="F60" s="191"/>
      <c r="G60" s="191"/>
      <c r="H60" s="191"/>
      <c r="I60" s="192">
        <f>I49</f>
        <v>1281619</v>
      </c>
      <c r="J60" s="141"/>
    </row>
    <row r="61" spans="1:13">
      <c r="A61" s="143" t="s">
        <v>62</v>
      </c>
      <c r="B61" s="16" t="s">
        <v>240</v>
      </c>
      <c r="C61" s="154">
        <v>33.200000000000003</v>
      </c>
      <c r="D61" s="103" t="s">
        <v>33</v>
      </c>
      <c r="E61" s="102">
        <v>220</v>
      </c>
      <c r="F61" s="102">
        <f t="shared" ref="F61" si="23">SUM(C61*E61)</f>
        <v>7304.0000000000009</v>
      </c>
      <c r="G61" s="102">
        <v>158</v>
      </c>
      <c r="H61" s="102">
        <f t="shared" ref="H61" si="24">SUM(C61*G61)</f>
        <v>5245.6</v>
      </c>
      <c r="I61" s="102">
        <f t="shared" ref="I61" si="25">SUM(F61+H61)</f>
        <v>12549.600000000002</v>
      </c>
      <c r="J61" s="193"/>
      <c r="L61" s="147"/>
      <c r="M61" s="165"/>
    </row>
    <row r="62" spans="1:13">
      <c r="A62" s="194" t="s">
        <v>45</v>
      </c>
      <c r="B62" s="195" t="s">
        <v>74</v>
      </c>
      <c r="C62" s="196"/>
      <c r="D62" s="161"/>
      <c r="E62" s="197"/>
      <c r="F62" s="197"/>
      <c r="G62" s="197"/>
      <c r="H62" s="197"/>
      <c r="I62" s="197"/>
      <c r="J62" s="193"/>
      <c r="K62" s="146"/>
      <c r="L62" s="147"/>
      <c r="M62" s="182"/>
    </row>
    <row r="63" spans="1:13">
      <c r="A63" s="143" t="s">
        <v>63</v>
      </c>
      <c r="B63" s="149" t="s">
        <v>110</v>
      </c>
      <c r="C63" s="154">
        <v>430</v>
      </c>
      <c r="D63" s="103" t="s">
        <v>33</v>
      </c>
      <c r="E63" s="102">
        <v>47</v>
      </c>
      <c r="F63" s="102">
        <f>SUM(C63*E63)</f>
        <v>20210</v>
      </c>
      <c r="G63" s="102">
        <v>34</v>
      </c>
      <c r="H63" s="102">
        <f>SUM(C63*G63)</f>
        <v>14620</v>
      </c>
      <c r="I63" s="102">
        <f>SUM(F63+H63)</f>
        <v>34830</v>
      </c>
      <c r="J63" s="198"/>
      <c r="K63" s="151"/>
      <c r="L63" s="147"/>
      <c r="M63" s="165"/>
    </row>
    <row r="64" spans="1:13">
      <c r="A64" s="143" t="s">
        <v>64</v>
      </c>
      <c r="B64" s="149" t="s">
        <v>257</v>
      </c>
      <c r="C64" s="154">
        <v>200</v>
      </c>
      <c r="D64" s="103" t="s">
        <v>33</v>
      </c>
      <c r="E64" s="102">
        <v>47</v>
      </c>
      <c r="F64" s="102">
        <f>SUM(C64*E64)</f>
        <v>9400</v>
      </c>
      <c r="G64" s="102">
        <v>34</v>
      </c>
      <c r="H64" s="102">
        <f>SUM(C64*G64)</f>
        <v>6800</v>
      </c>
      <c r="I64" s="102">
        <f>SUM(F64+H64)</f>
        <v>16200</v>
      </c>
      <c r="J64" s="181"/>
      <c r="K64" s="146"/>
      <c r="L64" s="147"/>
      <c r="M64" s="165"/>
    </row>
    <row r="65" spans="1:13">
      <c r="A65" s="143" t="s">
        <v>65</v>
      </c>
      <c r="B65" s="149" t="s">
        <v>264</v>
      </c>
      <c r="C65" s="154"/>
      <c r="D65" s="103"/>
      <c r="E65" s="102"/>
      <c r="F65" s="102"/>
      <c r="G65" s="102"/>
      <c r="H65" s="102"/>
      <c r="I65" s="102"/>
      <c r="J65" s="181"/>
      <c r="K65" s="146"/>
      <c r="L65" s="147"/>
      <c r="M65" s="165"/>
    </row>
    <row r="66" spans="1:13">
      <c r="A66" s="178"/>
      <c r="B66" s="16" t="s">
        <v>241</v>
      </c>
      <c r="C66" s="154">
        <v>128</v>
      </c>
      <c r="D66" s="103" t="s">
        <v>33</v>
      </c>
      <c r="E66" s="199">
        <v>595</v>
      </c>
      <c r="F66" s="102">
        <f t="shared" ref="F66:F67" si="26">SUM(C66*E66)</f>
        <v>76160</v>
      </c>
      <c r="G66" s="102">
        <v>130</v>
      </c>
      <c r="H66" s="102">
        <f t="shared" ref="H66:H68" si="27">SUM(C66*G66)</f>
        <v>16640</v>
      </c>
      <c r="I66" s="102">
        <f t="shared" ref="I66:I68" si="28">SUM(F66+H66)</f>
        <v>92800</v>
      </c>
      <c r="J66" s="181"/>
      <c r="K66" s="146"/>
      <c r="L66" s="147"/>
      <c r="M66" s="165"/>
    </row>
    <row r="67" spans="1:13">
      <c r="A67" s="143" t="s">
        <v>167</v>
      </c>
      <c r="B67" s="16" t="s">
        <v>168</v>
      </c>
      <c r="C67" s="154">
        <v>63</v>
      </c>
      <c r="D67" s="103" t="s">
        <v>33</v>
      </c>
      <c r="E67" s="102">
        <v>586</v>
      </c>
      <c r="F67" s="102">
        <f t="shared" si="26"/>
        <v>36918</v>
      </c>
      <c r="G67" s="102">
        <v>120</v>
      </c>
      <c r="H67" s="102">
        <f t="shared" si="27"/>
        <v>7560</v>
      </c>
      <c r="I67" s="102">
        <f t="shared" si="28"/>
        <v>44478</v>
      </c>
      <c r="J67" s="164"/>
      <c r="K67" s="146"/>
      <c r="L67" s="147"/>
      <c r="M67" s="165"/>
    </row>
    <row r="68" spans="1:13">
      <c r="A68" s="143" t="s">
        <v>245</v>
      </c>
      <c r="B68" s="16" t="s">
        <v>246</v>
      </c>
      <c r="C68" s="154">
        <v>48</v>
      </c>
      <c r="D68" s="103" t="s">
        <v>33</v>
      </c>
      <c r="E68" s="102">
        <v>0</v>
      </c>
      <c r="F68" s="102">
        <v>0</v>
      </c>
      <c r="G68" s="102">
        <v>50</v>
      </c>
      <c r="H68" s="102">
        <f t="shared" si="27"/>
        <v>2400</v>
      </c>
      <c r="I68" s="102">
        <f t="shared" si="28"/>
        <v>2400</v>
      </c>
      <c r="J68" s="164"/>
      <c r="K68" s="146"/>
      <c r="L68" s="147"/>
      <c r="M68" s="165"/>
    </row>
    <row r="69" spans="1:13">
      <c r="A69" s="178" t="s">
        <v>46</v>
      </c>
      <c r="B69" s="137" t="s">
        <v>66</v>
      </c>
      <c r="C69" s="163"/>
      <c r="D69" s="164"/>
      <c r="E69" s="109"/>
      <c r="F69" s="109"/>
      <c r="G69" s="109"/>
      <c r="H69" s="109"/>
      <c r="I69" s="109"/>
      <c r="J69" s="181"/>
      <c r="K69" s="146"/>
      <c r="L69" s="147"/>
      <c r="M69" s="165"/>
    </row>
    <row r="70" spans="1:13" s="142" customFormat="1">
      <c r="A70" s="143" t="s">
        <v>67</v>
      </c>
      <c r="B70" s="149" t="s">
        <v>242</v>
      </c>
      <c r="C70" s="154"/>
      <c r="D70" s="103"/>
      <c r="E70" s="102"/>
      <c r="F70" s="102"/>
      <c r="G70" s="102"/>
      <c r="H70" s="102"/>
      <c r="I70" s="102"/>
      <c r="J70" s="181"/>
      <c r="K70" s="146"/>
      <c r="L70" s="147"/>
      <c r="M70" s="165"/>
    </row>
    <row r="71" spans="1:13" s="142" customFormat="1">
      <c r="A71" s="200"/>
      <c r="B71" s="16" t="s">
        <v>243</v>
      </c>
      <c r="C71" s="154">
        <v>289</v>
      </c>
      <c r="D71" s="103" t="s">
        <v>33</v>
      </c>
      <c r="E71" s="102">
        <v>298</v>
      </c>
      <c r="F71" s="102">
        <f t="shared" ref="F71" si="29">SUM(C71*E71)</f>
        <v>86122</v>
      </c>
      <c r="G71" s="102">
        <v>75</v>
      </c>
      <c r="H71" s="102">
        <f t="shared" ref="H71" si="30">SUM(C71*G71)</f>
        <v>21675</v>
      </c>
      <c r="I71" s="102">
        <f t="shared" ref="I71" si="31">SUM(F71+H71)</f>
        <v>107797</v>
      </c>
      <c r="J71" s="164"/>
      <c r="K71" s="146"/>
      <c r="L71" s="147"/>
      <c r="M71" s="165"/>
    </row>
    <row r="72" spans="1:13">
      <c r="A72" s="143"/>
      <c r="B72" s="157"/>
      <c r="C72" s="163"/>
      <c r="D72" s="164"/>
      <c r="E72" s="109"/>
      <c r="F72" s="109"/>
      <c r="G72" s="109"/>
      <c r="H72" s="109"/>
      <c r="I72" s="109"/>
      <c r="J72" s="103"/>
      <c r="K72" s="151"/>
      <c r="L72" s="147"/>
      <c r="M72" s="165"/>
    </row>
    <row r="73" spans="1:13">
      <c r="A73" s="183"/>
      <c r="B73" s="170" t="s">
        <v>53</v>
      </c>
      <c r="C73" s="171"/>
      <c r="D73" s="172"/>
      <c r="E73" s="173"/>
      <c r="F73" s="173"/>
      <c r="G73" s="173"/>
      <c r="H73" s="173"/>
      <c r="I73" s="174">
        <f>SUM(I60:I72)</f>
        <v>1592673.6</v>
      </c>
      <c r="J73" s="185"/>
    </row>
    <row r="74" spans="1:13">
      <c r="A74" s="201"/>
      <c r="B74" s="129"/>
      <c r="C74" s="130"/>
      <c r="D74" s="131"/>
      <c r="E74" s="132"/>
      <c r="F74" s="132"/>
      <c r="G74" s="132"/>
      <c r="H74" s="132"/>
      <c r="I74" s="133"/>
      <c r="J74" s="202"/>
    </row>
    <row r="75" spans="1:13">
      <c r="A75" s="201"/>
      <c r="B75" s="129"/>
      <c r="C75" s="130"/>
      <c r="D75" s="131"/>
      <c r="E75" s="132"/>
      <c r="F75" s="132"/>
      <c r="G75" s="132"/>
      <c r="H75" s="132"/>
      <c r="I75" s="133"/>
      <c r="J75" s="202"/>
    </row>
    <row r="76" spans="1:13">
      <c r="A76" s="394" t="s">
        <v>218</v>
      </c>
      <c r="B76" s="394"/>
      <c r="C76" s="394"/>
      <c r="D76" s="394"/>
      <c r="E76" s="394"/>
      <c r="F76" s="394"/>
      <c r="G76" s="394"/>
      <c r="H76" s="394"/>
      <c r="I76" s="394"/>
      <c r="J76" s="394"/>
    </row>
    <row r="77" spans="1:13">
      <c r="A77" s="400" t="s">
        <v>0</v>
      </c>
      <c r="B77" s="400"/>
      <c r="C77" s="400"/>
      <c r="D77" s="400"/>
      <c r="E77" s="400"/>
      <c r="F77" s="400"/>
      <c r="G77" s="400"/>
      <c r="H77" s="400"/>
      <c r="I77" s="400"/>
      <c r="J77" s="400"/>
    </row>
    <row r="78" spans="1:13">
      <c r="A78" s="38" t="s">
        <v>40</v>
      </c>
      <c r="B78" s="38"/>
      <c r="C78" s="76"/>
      <c r="D78" s="77"/>
      <c r="E78" s="77"/>
      <c r="F78" s="77"/>
      <c r="G78" s="77"/>
      <c r="H78" s="77"/>
      <c r="I78" s="77"/>
      <c r="J78" s="78"/>
    </row>
    <row r="79" spans="1:13">
      <c r="A79" s="3" t="s">
        <v>169</v>
      </c>
      <c r="B79" s="3"/>
      <c r="C79" s="4"/>
      <c r="D79" s="5"/>
      <c r="E79" s="5"/>
      <c r="F79" s="5"/>
      <c r="G79" s="5"/>
      <c r="H79" s="5"/>
      <c r="I79" s="5"/>
      <c r="J79" s="6"/>
    </row>
    <row r="80" spans="1:13">
      <c r="A80" s="3" t="s">
        <v>91</v>
      </c>
      <c r="B80" s="3"/>
      <c r="C80" s="4"/>
      <c r="D80" s="5"/>
      <c r="E80" s="3" t="s">
        <v>13</v>
      </c>
      <c r="F80" s="3"/>
      <c r="G80" s="3"/>
      <c r="H80" s="3"/>
      <c r="I80" s="3"/>
      <c r="J80" s="6"/>
    </row>
    <row r="81" spans="1:13">
      <c r="A81" s="3" t="s">
        <v>50</v>
      </c>
      <c r="B81" s="3"/>
      <c r="C81" s="4"/>
      <c r="D81" s="5"/>
      <c r="E81" s="3"/>
      <c r="F81" s="3"/>
      <c r="G81" s="3"/>
      <c r="H81" s="3"/>
      <c r="I81" s="3"/>
      <c r="J81" s="6"/>
    </row>
    <row r="82" spans="1:13">
      <c r="A82" s="3" t="s">
        <v>268</v>
      </c>
      <c r="B82" s="3"/>
      <c r="C82" s="4"/>
      <c r="D82" s="5"/>
      <c r="E82" s="84" t="s">
        <v>14</v>
      </c>
      <c r="F82" s="85"/>
      <c r="G82" s="85" t="s">
        <v>15</v>
      </c>
      <c r="H82" s="85" t="s">
        <v>263</v>
      </c>
      <c r="I82" s="85" t="s">
        <v>16</v>
      </c>
      <c r="J82" s="85">
        <v>2567</v>
      </c>
    </row>
    <row r="83" spans="1:13">
      <c r="A83" s="395" t="s">
        <v>1</v>
      </c>
      <c r="B83" s="395"/>
      <c r="C83" s="395"/>
      <c r="D83" s="395"/>
      <c r="E83" s="395"/>
      <c r="F83" s="395"/>
      <c r="G83" s="395"/>
      <c r="H83" s="395"/>
      <c r="I83" s="402"/>
      <c r="J83" s="395"/>
    </row>
    <row r="84" spans="1:13">
      <c r="A84" s="396" t="s">
        <v>2</v>
      </c>
      <c r="B84" s="391" t="s">
        <v>3</v>
      </c>
      <c r="C84" s="398" t="s">
        <v>4</v>
      </c>
      <c r="D84" s="391" t="s">
        <v>5</v>
      </c>
      <c r="E84" s="393" t="s">
        <v>6</v>
      </c>
      <c r="F84" s="393"/>
      <c r="G84" s="393" t="s">
        <v>9</v>
      </c>
      <c r="H84" s="401"/>
      <c r="I84" s="203" t="s">
        <v>10</v>
      </c>
      <c r="J84" s="204" t="s">
        <v>12</v>
      </c>
      <c r="L84" s="135"/>
      <c r="M84" s="135"/>
    </row>
    <row r="85" spans="1:13" s="380" customFormat="1" ht="22.8">
      <c r="A85" s="397"/>
      <c r="B85" s="392"/>
      <c r="C85" s="399"/>
      <c r="D85" s="392"/>
      <c r="E85" s="378" t="s">
        <v>7</v>
      </c>
      <c r="F85" s="378" t="s">
        <v>8</v>
      </c>
      <c r="G85" s="378" t="s">
        <v>7</v>
      </c>
      <c r="H85" s="378" t="s">
        <v>8</v>
      </c>
      <c r="I85" s="378" t="s">
        <v>11</v>
      </c>
      <c r="J85" s="378"/>
    </row>
    <row r="86" spans="1:13" s="142" customFormat="1">
      <c r="A86" s="187"/>
      <c r="B86" s="188" t="s">
        <v>56</v>
      </c>
      <c r="C86" s="189"/>
      <c r="D86" s="190"/>
      <c r="E86" s="191"/>
      <c r="F86" s="191"/>
      <c r="G86" s="191"/>
      <c r="H86" s="191"/>
      <c r="I86" s="192">
        <f>I73</f>
        <v>1592673.6</v>
      </c>
      <c r="J86" s="205"/>
    </row>
    <row r="87" spans="1:13">
      <c r="A87" s="178" t="s">
        <v>83</v>
      </c>
      <c r="B87" s="206" t="s">
        <v>68</v>
      </c>
      <c r="C87" s="163"/>
      <c r="D87" s="164"/>
      <c r="E87" s="109"/>
      <c r="F87" s="109"/>
      <c r="G87" s="109"/>
      <c r="H87" s="109"/>
      <c r="I87" s="109"/>
      <c r="J87" s="164"/>
      <c r="K87" s="151"/>
      <c r="L87" s="147"/>
      <c r="M87" s="165"/>
    </row>
    <row r="88" spans="1:13">
      <c r="A88" s="143" t="s">
        <v>84</v>
      </c>
      <c r="B88" s="149" t="s">
        <v>92</v>
      </c>
      <c r="C88" s="154">
        <v>1</v>
      </c>
      <c r="D88" s="103" t="s">
        <v>41</v>
      </c>
      <c r="E88" s="102">
        <v>9600</v>
      </c>
      <c r="F88" s="102">
        <f t="shared" ref="F88" si="32">SUM(C88*E88)</f>
        <v>9600</v>
      </c>
      <c r="G88" s="102">
        <v>0</v>
      </c>
      <c r="H88" s="102">
        <f t="shared" ref="H88:H89" si="33">SUM(C88*G88)</f>
        <v>0</v>
      </c>
      <c r="I88" s="102">
        <f t="shared" ref="I88:I89" si="34">SUM(F88+H88)</f>
        <v>9600</v>
      </c>
      <c r="J88" s="103" t="s">
        <v>79</v>
      </c>
      <c r="K88" s="151"/>
      <c r="L88" s="147"/>
      <c r="M88" s="165"/>
    </row>
    <row r="89" spans="1:13">
      <c r="A89" s="143" t="s">
        <v>244</v>
      </c>
      <c r="B89" s="149" t="s">
        <v>247</v>
      </c>
      <c r="C89" s="154">
        <v>40</v>
      </c>
      <c r="D89" s="103" t="s">
        <v>33</v>
      </c>
      <c r="E89" s="102">
        <v>0</v>
      </c>
      <c r="F89" s="102">
        <v>0</v>
      </c>
      <c r="G89" s="102">
        <v>150</v>
      </c>
      <c r="H89" s="102">
        <f t="shared" si="33"/>
        <v>6000</v>
      </c>
      <c r="I89" s="102">
        <f t="shared" si="34"/>
        <v>6000</v>
      </c>
      <c r="J89" s="164"/>
      <c r="K89" s="151"/>
      <c r="L89" s="147"/>
      <c r="M89" s="182"/>
    </row>
    <row r="90" spans="1:13">
      <c r="A90" s="143"/>
      <c r="B90" s="149"/>
      <c r="C90" s="207"/>
      <c r="D90" s="208"/>
      <c r="E90" s="66"/>
      <c r="F90" s="66"/>
      <c r="G90" s="66"/>
      <c r="H90" s="66"/>
      <c r="I90" s="61"/>
      <c r="J90" s="103"/>
      <c r="K90" s="151"/>
      <c r="L90" s="147"/>
      <c r="M90" s="165"/>
    </row>
    <row r="91" spans="1:13">
      <c r="A91" s="200"/>
      <c r="B91" s="209"/>
      <c r="C91" s="210"/>
      <c r="D91" s="211"/>
      <c r="E91" s="212"/>
      <c r="F91" s="210"/>
      <c r="G91" s="212"/>
      <c r="H91" s="210"/>
      <c r="I91" s="210"/>
      <c r="J91" s="181"/>
      <c r="K91" s="151"/>
      <c r="L91" s="147"/>
      <c r="M91" s="182"/>
    </row>
    <row r="92" spans="1:13">
      <c r="A92" s="216"/>
      <c r="B92" s="217"/>
      <c r="C92" s="214"/>
      <c r="D92" s="215"/>
      <c r="E92" s="213"/>
      <c r="F92" s="214"/>
      <c r="G92" s="213"/>
      <c r="H92" s="214"/>
      <c r="I92" s="214"/>
      <c r="J92" s="181"/>
      <c r="K92" s="151"/>
      <c r="L92" s="147"/>
      <c r="M92" s="165"/>
    </row>
    <row r="93" spans="1:13">
      <c r="A93" s="216"/>
      <c r="B93" s="217"/>
      <c r="C93" s="214"/>
      <c r="D93" s="218"/>
      <c r="E93" s="212"/>
      <c r="F93" s="214"/>
      <c r="G93" s="213"/>
      <c r="H93" s="214"/>
      <c r="I93" s="214"/>
      <c r="J93" s="219"/>
      <c r="K93" s="151"/>
      <c r="L93" s="147"/>
      <c r="M93" s="165"/>
    </row>
    <row r="94" spans="1:13">
      <c r="A94" s="220"/>
      <c r="B94" s="221"/>
      <c r="C94" s="210"/>
      <c r="D94" s="211"/>
      <c r="E94" s="212"/>
      <c r="F94" s="214"/>
      <c r="G94" s="210"/>
      <c r="H94" s="210"/>
      <c r="I94" s="214"/>
      <c r="J94" s="181"/>
    </row>
    <row r="95" spans="1:13">
      <c r="A95" s="216"/>
      <c r="B95" s="217"/>
      <c r="C95" s="214"/>
      <c r="D95" s="215"/>
      <c r="E95" s="213"/>
      <c r="F95" s="214"/>
      <c r="G95" s="213"/>
      <c r="H95" s="214"/>
      <c r="I95" s="214"/>
      <c r="J95" s="181"/>
    </row>
    <row r="96" spans="1:13">
      <c r="A96" s="216"/>
      <c r="B96" s="217"/>
      <c r="C96" s="214"/>
      <c r="D96" s="218"/>
      <c r="E96" s="212"/>
      <c r="F96" s="214"/>
      <c r="G96" s="213"/>
      <c r="H96" s="214"/>
      <c r="I96" s="214"/>
      <c r="J96" s="219"/>
    </row>
    <row r="97" spans="1:13">
      <c r="A97" s="220"/>
      <c r="B97" s="221"/>
      <c r="C97" s="210"/>
      <c r="D97" s="211"/>
      <c r="E97" s="212"/>
      <c r="F97" s="214"/>
      <c r="G97" s="210"/>
      <c r="H97" s="210"/>
      <c r="I97" s="214"/>
      <c r="J97" s="181"/>
    </row>
    <row r="98" spans="1:13">
      <c r="A98" s="183"/>
      <c r="B98" s="170" t="s">
        <v>53</v>
      </c>
      <c r="C98" s="171"/>
      <c r="D98" s="172"/>
      <c r="E98" s="173"/>
      <c r="F98" s="173"/>
      <c r="G98" s="173"/>
      <c r="H98" s="173"/>
      <c r="I98" s="174">
        <f>SUM(I86:I94)</f>
        <v>1608273.6</v>
      </c>
      <c r="J98" s="185"/>
    </row>
    <row r="99" spans="1:13" ht="10.199999999999999" customHeight="1">
      <c r="A99" s="201"/>
      <c r="B99" s="129"/>
      <c r="C99" s="130"/>
      <c r="D99" s="131"/>
      <c r="E99" s="132"/>
      <c r="F99" s="132"/>
      <c r="G99" s="132"/>
      <c r="H99" s="132"/>
      <c r="I99" s="133"/>
      <c r="J99" s="202"/>
    </row>
    <row r="100" spans="1:13">
      <c r="A100" s="394" t="s">
        <v>217</v>
      </c>
      <c r="B100" s="394"/>
      <c r="C100" s="394"/>
      <c r="D100" s="394"/>
      <c r="E100" s="394"/>
      <c r="F100" s="394"/>
      <c r="G100" s="394"/>
      <c r="H100" s="394"/>
      <c r="I100" s="394"/>
      <c r="J100" s="394"/>
    </row>
    <row r="101" spans="1:13">
      <c r="A101" s="400" t="s">
        <v>0</v>
      </c>
      <c r="B101" s="400"/>
      <c r="C101" s="400"/>
      <c r="D101" s="400"/>
      <c r="E101" s="400"/>
      <c r="F101" s="400"/>
      <c r="G101" s="400"/>
      <c r="H101" s="400"/>
      <c r="I101" s="400"/>
      <c r="J101" s="400"/>
    </row>
    <row r="102" spans="1:13">
      <c r="A102" s="38" t="s">
        <v>40</v>
      </c>
      <c r="B102" s="38"/>
      <c r="C102" s="76"/>
      <c r="D102" s="77"/>
      <c r="E102" s="77"/>
      <c r="F102" s="77"/>
      <c r="G102" s="77"/>
      <c r="H102" s="77"/>
      <c r="I102" s="77"/>
      <c r="J102" s="78"/>
    </row>
    <row r="103" spans="1:13">
      <c r="A103" s="3" t="s">
        <v>169</v>
      </c>
      <c r="B103" s="3"/>
      <c r="C103" s="4"/>
      <c r="D103" s="5"/>
      <c r="E103" s="5"/>
      <c r="F103" s="5"/>
      <c r="G103" s="5"/>
      <c r="H103" s="5"/>
      <c r="I103" s="5"/>
      <c r="J103" s="6"/>
    </row>
    <row r="104" spans="1:13">
      <c r="A104" s="3" t="s">
        <v>91</v>
      </c>
      <c r="B104" s="3"/>
      <c r="C104" s="4"/>
      <c r="D104" s="5"/>
      <c r="E104" s="3" t="s">
        <v>13</v>
      </c>
      <c r="F104" s="3"/>
      <c r="G104" s="3"/>
      <c r="H104" s="3"/>
      <c r="I104" s="3"/>
      <c r="J104" s="6"/>
    </row>
    <row r="105" spans="1:13">
      <c r="A105" s="3" t="s">
        <v>50</v>
      </c>
      <c r="B105" s="3"/>
      <c r="C105" s="4"/>
      <c r="D105" s="5"/>
      <c r="E105" s="3"/>
      <c r="F105" s="3"/>
      <c r="G105" s="3"/>
      <c r="H105" s="3"/>
      <c r="I105" s="3"/>
      <c r="J105" s="6"/>
    </row>
    <row r="106" spans="1:13">
      <c r="A106" s="3" t="s">
        <v>268</v>
      </c>
      <c r="B106" s="3"/>
      <c r="C106" s="4"/>
      <c r="D106" s="5"/>
      <c r="E106" s="84" t="s">
        <v>14</v>
      </c>
      <c r="F106" s="85"/>
      <c r="G106" s="85" t="s">
        <v>15</v>
      </c>
      <c r="H106" s="85" t="s">
        <v>263</v>
      </c>
      <c r="I106" s="85" t="s">
        <v>16</v>
      </c>
      <c r="J106" s="85">
        <v>2567</v>
      </c>
    </row>
    <row r="107" spans="1:13">
      <c r="A107" s="395" t="s">
        <v>1</v>
      </c>
      <c r="B107" s="395"/>
      <c r="C107" s="395"/>
      <c r="D107" s="395"/>
      <c r="E107" s="395"/>
      <c r="F107" s="395"/>
      <c r="G107" s="395"/>
      <c r="H107" s="395"/>
      <c r="I107" s="395"/>
      <c r="J107" s="395"/>
    </row>
    <row r="108" spans="1:13">
      <c r="A108" s="396" t="s">
        <v>2</v>
      </c>
      <c r="B108" s="391" t="s">
        <v>3</v>
      </c>
      <c r="C108" s="398" t="s">
        <v>4</v>
      </c>
      <c r="D108" s="391" t="s">
        <v>5</v>
      </c>
      <c r="E108" s="393" t="s">
        <v>6</v>
      </c>
      <c r="F108" s="393"/>
      <c r="G108" s="393" t="s">
        <v>9</v>
      </c>
      <c r="H108" s="393"/>
      <c r="I108" s="222" t="s">
        <v>10</v>
      </c>
      <c r="J108" s="203" t="s">
        <v>12</v>
      </c>
      <c r="L108" s="135"/>
      <c r="M108" s="135"/>
    </row>
    <row r="109" spans="1:13" s="380" customFormat="1" ht="22.8">
      <c r="A109" s="397"/>
      <c r="B109" s="392"/>
      <c r="C109" s="399"/>
      <c r="D109" s="392"/>
      <c r="E109" s="378" t="s">
        <v>7</v>
      </c>
      <c r="F109" s="378" t="s">
        <v>8</v>
      </c>
      <c r="G109" s="378" t="s">
        <v>7</v>
      </c>
      <c r="H109" s="378" t="s">
        <v>8</v>
      </c>
      <c r="I109" s="378" t="s">
        <v>11</v>
      </c>
      <c r="J109" s="390"/>
    </row>
    <row r="110" spans="1:13" s="142" customFormat="1">
      <c r="A110" s="136" t="s">
        <v>57</v>
      </c>
      <c r="B110" s="223" t="s">
        <v>75</v>
      </c>
      <c r="C110" s="189"/>
      <c r="D110" s="190"/>
      <c r="E110" s="191"/>
      <c r="F110" s="191"/>
      <c r="G110" s="191"/>
      <c r="H110" s="191"/>
      <c r="I110" s="191"/>
      <c r="J110" s="141"/>
    </row>
    <row r="111" spans="1:13" s="233" customFormat="1">
      <c r="A111" s="224" t="s">
        <v>170</v>
      </c>
      <c r="B111" s="225" t="s">
        <v>112</v>
      </c>
      <c r="C111" s="226">
        <v>55</v>
      </c>
      <c r="D111" s="227" t="s">
        <v>41</v>
      </c>
      <c r="E111" s="228">
        <v>890</v>
      </c>
      <c r="F111" s="229">
        <f>C111*E111</f>
        <v>48950</v>
      </c>
      <c r="G111" s="230">
        <v>150</v>
      </c>
      <c r="H111" s="231">
        <f>C111*G111</f>
        <v>8250</v>
      </c>
      <c r="I111" s="230">
        <f>H111+F111</f>
        <v>57200</v>
      </c>
      <c r="J111" s="226"/>
      <c r="K111" s="232"/>
      <c r="L111" s="8"/>
    </row>
    <row r="112" spans="1:13" ht="23.7" customHeight="1">
      <c r="A112" s="234" t="s">
        <v>171</v>
      </c>
      <c r="B112" s="235" t="s">
        <v>185</v>
      </c>
      <c r="C112" s="236"/>
      <c r="D112" s="237"/>
      <c r="E112" s="238"/>
      <c r="F112" s="239"/>
      <c r="G112" s="240"/>
      <c r="H112" s="239"/>
      <c r="I112" s="239"/>
      <c r="J112" s="241"/>
      <c r="K112" s="242"/>
      <c r="L112" s="243"/>
      <c r="M112" s="244"/>
    </row>
    <row r="113" spans="1:13" ht="23.7" customHeight="1">
      <c r="A113" s="234"/>
      <c r="B113" s="235" t="s">
        <v>184</v>
      </c>
      <c r="C113" s="236">
        <v>16</v>
      </c>
      <c r="D113" s="237" t="s">
        <v>41</v>
      </c>
      <c r="E113" s="238">
        <v>1183</v>
      </c>
      <c r="F113" s="239">
        <f t="shared" ref="F113" si="35">C113*E113</f>
        <v>18928</v>
      </c>
      <c r="G113" s="240">
        <v>150</v>
      </c>
      <c r="H113" s="239">
        <f>C113*G113</f>
        <v>2400</v>
      </c>
      <c r="I113" s="239">
        <f t="shared" ref="I113" si="36">H113+F113</f>
        <v>21328</v>
      </c>
      <c r="J113" s="241"/>
      <c r="K113" s="242"/>
      <c r="L113" s="243"/>
      <c r="M113" s="244"/>
    </row>
    <row r="114" spans="1:13">
      <c r="A114" s="234" t="s">
        <v>172</v>
      </c>
      <c r="B114" s="245" t="s">
        <v>113</v>
      </c>
      <c r="C114" s="246">
        <v>3</v>
      </c>
      <c r="D114" s="237" t="s">
        <v>41</v>
      </c>
      <c r="E114" s="247">
        <v>900</v>
      </c>
      <c r="F114" s="229">
        <f t="shared" ref="F114:F120" si="37">C114*E114</f>
        <v>2700</v>
      </c>
      <c r="G114" s="248">
        <v>150</v>
      </c>
      <c r="H114" s="231">
        <f t="shared" ref="H114:H115" si="38">C114*G114</f>
        <v>450</v>
      </c>
      <c r="I114" s="230">
        <f t="shared" ref="I114:I120" si="39">H114+F114</f>
        <v>3150</v>
      </c>
      <c r="J114" s="226"/>
      <c r="K114" s="249"/>
      <c r="L114" s="250"/>
      <c r="M114" s="165"/>
    </row>
    <row r="115" spans="1:13">
      <c r="A115" s="224" t="s">
        <v>173</v>
      </c>
      <c r="B115" s="225" t="s">
        <v>114</v>
      </c>
      <c r="C115" s="251">
        <v>10</v>
      </c>
      <c r="D115" s="237" t="s">
        <v>41</v>
      </c>
      <c r="E115" s="247">
        <v>1170</v>
      </c>
      <c r="F115" s="229">
        <f t="shared" si="37"/>
        <v>11700</v>
      </c>
      <c r="G115" s="252">
        <v>115</v>
      </c>
      <c r="H115" s="231">
        <f t="shared" si="38"/>
        <v>1150</v>
      </c>
      <c r="I115" s="230">
        <f t="shared" si="39"/>
        <v>12850</v>
      </c>
      <c r="J115" s="226"/>
      <c r="K115" s="249"/>
      <c r="L115" s="253"/>
      <c r="M115" s="165"/>
    </row>
    <row r="116" spans="1:13">
      <c r="A116" s="234" t="s">
        <v>174</v>
      </c>
      <c r="B116" s="225" t="s">
        <v>115</v>
      </c>
      <c r="C116" s="251">
        <v>5</v>
      </c>
      <c r="D116" s="227" t="s">
        <v>41</v>
      </c>
      <c r="E116" s="254">
        <v>7500</v>
      </c>
      <c r="F116" s="229">
        <f t="shared" si="37"/>
        <v>37500</v>
      </c>
      <c r="G116" s="252">
        <v>150</v>
      </c>
      <c r="H116" s="231">
        <v>550</v>
      </c>
      <c r="I116" s="230">
        <f t="shared" si="39"/>
        <v>38050</v>
      </c>
      <c r="J116" s="226"/>
      <c r="K116" s="232"/>
      <c r="L116" s="253"/>
      <c r="M116" s="165"/>
    </row>
    <row r="117" spans="1:13">
      <c r="A117" s="224" t="s">
        <v>175</v>
      </c>
      <c r="B117" s="225" t="s">
        <v>116</v>
      </c>
      <c r="C117" s="251">
        <v>8</v>
      </c>
      <c r="D117" s="227" t="s">
        <v>41</v>
      </c>
      <c r="E117" s="254">
        <v>700</v>
      </c>
      <c r="F117" s="229">
        <f t="shared" si="37"/>
        <v>5600</v>
      </c>
      <c r="G117" s="252">
        <v>115</v>
      </c>
      <c r="H117" s="231">
        <f t="shared" ref="H117:H120" si="40">C117*G117</f>
        <v>920</v>
      </c>
      <c r="I117" s="230">
        <f t="shared" si="39"/>
        <v>6520</v>
      </c>
      <c r="J117" s="226"/>
      <c r="K117" s="232"/>
      <c r="L117" s="253"/>
      <c r="M117" s="244"/>
    </row>
    <row r="118" spans="1:13">
      <c r="A118" s="234" t="s">
        <v>176</v>
      </c>
      <c r="B118" s="255" t="s">
        <v>117</v>
      </c>
      <c r="C118" s="251">
        <v>36</v>
      </c>
      <c r="D118" s="227" t="s">
        <v>41</v>
      </c>
      <c r="E118" s="254">
        <v>135</v>
      </c>
      <c r="F118" s="229">
        <f t="shared" si="37"/>
        <v>4860</v>
      </c>
      <c r="G118" s="252">
        <v>90</v>
      </c>
      <c r="H118" s="231">
        <f t="shared" si="40"/>
        <v>3240</v>
      </c>
      <c r="I118" s="230">
        <f t="shared" si="39"/>
        <v>8100</v>
      </c>
      <c r="J118" s="226"/>
      <c r="K118" s="227"/>
      <c r="L118" s="253"/>
      <c r="M118" s="244"/>
    </row>
    <row r="119" spans="1:13">
      <c r="A119" s="224" t="s">
        <v>177</v>
      </c>
      <c r="B119" s="255" t="s">
        <v>118</v>
      </c>
      <c r="C119" s="251">
        <v>2</v>
      </c>
      <c r="D119" s="227" t="s">
        <v>41</v>
      </c>
      <c r="E119" s="254">
        <v>1250</v>
      </c>
      <c r="F119" s="229">
        <f t="shared" si="37"/>
        <v>2500</v>
      </c>
      <c r="G119" s="252">
        <v>150</v>
      </c>
      <c r="H119" s="231">
        <f t="shared" si="40"/>
        <v>300</v>
      </c>
      <c r="I119" s="230">
        <f t="shared" si="39"/>
        <v>2800</v>
      </c>
      <c r="J119" s="226"/>
      <c r="K119" s="227"/>
      <c r="L119" s="253"/>
      <c r="M119" s="244"/>
    </row>
    <row r="120" spans="1:13" s="233" customFormat="1">
      <c r="A120" s="234" t="s">
        <v>178</v>
      </c>
      <c r="B120" s="255" t="s">
        <v>119</v>
      </c>
      <c r="C120" s="256">
        <v>22</v>
      </c>
      <c r="D120" s="227" t="s">
        <v>103</v>
      </c>
      <c r="E120" s="254">
        <v>95</v>
      </c>
      <c r="F120" s="229">
        <f t="shared" si="37"/>
        <v>2090</v>
      </c>
      <c r="G120" s="252">
        <v>80</v>
      </c>
      <c r="H120" s="231">
        <f t="shared" si="40"/>
        <v>1760</v>
      </c>
      <c r="I120" s="230">
        <f t="shared" si="39"/>
        <v>3850</v>
      </c>
      <c r="J120" s="226"/>
      <c r="K120" s="225"/>
      <c r="L120" s="253"/>
      <c r="M120" s="244"/>
    </row>
    <row r="121" spans="1:13" s="233" customFormat="1">
      <c r="A121" s="216"/>
      <c r="B121" s="217"/>
      <c r="C121" s="214"/>
      <c r="D121" s="218"/>
      <c r="E121" s="212"/>
      <c r="F121" s="214"/>
      <c r="G121" s="213"/>
      <c r="H121" s="214"/>
      <c r="I121" s="214"/>
      <c r="J121" s="219"/>
      <c r="K121" s="253"/>
      <c r="L121" s="253"/>
      <c r="M121" s="244"/>
    </row>
    <row r="122" spans="1:13" s="233" customFormat="1">
      <c r="A122" s="216"/>
      <c r="B122" s="217"/>
      <c r="C122" s="214"/>
      <c r="D122" s="218"/>
      <c r="E122" s="212"/>
      <c r="F122" s="214"/>
      <c r="G122" s="213"/>
      <c r="H122" s="214"/>
      <c r="I122" s="214"/>
      <c r="J122" s="219"/>
      <c r="K122" s="253"/>
      <c r="L122" s="253"/>
      <c r="M122" s="244"/>
    </row>
    <row r="123" spans="1:13">
      <c r="A123" s="183"/>
      <c r="B123" s="257" t="s">
        <v>53</v>
      </c>
      <c r="C123" s="171"/>
      <c r="D123" s="172"/>
      <c r="E123" s="173"/>
      <c r="F123" s="173"/>
      <c r="G123" s="173"/>
      <c r="H123" s="173"/>
      <c r="I123" s="174">
        <f>SUM(I110:I121)</f>
        <v>153848</v>
      </c>
      <c r="J123" s="185"/>
    </row>
    <row r="124" spans="1:13">
      <c r="A124" s="201"/>
      <c r="B124" s="129"/>
      <c r="C124" s="130"/>
      <c r="D124" s="131"/>
      <c r="E124" s="132"/>
      <c r="F124" s="132"/>
      <c r="G124" s="132"/>
      <c r="H124" s="132"/>
      <c r="I124" s="133"/>
      <c r="J124" s="202"/>
    </row>
    <row r="125" spans="1:13">
      <c r="A125" s="394" t="s">
        <v>216</v>
      </c>
      <c r="B125" s="394"/>
      <c r="C125" s="394"/>
      <c r="D125" s="394"/>
      <c r="E125" s="394"/>
      <c r="F125" s="394"/>
      <c r="G125" s="394"/>
      <c r="H125" s="394"/>
      <c r="I125" s="394"/>
      <c r="J125" s="394"/>
    </row>
    <row r="126" spans="1:13">
      <c r="A126" s="400" t="s">
        <v>0</v>
      </c>
      <c r="B126" s="400"/>
      <c r="C126" s="400"/>
      <c r="D126" s="400"/>
      <c r="E126" s="400"/>
      <c r="F126" s="400"/>
      <c r="G126" s="400"/>
      <c r="H126" s="400"/>
      <c r="I126" s="400"/>
      <c r="J126" s="400"/>
    </row>
    <row r="127" spans="1:13">
      <c r="A127" s="38" t="s">
        <v>40</v>
      </c>
      <c r="B127" s="38"/>
      <c r="C127" s="76"/>
      <c r="D127" s="77"/>
      <c r="E127" s="77"/>
      <c r="F127" s="77"/>
      <c r="G127" s="77"/>
      <c r="H127" s="77"/>
      <c r="I127" s="77"/>
      <c r="J127" s="78"/>
    </row>
    <row r="128" spans="1:13">
      <c r="A128" s="3" t="s">
        <v>169</v>
      </c>
      <c r="B128" s="3"/>
      <c r="C128" s="4"/>
      <c r="D128" s="5"/>
      <c r="E128" s="5"/>
      <c r="F128" s="5"/>
      <c r="G128" s="5"/>
      <c r="H128" s="5"/>
      <c r="I128" s="5"/>
      <c r="J128" s="6"/>
    </row>
    <row r="129" spans="1:13">
      <c r="A129" s="3" t="s">
        <v>91</v>
      </c>
      <c r="B129" s="3"/>
      <c r="C129" s="4"/>
      <c r="D129" s="5"/>
      <c r="E129" s="3" t="s">
        <v>13</v>
      </c>
      <c r="F129" s="3"/>
      <c r="G129" s="3"/>
      <c r="H129" s="3"/>
      <c r="I129" s="3"/>
      <c r="J129" s="6"/>
    </row>
    <row r="130" spans="1:13">
      <c r="A130" s="3" t="s">
        <v>50</v>
      </c>
      <c r="B130" s="3"/>
      <c r="C130" s="4"/>
      <c r="D130" s="5"/>
      <c r="E130" s="3"/>
      <c r="F130" s="3"/>
      <c r="G130" s="3"/>
      <c r="H130" s="3"/>
      <c r="I130" s="3"/>
      <c r="J130" s="6"/>
    </row>
    <row r="131" spans="1:13">
      <c r="A131" s="3" t="s">
        <v>268</v>
      </c>
      <c r="B131" s="3"/>
      <c r="C131" s="4"/>
      <c r="D131" s="5"/>
      <c r="E131" s="84" t="s">
        <v>14</v>
      </c>
      <c r="F131" s="85"/>
      <c r="G131" s="85" t="s">
        <v>15</v>
      </c>
      <c r="H131" s="85" t="s">
        <v>263</v>
      </c>
      <c r="I131" s="85" t="s">
        <v>16</v>
      </c>
      <c r="J131" s="85">
        <v>2567</v>
      </c>
    </row>
    <row r="132" spans="1:13">
      <c r="A132" s="395" t="s">
        <v>1</v>
      </c>
      <c r="B132" s="395"/>
      <c r="C132" s="395"/>
      <c r="D132" s="395"/>
      <c r="E132" s="395"/>
      <c r="F132" s="395"/>
      <c r="G132" s="395"/>
      <c r="H132" s="395"/>
      <c r="I132" s="395"/>
      <c r="J132" s="395"/>
    </row>
    <row r="133" spans="1:13">
      <c r="A133" s="396" t="s">
        <v>2</v>
      </c>
      <c r="B133" s="391" t="s">
        <v>3</v>
      </c>
      <c r="C133" s="398" t="s">
        <v>4</v>
      </c>
      <c r="D133" s="391" t="s">
        <v>5</v>
      </c>
      <c r="E133" s="393" t="s">
        <v>6</v>
      </c>
      <c r="F133" s="393"/>
      <c r="G133" s="393" t="s">
        <v>9</v>
      </c>
      <c r="H133" s="393"/>
      <c r="I133" s="86" t="s">
        <v>10</v>
      </c>
      <c r="J133" s="86" t="s">
        <v>12</v>
      </c>
      <c r="K133" s="258"/>
      <c r="L133" s="135"/>
      <c r="M133" s="135"/>
    </row>
    <row r="134" spans="1:13" s="380" customFormat="1" ht="22.8">
      <c r="A134" s="397"/>
      <c r="B134" s="392"/>
      <c r="C134" s="399"/>
      <c r="D134" s="392"/>
      <c r="E134" s="378" t="s">
        <v>7</v>
      </c>
      <c r="F134" s="378" t="s">
        <v>8</v>
      </c>
      <c r="G134" s="378" t="s">
        <v>7</v>
      </c>
      <c r="H134" s="378" t="s">
        <v>8</v>
      </c>
      <c r="I134" s="378" t="s">
        <v>11</v>
      </c>
      <c r="J134" s="378"/>
      <c r="K134" s="381"/>
    </row>
    <row r="135" spans="1:13" s="142" customFormat="1">
      <c r="A135" s="187"/>
      <c r="B135" s="259" t="s">
        <v>56</v>
      </c>
      <c r="C135" s="260"/>
      <c r="D135" s="190"/>
      <c r="E135" s="191"/>
      <c r="F135" s="191"/>
      <c r="G135" s="191"/>
      <c r="H135" s="191"/>
      <c r="I135" s="192">
        <f>I123</f>
        <v>153848</v>
      </c>
      <c r="J135" s="141"/>
      <c r="K135" s="261"/>
    </row>
    <row r="136" spans="1:13" s="233" customFormat="1">
      <c r="A136" s="224" t="s">
        <v>179</v>
      </c>
      <c r="B136" s="255" t="s">
        <v>120</v>
      </c>
      <c r="C136" s="251">
        <v>2</v>
      </c>
      <c r="D136" s="227" t="s">
        <v>41</v>
      </c>
      <c r="E136" s="254">
        <v>11240</v>
      </c>
      <c r="F136" s="229">
        <f>C136*E136</f>
        <v>22480</v>
      </c>
      <c r="G136" s="252">
        <v>1200</v>
      </c>
      <c r="H136" s="231">
        <f>C136*G136</f>
        <v>2400</v>
      </c>
      <c r="I136" s="230">
        <f>H136+F136</f>
        <v>24880</v>
      </c>
      <c r="J136" s="226"/>
      <c r="K136" s="262"/>
      <c r="L136" s="253"/>
      <c r="M136" s="244"/>
    </row>
    <row r="137" spans="1:13" s="233" customFormat="1">
      <c r="A137" s="263" t="s">
        <v>180</v>
      </c>
      <c r="B137" s="264" t="s">
        <v>121</v>
      </c>
      <c r="C137" s="265">
        <v>1</v>
      </c>
      <c r="D137" s="266" t="s">
        <v>41</v>
      </c>
      <c r="E137" s="267">
        <v>80000</v>
      </c>
      <c r="F137" s="268">
        <f>C137*E137</f>
        <v>80000</v>
      </c>
      <c r="G137" s="269">
        <v>5000</v>
      </c>
      <c r="H137" s="270">
        <f>C137*G137</f>
        <v>5000</v>
      </c>
      <c r="I137" s="271">
        <f>H137+F137</f>
        <v>85000</v>
      </c>
      <c r="J137" s="271"/>
      <c r="K137" s="272"/>
      <c r="L137" s="253"/>
      <c r="M137" s="244"/>
    </row>
    <row r="138" spans="1:13" s="276" customFormat="1">
      <c r="A138" s="224" t="s">
        <v>181</v>
      </c>
      <c r="B138" s="273" t="s">
        <v>231</v>
      </c>
      <c r="C138" s="251">
        <v>4</v>
      </c>
      <c r="D138" s="227" t="s">
        <v>129</v>
      </c>
      <c r="E138" s="252">
        <v>939</v>
      </c>
      <c r="F138" s="231">
        <f>C138*E138</f>
        <v>3756</v>
      </c>
      <c r="G138" s="102">
        <v>0</v>
      </c>
      <c r="H138" s="102">
        <f>SUM(C138*G138)</f>
        <v>0</v>
      </c>
      <c r="I138" s="230">
        <f>H138+F138</f>
        <v>3756</v>
      </c>
      <c r="J138" s="103" t="s">
        <v>79</v>
      </c>
      <c r="K138" s="274"/>
      <c r="L138" s="227"/>
      <c r="M138" s="275"/>
    </row>
    <row r="139" spans="1:13" s="233" customFormat="1">
      <c r="A139" s="277" t="s">
        <v>182</v>
      </c>
      <c r="B139" s="278" t="s">
        <v>164</v>
      </c>
      <c r="C139" s="279">
        <v>1</v>
      </c>
      <c r="D139" s="253" t="s">
        <v>123</v>
      </c>
      <c r="E139" s="280">
        <v>26543</v>
      </c>
      <c r="F139" s="19">
        <f>C139*E139</f>
        <v>26543</v>
      </c>
      <c r="G139" s="281">
        <v>4500</v>
      </c>
      <c r="H139" s="282">
        <f>SUM(C139*G139)</f>
        <v>4500</v>
      </c>
      <c r="I139" s="283">
        <f>H139+F139</f>
        <v>31043</v>
      </c>
      <c r="J139" s="283"/>
      <c r="K139" s="284"/>
      <c r="L139" s="253"/>
      <c r="M139" s="244"/>
    </row>
    <row r="140" spans="1:13">
      <c r="A140" s="224" t="s">
        <v>183</v>
      </c>
      <c r="B140" s="273" t="s">
        <v>122</v>
      </c>
      <c r="C140" s="251">
        <v>12</v>
      </c>
      <c r="D140" s="227" t="s">
        <v>123</v>
      </c>
      <c r="E140" s="252">
        <v>623</v>
      </c>
      <c r="F140" s="285">
        <f t="shared" ref="F140:F147" si="41">C140*E140</f>
        <v>7476</v>
      </c>
      <c r="G140" s="254">
        <v>500</v>
      </c>
      <c r="H140" s="285">
        <f t="shared" ref="H140:H147" si="42">C140*G140</f>
        <v>6000</v>
      </c>
      <c r="I140" s="230">
        <f t="shared" ref="I140:I149" si="43">H140+F140</f>
        <v>13476</v>
      </c>
      <c r="J140" s="230"/>
      <c r="K140" s="274"/>
      <c r="L140" s="253"/>
      <c r="M140" s="165"/>
    </row>
    <row r="141" spans="1:13">
      <c r="A141" s="234" t="s">
        <v>186</v>
      </c>
      <c r="B141" s="273" t="s">
        <v>122</v>
      </c>
      <c r="C141" s="251">
        <v>4</v>
      </c>
      <c r="D141" s="227" t="s">
        <v>123</v>
      </c>
      <c r="E141" s="252">
        <v>623</v>
      </c>
      <c r="F141" s="285">
        <f t="shared" si="41"/>
        <v>2492</v>
      </c>
      <c r="G141" s="254">
        <v>500</v>
      </c>
      <c r="H141" s="285">
        <f t="shared" si="42"/>
        <v>2000</v>
      </c>
      <c r="I141" s="230">
        <f t="shared" si="43"/>
        <v>4492</v>
      </c>
      <c r="J141" s="230"/>
      <c r="K141" s="262"/>
      <c r="L141" s="253"/>
      <c r="M141" s="165"/>
    </row>
    <row r="142" spans="1:13">
      <c r="A142" s="224" t="s">
        <v>187</v>
      </c>
      <c r="B142" s="273" t="s">
        <v>124</v>
      </c>
      <c r="C142" s="251">
        <v>4</v>
      </c>
      <c r="D142" s="227" t="s">
        <v>123</v>
      </c>
      <c r="E142" s="252">
        <v>923</v>
      </c>
      <c r="F142" s="285">
        <f t="shared" si="41"/>
        <v>3692</v>
      </c>
      <c r="G142" s="254">
        <v>700</v>
      </c>
      <c r="H142" s="285">
        <f t="shared" si="42"/>
        <v>2800</v>
      </c>
      <c r="I142" s="254">
        <f t="shared" si="43"/>
        <v>6492</v>
      </c>
      <c r="J142" s="230"/>
      <c r="K142" s="274"/>
      <c r="L142" s="253"/>
      <c r="M142" s="165"/>
    </row>
    <row r="143" spans="1:13">
      <c r="A143" s="234" t="s">
        <v>188</v>
      </c>
      <c r="B143" s="273" t="s">
        <v>125</v>
      </c>
      <c r="C143" s="251">
        <v>8</v>
      </c>
      <c r="D143" s="227" t="s">
        <v>123</v>
      </c>
      <c r="E143" s="252">
        <v>1393</v>
      </c>
      <c r="F143" s="285">
        <f t="shared" si="41"/>
        <v>11144</v>
      </c>
      <c r="G143" s="254">
        <v>1200</v>
      </c>
      <c r="H143" s="285">
        <f t="shared" si="42"/>
        <v>9600</v>
      </c>
      <c r="I143" s="254">
        <f t="shared" si="43"/>
        <v>20744</v>
      </c>
      <c r="J143" s="230"/>
      <c r="K143" s="274"/>
      <c r="L143" s="253"/>
      <c r="M143" s="165"/>
    </row>
    <row r="144" spans="1:13">
      <c r="A144" s="224" t="s">
        <v>189</v>
      </c>
      <c r="B144" s="273" t="s">
        <v>124</v>
      </c>
      <c r="C144" s="251">
        <v>2</v>
      </c>
      <c r="D144" s="227" t="s">
        <v>123</v>
      </c>
      <c r="E144" s="252">
        <v>923</v>
      </c>
      <c r="F144" s="285">
        <f t="shared" si="41"/>
        <v>1846</v>
      </c>
      <c r="G144" s="286">
        <v>700</v>
      </c>
      <c r="H144" s="287">
        <f t="shared" si="42"/>
        <v>1400</v>
      </c>
      <c r="I144" s="254">
        <f t="shared" si="43"/>
        <v>3246</v>
      </c>
      <c r="J144" s="230"/>
      <c r="K144" s="262"/>
      <c r="L144" s="253"/>
      <c r="M144" s="165"/>
    </row>
    <row r="145" spans="1:13">
      <c r="A145" s="234" t="s">
        <v>190</v>
      </c>
      <c r="B145" s="107" t="s">
        <v>126</v>
      </c>
      <c r="C145" s="251">
        <v>10</v>
      </c>
      <c r="D145" s="227" t="s">
        <v>123</v>
      </c>
      <c r="E145" s="288">
        <v>2292</v>
      </c>
      <c r="F145" s="286">
        <f t="shared" si="41"/>
        <v>22920</v>
      </c>
      <c r="G145" s="286">
        <v>1200</v>
      </c>
      <c r="H145" s="286">
        <f t="shared" si="42"/>
        <v>12000</v>
      </c>
      <c r="I145" s="254">
        <f t="shared" si="43"/>
        <v>34920</v>
      </c>
      <c r="J145" s="230"/>
      <c r="K145" s="289"/>
      <c r="L145" s="8"/>
      <c r="M145" s="165"/>
    </row>
    <row r="146" spans="1:13">
      <c r="A146" s="224" t="s">
        <v>191</v>
      </c>
      <c r="B146" s="107" t="s">
        <v>163</v>
      </c>
      <c r="C146" s="290">
        <v>1</v>
      </c>
      <c r="D146" s="227" t="s">
        <v>123</v>
      </c>
      <c r="E146" s="288">
        <v>18565</v>
      </c>
      <c r="F146" s="288">
        <f t="shared" si="41"/>
        <v>18565</v>
      </c>
      <c r="G146" s="288">
        <v>4000</v>
      </c>
      <c r="H146" s="288">
        <f t="shared" si="42"/>
        <v>4000</v>
      </c>
      <c r="I146" s="288">
        <f t="shared" si="43"/>
        <v>22565</v>
      </c>
      <c r="J146" s="230"/>
      <c r="K146" s="289"/>
      <c r="L146" s="8"/>
      <c r="M146" s="165"/>
    </row>
    <row r="147" spans="1:13" s="142" customFormat="1">
      <c r="A147" s="263" t="s">
        <v>192</v>
      </c>
      <c r="B147" s="291" t="s">
        <v>127</v>
      </c>
      <c r="C147" s="292">
        <v>1</v>
      </c>
      <c r="D147" s="266" t="s">
        <v>123</v>
      </c>
      <c r="E147" s="293">
        <v>6196</v>
      </c>
      <c r="F147" s="293">
        <f t="shared" si="41"/>
        <v>6196</v>
      </c>
      <c r="G147" s="293">
        <v>2000</v>
      </c>
      <c r="H147" s="293">
        <f t="shared" si="42"/>
        <v>2000</v>
      </c>
      <c r="I147" s="293">
        <f t="shared" si="43"/>
        <v>8196</v>
      </c>
      <c r="J147" s="230"/>
      <c r="K147" s="294"/>
      <c r="L147" s="8"/>
      <c r="M147" s="165"/>
    </row>
    <row r="148" spans="1:13" s="297" customFormat="1">
      <c r="A148" s="224" t="s">
        <v>193</v>
      </c>
      <c r="B148" s="262" t="s">
        <v>128</v>
      </c>
      <c r="C148" s="295">
        <f>600/3</f>
        <v>200</v>
      </c>
      <c r="D148" s="274" t="s">
        <v>129</v>
      </c>
      <c r="E148" s="287">
        <v>133</v>
      </c>
      <c r="F148" s="287">
        <f t="shared" ref="F148:F149" si="44">E148*C148</f>
        <v>26600</v>
      </c>
      <c r="G148" s="102">
        <v>0</v>
      </c>
      <c r="H148" s="102">
        <f>SUM(C148*G148)</f>
        <v>0</v>
      </c>
      <c r="I148" s="288">
        <f t="shared" si="43"/>
        <v>26600</v>
      </c>
      <c r="J148" s="252"/>
      <c r="K148" s="289"/>
      <c r="L148" s="232"/>
      <c r="M148" s="296"/>
    </row>
    <row r="149" spans="1:13" s="142" customFormat="1">
      <c r="A149" s="277" t="s">
        <v>194</v>
      </c>
      <c r="B149" s="298" t="s">
        <v>130</v>
      </c>
      <c r="C149" s="299">
        <v>150</v>
      </c>
      <c r="D149" s="300" t="s">
        <v>131</v>
      </c>
      <c r="E149" s="301">
        <v>192</v>
      </c>
      <c r="F149" s="302">
        <f t="shared" si="44"/>
        <v>28800</v>
      </c>
      <c r="G149" s="118">
        <v>0</v>
      </c>
      <c r="H149" s="118">
        <f t="shared" ref="H149" si="45">SUM(C149*G149)</f>
        <v>0</v>
      </c>
      <c r="I149" s="303">
        <f t="shared" si="43"/>
        <v>28800</v>
      </c>
      <c r="J149" s="280"/>
      <c r="K149" s="304"/>
      <c r="L149" s="305"/>
      <c r="M149" s="165"/>
    </row>
    <row r="150" spans="1:13" s="307" customFormat="1">
      <c r="A150" s="183"/>
      <c r="B150" s="257" t="s">
        <v>53</v>
      </c>
      <c r="C150" s="171"/>
      <c r="D150" s="172"/>
      <c r="E150" s="173"/>
      <c r="F150" s="173"/>
      <c r="G150" s="173"/>
      <c r="H150" s="173"/>
      <c r="I150" s="174">
        <f>SUM(I135:I149)</f>
        <v>468058</v>
      </c>
      <c r="J150" s="185"/>
      <c r="K150" s="306"/>
    </row>
    <row r="151" spans="1:13">
      <c r="A151" s="394" t="s">
        <v>215</v>
      </c>
      <c r="B151" s="394"/>
      <c r="C151" s="394"/>
      <c r="D151" s="394"/>
      <c r="E151" s="394"/>
      <c r="F151" s="394"/>
      <c r="G151" s="394"/>
      <c r="H151" s="394"/>
      <c r="I151" s="394"/>
      <c r="J151" s="394"/>
    </row>
    <row r="152" spans="1:13">
      <c r="A152" s="400" t="s">
        <v>0</v>
      </c>
      <c r="B152" s="400"/>
      <c r="C152" s="400"/>
      <c r="D152" s="400"/>
      <c r="E152" s="400"/>
      <c r="F152" s="400"/>
      <c r="G152" s="400"/>
      <c r="H152" s="400"/>
      <c r="I152" s="400"/>
      <c r="J152" s="400"/>
    </row>
    <row r="153" spans="1:13">
      <c r="A153" s="38" t="s">
        <v>40</v>
      </c>
      <c r="B153" s="38"/>
      <c r="C153" s="76"/>
      <c r="D153" s="77"/>
      <c r="E153" s="77"/>
      <c r="F153" s="77"/>
      <c r="G153" s="77"/>
      <c r="H153" s="77"/>
      <c r="I153" s="77"/>
      <c r="J153" s="78"/>
    </row>
    <row r="154" spans="1:13">
      <c r="A154" s="3" t="s">
        <v>169</v>
      </c>
      <c r="B154" s="3"/>
      <c r="C154" s="4"/>
      <c r="D154" s="5"/>
      <c r="E154" s="5"/>
      <c r="F154" s="5"/>
      <c r="G154" s="5"/>
      <c r="H154" s="5"/>
      <c r="I154" s="5"/>
      <c r="J154" s="6"/>
    </row>
    <row r="155" spans="1:13">
      <c r="A155" s="3" t="s">
        <v>91</v>
      </c>
      <c r="B155" s="3"/>
      <c r="C155" s="4"/>
      <c r="D155" s="5"/>
      <c r="E155" s="3" t="s">
        <v>13</v>
      </c>
      <c r="F155" s="3"/>
      <c r="G155" s="3"/>
      <c r="H155" s="3"/>
      <c r="I155" s="3"/>
      <c r="J155" s="6"/>
    </row>
    <row r="156" spans="1:13">
      <c r="A156" s="3" t="s">
        <v>50</v>
      </c>
      <c r="B156" s="3"/>
      <c r="C156" s="4"/>
      <c r="D156" s="5"/>
      <c r="E156" s="3"/>
      <c r="F156" s="3"/>
      <c r="G156" s="3"/>
      <c r="H156" s="3"/>
      <c r="I156" s="3"/>
      <c r="J156" s="6"/>
    </row>
    <row r="157" spans="1:13">
      <c r="A157" s="3" t="s">
        <v>268</v>
      </c>
      <c r="B157" s="3"/>
      <c r="C157" s="4"/>
      <c r="D157" s="5"/>
      <c r="E157" s="84" t="s">
        <v>14</v>
      </c>
      <c r="F157" s="85"/>
      <c r="G157" s="85" t="s">
        <v>15</v>
      </c>
      <c r="H157" s="85" t="s">
        <v>263</v>
      </c>
      <c r="I157" s="85" t="s">
        <v>16</v>
      </c>
      <c r="J157" s="85">
        <v>2567</v>
      </c>
    </row>
    <row r="158" spans="1:13">
      <c r="A158" s="395" t="s">
        <v>1</v>
      </c>
      <c r="B158" s="395"/>
      <c r="C158" s="395"/>
      <c r="D158" s="395"/>
      <c r="E158" s="395"/>
      <c r="F158" s="395"/>
      <c r="G158" s="395"/>
      <c r="H158" s="395"/>
      <c r="I158" s="395"/>
      <c r="J158" s="395"/>
    </row>
    <row r="159" spans="1:13">
      <c r="A159" s="396" t="s">
        <v>2</v>
      </c>
      <c r="B159" s="391" t="s">
        <v>3</v>
      </c>
      <c r="C159" s="398" t="s">
        <v>4</v>
      </c>
      <c r="D159" s="391" t="s">
        <v>5</v>
      </c>
      <c r="E159" s="393" t="s">
        <v>6</v>
      </c>
      <c r="F159" s="393"/>
      <c r="G159" s="393" t="s">
        <v>9</v>
      </c>
      <c r="H159" s="393"/>
      <c r="I159" s="86" t="s">
        <v>10</v>
      </c>
      <c r="J159" s="86" t="s">
        <v>12</v>
      </c>
      <c r="L159" s="135"/>
      <c r="M159" s="135"/>
    </row>
    <row r="160" spans="1:13" s="380" customFormat="1" ht="22.8">
      <c r="A160" s="397"/>
      <c r="B160" s="392"/>
      <c r="C160" s="399"/>
      <c r="D160" s="392"/>
      <c r="E160" s="378" t="s">
        <v>7</v>
      </c>
      <c r="F160" s="378" t="s">
        <v>8</v>
      </c>
      <c r="G160" s="378" t="s">
        <v>7</v>
      </c>
      <c r="H160" s="378" t="s">
        <v>8</v>
      </c>
      <c r="I160" s="378" t="s">
        <v>11</v>
      </c>
      <c r="J160" s="378"/>
    </row>
    <row r="161" spans="1:13" s="389" customFormat="1" ht="22.8">
      <c r="A161" s="382"/>
      <c r="B161" s="383" t="s">
        <v>56</v>
      </c>
      <c r="C161" s="384"/>
      <c r="D161" s="385"/>
      <c r="E161" s="386"/>
      <c r="F161" s="386"/>
      <c r="G161" s="386"/>
      <c r="H161" s="386"/>
      <c r="I161" s="387">
        <f>I150</f>
        <v>468058</v>
      </c>
      <c r="J161" s="388"/>
    </row>
    <row r="162" spans="1:13" s="142" customFormat="1">
      <c r="A162" s="234" t="s">
        <v>195</v>
      </c>
      <c r="B162" s="262" t="s">
        <v>132</v>
      </c>
      <c r="C162" s="308">
        <v>100</v>
      </c>
      <c r="D162" s="274" t="s">
        <v>131</v>
      </c>
      <c r="E162" s="286">
        <v>273</v>
      </c>
      <c r="F162" s="287">
        <f>E162*C162</f>
        <v>27300</v>
      </c>
      <c r="G162" s="102">
        <v>0</v>
      </c>
      <c r="H162" s="118">
        <f>SUM(C162*G162)</f>
        <v>0</v>
      </c>
      <c r="I162" s="293">
        <f>H162+F162</f>
        <v>27300</v>
      </c>
      <c r="J162" s="252"/>
      <c r="K162" s="245"/>
      <c r="L162" s="305"/>
      <c r="M162" s="165"/>
    </row>
    <row r="163" spans="1:13" s="142" customFormat="1">
      <c r="A163" s="234" t="s">
        <v>196</v>
      </c>
      <c r="B163" s="262" t="s">
        <v>133</v>
      </c>
      <c r="C163" s="308">
        <v>10</v>
      </c>
      <c r="D163" s="274" t="s">
        <v>131</v>
      </c>
      <c r="E163" s="286">
        <v>688</v>
      </c>
      <c r="F163" s="287">
        <f>E163*C163</f>
        <v>6880</v>
      </c>
      <c r="G163" s="102">
        <v>0</v>
      </c>
      <c r="H163" s="118">
        <f>SUM(C163*G163)</f>
        <v>0</v>
      </c>
      <c r="I163" s="252">
        <f>H163+F163</f>
        <v>6880</v>
      </c>
      <c r="J163" s="267"/>
      <c r="K163" s="245"/>
      <c r="L163" s="305"/>
      <c r="M163" s="165"/>
    </row>
    <row r="164" spans="1:13">
      <c r="A164" s="263" t="s">
        <v>197</v>
      </c>
      <c r="B164" s="309" t="s">
        <v>134</v>
      </c>
      <c r="C164" s="265">
        <v>5</v>
      </c>
      <c r="D164" s="310" t="s">
        <v>41</v>
      </c>
      <c r="E164" s="269">
        <v>939</v>
      </c>
      <c r="F164" s="311">
        <f>E164*C164</f>
        <v>4695</v>
      </c>
      <c r="G164" s="312">
        <v>0</v>
      </c>
      <c r="H164" s="313">
        <f>SUM(C164*G164)</f>
        <v>0</v>
      </c>
      <c r="I164" s="267">
        <f>H164+F164</f>
        <v>4695</v>
      </c>
      <c r="J164" s="267"/>
      <c r="K164" s="294"/>
      <c r="L164" s="8"/>
      <c r="M164" s="165"/>
    </row>
    <row r="165" spans="1:13" s="105" customFormat="1">
      <c r="A165" s="234" t="s">
        <v>198</v>
      </c>
      <c r="B165" s="314" t="s">
        <v>135</v>
      </c>
      <c r="C165" s="251">
        <v>1</v>
      </c>
      <c r="D165" s="315" t="s">
        <v>41</v>
      </c>
      <c r="E165" s="254">
        <v>50000</v>
      </c>
      <c r="F165" s="228">
        <f>E165*C165</f>
        <v>50000</v>
      </c>
      <c r="G165" s="102">
        <v>0</v>
      </c>
      <c r="H165" s="102">
        <f>SUM(C165*G165)</f>
        <v>0</v>
      </c>
      <c r="I165" s="252">
        <f>H165+F165</f>
        <v>50000</v>
      </c>
      <c r="J165" s="252"/>
      <c r="K165" s="289"/>
      <c r="L165" s="232"/>
      <c r="M165" s="296"/>
    </row>
    <row r="166" spans="1:13" s="142" customFormat="1">
      <c r="A166" s="316"/>
      <c r="B166" s="317" t="s">
        <v>136</v>
      </c>
      <c r="C166" s="318"/>
      <c r="D166" s="193"/>
      <c r="E166" s="117"/>
      <c r="F166" s="117"/>
      <c r="G166" s="117"/>
      <c r="H166" s="117"/>
      <c r="I166" s="117"/>
      <c r="J166" s="319"/>
      <c r="K166" s="151"/>
      <c r="L166" s="147"/>
      <c r="M166" s="165"/>
    </row>
    <row r="167" spans="1:13">
      <c r="A167" s="234" t="s">
        <v>199</v>
      </c>
      <c r="B167" s="314" t="s">
        <v>137</v>
      </c>
      <c r="C167" s="256">
        <v>97</v>
      </c>
      <c r="D167" s="315" t="s">
        <v>138</v>
      </c>
      <c r="E167" s="254">
        <v>82</v>
      </c>
      <c r="F167" s="228">
        <f t="shared" ref="F167:F172" si="46">E167*C167</f>
        <v>7954</v>
      </c>
      <c r="G167" s="320">
        <v>76</v>
      </c>
      <c r="H167" s="321">
        <f>G167*C167</f>
        <v>7372</v>
      </c>
      <c r="I167" s="267">
        <f t="shared" ref="I167:I172" si="47">H167+F167</f>
        <v>15326</v>
      </c>
      <c r="J167" s="267"/>
      <c r="K167" s="322"/>
      <c r="L167" s="323"/>
      <c r="M167" s="165"/>
    </row>
    <row r="168" spans="1:13">
      <c r="A168" s="234" t="s">
        <v>206</v>
      </c>
      <c r="B168" s="314" t="s">
        <v>139</v>
      </c>
      <c r="C168" s="256">
        <v>22</v>
      </c>
      <c r="D168" s="315" t="s">
        <v>138</v>
      </c>
      <c r="E168" s="254">
        <v>145</v>
      </c>
      <c r="F168" s="228">
        <f t="shared" si="46"/>
        <v>3190</v>
      </c>
      <c r="G168" s="320">
        <v>76</v>
      </c>
      <c r="H168" s="321">
        <f>G168*C168</f>
        <v>1672</v>
      </c>
      <c r="I168" s="267">
        <f t="shared" si="47"/>
        <v>4862</v>
      </c>
      <c r="J168" s="267"/>
      <c r="K168" s="322"/>
      <c r="L168" s="323"/>
      <c r="M168" s="165"/>
    </row>
    <row r="169" spans="1:13">
      <c r="A169" s="234" t="s">
        <v>207</v>
      </c>
      <c r="B169" s="314" t="s">
        <v>140</v>
      </c>
      <c r="C169" s="256">
        <v>38</v>
      </c>
      <c r="D169" s="315" t="s">
        <v>138</v>
      </c>
      <c r="E169" s="254">
        <v>420</v>
      </c>
      <c r="F169" s="228">
        <f t="shared" si="46"/>
        <v>15960</v>
      </c>
      <c r="G169" s="320">
        <v>110</v>
      </c>
      <c r="H169" s="321">
        <f>G169*C169</f>
        <v>4180</v>
      </c>
      <c r="I169" s="267">
        <f t="shared" si="47"/>
        <v>20140</v>
      </c>
      <c r="J169" s="267"/>
      <c r="K169" s="324"/>
      <c r="L169" s="325"/>
      <c r="M169" s="165"/>
    </row>
    <row r="170" spans="1:13">
      <c r="A170" s="234" t="s">
        <v>208</v>
      </c>
      <c r="B170" s="314" t="s">
        <v>141</v>
      </c>
      <c r="C170" s="251">
        <v>21</v>
      </c>
      <c r="D170" s="315" t="s">
        <v>138</v>
      </c>
      <c r="E170" s="254">
        <v>82</v>
      </c>
      <c r="F170" s="228">
        <f t="shared" si="46"/>
        <v>1722</v>
      </c>
      <c r="G170" s="320">
        <v>76</v>
      </c>
      <c r="H170" s="321">
        <f>G170*C170</f>
        <v>1596</v>
      </c>
      <c r="I170" s="267">
        <f t="shared" si="47"/>
        <v>3318</v>
      </c>
      <c r="J170" s="267"/>
      <c r="K170" s="322"/>
      <c r="L170" s="323"/>
      <c r="M170" s="165"/>
    </row>
    <row r="171" spans="1:13">
      <c r="A171" s="234" t="s">
        <v>209</v>
      </c>
      <c r="B171" s="314" t="s">
        <v>142</v>
      </c>
      <c r="C171" s="251">
        <v>21</v>
      </c>
      <c r="D171" s="315" t="s">
        <v>138</v>
      </c>
      <c r="E171" s="254">
        <v>145</v>
      </c>
      <c r="F171" s="228">
        <f t="shared" si="46"/>
        <v>3045</v>
      </c>
      <c r="G171" s="320">
        <v>76</v>
      </c>
      <c r="H171" s="321">
        <f>G171*C171</f>
        <v>1596</v>
      </c>
      <c r="I171" s="267">
        <f t="shared" si="47"/>
        <v>4641</v>
      </c>
      <c r="J171" s="267"/>
      <c r="K171" s="322"/>
      <c r="L171" s="323"/>
      <c r="M171" s="165"/>
    </row>
    <row r="172" spans="1:13">
      <c r="A172" s="234" t="s">
        <v>210</v>
      </c>
      <c r="B172" s="314" t="s">
        <v>143</v>
      </c>
      <c r="C172" s="251">
        <v>1</v>
      </c>
      <c r="D172" s="315" t="s">
        <v>54</v>
      </c>
      <c r="E172" s="254">
        <v>5000</v>
      </c>
      <c r="F172" s="228">
        <f t="shared" si="46"/>
        <v>5000</v>
      </c>
      <c r="G172" s="102">
        <v>0</v>
      </c>
      <c r="H172" s="118">
        <f>SUM(C172*G172)</f>
        <v>0</v>
      </c>
      <c r="I172" s="252">
        <f t="shared" si="47"/>
        <v>5000</v>
      </c>
      <c r="J172" s="251" t="s">
        <v>79</v>
      </c>
      <c r="K172" s="322"/>
      <c r="L172" s="323"/>
      <c r="M172" s="165"/>
    </row>
    <row r="173" spans="1:13">
      <c r="A173" s="326"/>
      <c r="B173" s="327"/>
      <c r="C173" s="328"/>
      <c r="D173" s="219"/>
      <c r="E173" s="312"/>
      <c r="F173" s="313"/>
      <c r="G173" s="312"/>
      <c r="H173" s="313"/>
      <c r="I173" s="313"/>
      <c r="J173" s="329"/>
      <c r="K173" s="151"/>
      <c r="L173" s="330"/>
    </row>
    <row r="174" spans="1:13" s="105" customFormat="1">
      <c r="A174" s="331"/>
      <c r="B174" s="149"/>
      <c r="C174" s="154"/>
      <c r="D174" s="103"/>
      <c r="E174" s="102"/>
      <c r="F174" s="102"/>
      <c r="G174" s="102"/>
      <c r="H174" s="102"/>
      <c r="I174" s="102"/>
      <c r="J174" s="164"/>
      <c r="K174" s="332"/>
      <c r="L174" s="333"/>
    </row>
    <row r="175" spans="1:13">
      <c r="A175" s="334"/>
      <c r="B175" s="16"/>
      <c r="C175" s="144"/>
      <c r="D175" s="119"/>
      <c r="E175" s="118"/>
      <c r="F175" s="118"/>
      <c r="G175" s="118"/>
      <c r="H175" s="118"/>
      <c r="I175" s="313"/>
      <c r="J175" s="335"/>
      <c r="K175" s="151"/>
      <c r="L175" s="330"/>
      <c r="M175" s="336"/>
    </row>
    <row r="176" spans="1:13">
      <c r="A176" s="337"/>
      <c r="B176" s="338" t="s">
        <v>76</v>
      </c>
      <c r="C176" s="122"/>
      <c r="D176" s="127"/>
      <c r="E176" s="125"/>
      <c r="F176" s="125"/>
      <c r="G176" s="125"/>
      <c r="H176" s="125"/>
      <c r="I176" s="126">
        <f>SUM(I161:I175)</f>
        <v>610220</v>
      </c>
      <c r="J176" s="339"/>
    </row>
    <row r="177" spans="1:13">
      <c r="A177" s="340"/>
      <c r="B177" s="341"/>
      <c r="C177" s="342"/>
      <c r="D177" s="343"/>
      <c r="E177" s="344"/>
      <c r="F177" s="344"/>
      <c r="G177" s="344"/>
      <c r="H177" s="344"/>
      <c r="I177" s="345"/>
      <c r="J177" s="346"/>
    </row>
    <row r="178" spans="1:13">
      <c r="A178" s="394" t="s">
        <v>214</v>
      </c>
      <c r="B178" s="394"/>
      <c r="C178" s="394"/>
      <c r="D178" s="394"/>
      <c r="E178" s="394"/>
      <c r="F178" s="394"/>
      <c r="G178" s="394"/>
      <c r="H178" s="394"/>
      <c r="I178" s="394"/>
      <c r="J178" s="394"/>
    </row>
    <row r="179" spans="1:13">
      <c r="A179" s="400" t="s">
        <v>0</v>
      </c>
      <c r="B179" s="400"/>
      <c r="C179" s="400"/>
      <c r="D179" s="400"/>
      <c r="E179" s="400"/>
      <c r="F179" s="400"/>
      <c r="G179" s="400"/>
      <c r="H179" s="400"/>
      <c r="I179" s="400"/>
      <c r="J179" s="400"/>
    </row>
    <row r="180" spans="1:13">
      <c r="A180" s="38" t="s">
        <v>40</v>
      </c>
      <c r="B180" s="38"/>
      <c r="C180" s="76"/>
      <c r="D180" s="77"/>
      <c r="E180" s="77"/>
      <c r="F180" s="77"/>
      <c r="G180" s="77"/>
      <c r="H180" s="77"/>
      <c r="I180" s="77"/>
      <c r="J180" s="78"/>
    </row>
    <row r="181" spans="1:13">
      <c r="A181" s="3" t="s">
        <v>169</v>
      </c>
      <c r="B181" s="3"/>
      <c r="C181" s="4"/>
      <c r="D181" s="5"/>
      <c r="E181" s="5"/>
      <c r="F181" s="5"/>
      <c r="G181" s="5"/>
      <c r="H181" s="5"/>
      <c r="I181" s="5"/>
      <c r="J181" s="6"/>
    </row>
    <row r="182" spans="1:13">
      <c r="A182" s="3" t="s">
        <v>91</v>
      </c>
      <c r="B182" s="3"/>
      <c r="C182" s="4"/>
      <c r="D182" s="5"/>
      <c r="E182" s="3" t="s">
        <v>13</v>
      </c>
      <c r="F182" s="3"/>
      <c r="G182" s="3"/>
      <c r="H182" s="3"/>
      <c r="I182" s="3"/>
      <c r="J182" s="6"/>
    </row>
    <row r="183" spans="1:13">
      <c r="A183" s="3" t="s">
        <v>50</v>
      </c>
      <c r="B183" s="3"/>
      <c r="C183" s="4"/>
      <c r="D183" s="5"/>
      <c r="E183" s="3"/>
      <c r="F183" s="3"/>
      <c r="G183" s="3"/>
      <c r="H183" s="3"/>
      <c r="I183" s="3"/>
      <c r="J183" s="6"/>
    </row>
    <row r="184" spans="1:13">
      <c r="A184" s="3" t="s">
        <v>268</v>
      </c>
      <c r="B184" s="3"/>
      <c r="C184" s="4"/>
      <c r="D184" s="5"/>
      <c r="E184" s="84" t="s">
        <v>14</v>
      </c>
      <c r="F184" s="85"/>
      <c r="G184" s="85" t="s">
        <v>15</v>
      </c>
      <c r="H184" s="85" t="s">
        <v>263</v>
      </c>
      <c r="I184" s="85" t="s">
        <v>16</v>
      </c>
      <c r="J184" s="85">
        <v>2567</v>
      </c>
    </row>
    <row r="185" spans="1:13">
      <c r="A185" s="395" t="s">
        <v>1</v>
      </c>
      <c r="B185" s="395"/>
      <c r="C185" s="395"/>
      <c r="D185" s="395"/>
      <c r="E185" s="395"/>
      <c r="F185" s="395"/>
      <c r="G185" s="395"/>
      <c r="H185" s="395"/>
      <c r="I185" s="395"/>
      <c r="J185" s="395"/>
    </row>
    <row r="186" spans="1:13">
      <c r="A186" s="396" t="s">
        <v>2</v>
      </c>
      <c r="B186" s="391" t="s">
        <v>3</v>
      </c>
      <c r="C186" s="398" t="s">
        <v>4</v>
      </c>
      <c r="D186" s="391" t="s">
        <v>5</v>
      </c>
      <c r="E186" s="393" t="s">
        <v>6</v>
      </c>
      <c r="F186" s="393"/>
      <c r="G186" s="393" t="s">
        <v>9</v>
      </c>
      <c r="H186" s="393"/>
      <c r="I186" s="222" t="s">
        <v>10</v>
      </c>
      <c r="J186" s="203" t="s">
        <v>12</v>
      </c>
      <c r="L186" s="135"/>
      <c r="M186" s="135"/>
    </row>
    <row r="187" spans="1:13" s="380" customFormat="1" ht="22.8">
      <c r="A187" s="397"/>
      <c r="B187" s="392"/>
      <c r="C187" s="399"/>
      <c r="D187" s="392"/>
      <c r="E187" s="378" t="s">
        <v>7</v>
      </c>
      <c r="F187" s="378" t="s">
        <v>8</v>
      </c>
      <c r="G187" s="378" t="s">
        <v>7</v>
      </c>
      <c r="H187" s="378" t="s">
        <v>8</v>
      </c>
      <c r="I187" s="378" t="s">
        <v>11</v>
      </c>
      <c r="J187" s="378"/>
    </row>
    <row r="188" spans="1:13" s="142" customFormat="1">
      <c r="A188" s="136" t="s">
        <v>70</v>
      </c>
      <c r="B188" s="347" t="s">
        <v>69</v>
      </c>
      <c r="C188" s="260"/>
      <c r="D188" s="190"/>
      <c r="E188" s="191"/>
      <c r="F188" s="191"/>
      <c r="G188" s="191"/>
      <c r="H188" s="191"/>
      <c r="I188" s="192"/>
      <c r="J188" s="141"/>
    </row>
    <row r="189" spans="1:13">
      <c r="A189" s="234" t="s">
        <v>200</v>
      </c>
      <c r="B189" s="100" t="s">
        <v>144</v>
      </c>
      <c r="C189" s="348">
        <v>8</v>
      </c>
      <c r="D189" s="315" t="s">
        <v>145</v>
      </c>
      <c r="E189" s="349">
        <v>1165</v>
      </c>
      <c r="F189" s="230">
        <f>E189*C189</f>
        <v>9320</v>
      </c>
      <c r="G189" s="102">
        <v>0</v>
      </c>
      <c r="H189" s="118">
        <f>SUM(C189*G189)</f>
        <v>0</v>
      </c>
      <c r="I189" s="350">
        <f t="shared" ref="I189:I193" si="48">F189+H189</f>
        <v>9320</v>
      </c>
      <c r="J189" s="230"/>
      <c r="K189" s="289"/>
      <c r="L189" s="8"/>
      <c r="M189" s="165"/>
    </row>
    <row r="190" spans="1:13">
      <c r="A190" s="277" t="s">
        <v>201</v>
      </c>
      <c r="B190" s="100" t="s">
        <v>146</v>
      </c>
      <c r="C190" s="348">
        <v>4</v>
      </c>
      <c r="D190" s="315" t="s">
        <v>145</v>
      </c>
      <c r="E190" s="349">
        <v>550</v>
      </c>
      <c r="F190" s="230">
        <f t="shared" ref="F190:F194" si="49">E190*C190</f>
        <v>2200</v>
      </c>
      <c r="G190" s="102">
        <v>0</v>
      </c>
      <c r="H190" s="118">
        <f t="shared" ref="H190" si="50">SUM(C190*G190)</f>
        <v>0</v>
      </c>
      <c r="I190" s="350">
        <f t="shared" si="48"/>
        <v>2200</v>
      </c>
      <c r="J190" s="230"/>
      <c r="K190" s="289"/>
      <c r="L190" s="8"/>
      <c r="M190" s="165"/>
    </row>
    <row r="191" spans="1:13">
      <c r="A191" s="234" t="s">
        <v>202</v>
      </c>
      <c r="B191" s="101" t="s">
        <v>147</v>
      </c>
      <c r="C191" s="351">
        <v>3</v>
      </c>
      <c r="D191" s="352" t="s">
        <v>145</v>
      </c>
      <c r="E191" s="353">
        <v>1763</v>
      </c>
      <c r="F191" s="354">
        <f t="shared" si="49"/>
        <v>5289</v>
      </c>
      <c r="G191" s="102">
        <v>0</v>
      </c>
      <c r="H191" s="118">
        <f>SUM(C191*G191)</f>
        <v>0</v>
      </c>
      <c r="I191" s="355">
        <f t="shared" si="48"/>
        <v>5289</v>
      </c>
      <c r="J191" s="230"/>
      <c r="K191" s="289"/>
      <c r="L191" s="8"/>
      <c r="M191" s="160"/>
    </row>
    <row r="192" spans="1:13">
      <c r="A192" s="277" t="s">
        <v>203</v>
      </c>
      <c r="B192" s="107" t="s">
        <v>148</v>
      </c>
      <c r="C192" s="308">
        <v>5</v>
      </c>
      <c r="D192" s="315" t="s">
        <v>149</v>
      </c>
      <c r="E192" s="288">
        <v>350</v>
      </c>
      <c r="F192" s="230">
        <f t="shared" si="49"/>
        <v>1750</v>
      </c>
      <c r="G192" s="102">
        <v>0</v>
      </c>
      <c r="H192" s="118">
        <f t="shared" ref="H192:H194" si="51">SUM(C192*G192)</f>
        <v>0</v>
      </c>
      <c r="I192" s="350">
        <f t="shared" si="48"/>
        <v>1750</v>
      </c>
      <c r="J192" s="252"/>
      <c r="K192" s="289"/>
      <c r="L192" s="8"/>
      <c r="M192" s="132"/>
    </row>
    <row r="193" spans="1:13">
      <c r="A193" s="234" t="s">
        <v>204</v>
      </c>
      <c r="B193" s="107" t="s">
        <v>150</v>
      </c>
      <c r="C193" s="308">
        <v>3</v>
      </c>
      <c r="D193" s="315" t="s">
        <v>151</v>
      </c>
      <c r="E193" s="288">
        <v>2500</v>
      </c>
      <c r="F193" s="230">
        <f t="shared" si="49"/>
        <v>7500</v>
      </c>
      <c r="G193" s="102">
        <v>0</v>
      </c>
      <c r="H193" s="118">
        <f t="shared" si="51"/>
        <v>0</v>
      </c>
      <c r="I193" s="350">
        <f t="shared" si="48"/>
        <v>7500</v>
      </c>
      <c r="J193" s="252"/>
      <c r="K193" s="289"/>
      <c r="L193" s="8"/>
      <c r="M193" s="132"/>
    </row>
    <row r="194" spans="1:13">
      <c r="A194" s="277" t="s">
        <v>205</v>
      </c>
      <c r="B194" s="107" t="s">
        <v>152</v>
      </c>
      <c r="C194" s="308">
        <v>40</v>
      </c>
      <c r="D194" s="315" t="s">
        <v>96</v>
      </c>
      <c r="E194" s="288">
        <v>250</v>
      </c>
      <c r="F194" s="230">
        <f t="shared" si="49"/>
        <v>10000</v>
      </c>
      <c r="G194" s="102">
        <v>0</v>
      </c>
      <c r="H194" s="118">
        <f t="shared" si="51"/>
        <v>0</v>
      </c>
      <c r="I194" s="229">
        <f>F194+H194</f>
        <v>10000</v>
      </c>
      <c r="J194" s="252"/>
      <c r="K194" s="289"/>
      <c r="L194" s="8"/>
      <c r="M194" s="132"/>
    </row>
    <row r="195" spans="1:13">
      <c r="A195" s="356"/>
      <c r="B195" s="357" t="s">
        <v>153</v>
      </c>
      <c r="C195" s="295"/>
      <c r="D195" s="315"/>
      <c r="E195" s="288"/>
      <c r="F195" s="358"/>
      <c r="G195" s="102"/>
      <c r="H195" s="118"/>
      <c r="I195" s="358"/>
      <c r="J195" s="230"/>
      <c r="K195" s="289"/>
      <c r="L195" s="8"/>
      <c r="M195" s="132"/>
    </row>
    <row r="196" spans="1:13">
      <c r="A196" s="277" t="s">
        <v>211</v>
      </c>
      <c r="B196" s="289" t="s">
        <v>154</v>
      </c>
      <c r="C196" s="295">
        <v>1</v>
      </c>
      <c r="D196" s="274" t="s">
        <v>54</v>
      </c>
      <c r="E196" s="288">
        <v>15000</v>
      </c>
      <c r="F196" s="358">
        <f t="shared" ref="F196:F197" si="52">E196*C196</f>
        <v>15000</v>
      </c>
      <c r="G196" s="102">
        <v>0</v>
      </c>
      <c r="H196" s="118">
        <f t="shared" ref="H196:H197" si="53">SUM(C196*G196)</f>
        <v>0</v>
      </c>
      <c r="I196" s="358">
        <f t="shared" ref="I196:I197" si="54">F196+H196</f>
        <v>15000</v>
      </c>
      <c r="J196" s="103" t="s">
        <v>79</v>
      </c>
      <c r="K196" s="289"/>
      <c r="L196" s="8"/>
      <c r="M196" s="132"/>
    </row>
    <row r="197" spans="1:13" ht="24" customHeight="1">
      <c r="A197" s="277" t="s">
        <v>212</v>
      </c>
      <c r="B197" s="359" t="s">
        <v>155</v>
      </c>
      <c r="C197" s="360">
        <v>1</v>
      </c>
      <c r="D197" s="284" t="s">
        <v>54</v>
      </c>
      <c r="E197" s="303">
        <v>10000</v>
      </c>
      <c r="F197" s="361">
        <f t="shared" si="52"/>
        <v>10000</v>
      </c>
      <c r="G197" s="102">
        <v>0</v>
      </c>
      <c r="H197" s="118">
        <f t="shared" si="53"/>
        <v>0</v>
      </c>
      <c r="I197" s="361">
        <f t="shared" si="54"/>
        <v>10000</v>
      </c>
      <c r="J197" s="103" t="s">
        <v>79</v>
      </c>
      <c r="K197" s="245"/>
      <c r="L197" s="305"/>
      <c r="M197" s="132"/>
    </row>
    <row r="198" spans="1:13" ht="24" customHeight="1">
      <c r="A198" s="356"/>
      <c r="B198" s="100"/>
      <c r="C198" s="348"/>
      <c r="D198" s="315"/>
      <c r="E198" s="349"/>
      <c r="F198" s="230"/>
      <c r="G198" s="102"/>
      <c r="H198" s="118"/>
      <c r="I198" s="229"/>
      <c r="J198" s="230"/>
      <c r="K198" s="245"/>
      <c r="L198" s="147"/>
      <c r="M198" s="165"/>
    </row>
    <row r="199" spans="1:13" ht="24" customHeight="1">
      <c r="A199" s="356"/>
      <c r="B199" s="107"/>
      <c r="C199" s="308"/>
      <c r="D199" s="315"/>
      <c r="E199" s="362"/>
      <c r="F199" s="230"/>
      <c r="G199" s="102"/>
      <c r="H199" s="118"/>
      <c r="I199" s="350"/>
      <c r="J199" s="230"/>
      <c r="K199" s="245"/>
      <c r="L199" s="147"/>
      <c r="M199" s="132"/>
    </row>
    <row r="200" spans="1:13" ht="24" customHeight="1">
      <c r="A200" s="356"/>
      <c r="B200" s="107"/>
      <c r="C200" s="308"/>
      <c r="D200" s="315"/>
      <c r="E200" s="362"/>
      <c r="F200" s="230"/>
      <c r="G200" s="102"/>
      <c r="H200" s="118"/>
      <c r="I200" s="350"/>
      <c r="J200" s="230"/>
      <c r="K200" s="245"/>
      <c r="L200" s="147"/>
      <c r="M200" s="132"/>
    </row>
    <row r="201" spans="1:13" ht="24" customHeight="1">
      <c r="A201" s="363"/>
      <c r="B201" s="291"/>
      <c r="C201" s="364"/>
      <c r="D201" s="310"/>
      <c r="E201" s="365"/>
      <c r="F201" s="271"/>
      <c r="G201" s="312"/>
      <c r="H201" s="313"/>
      <c r="I201" s="366"/>
      <c r="J201" s="271"/>
      <c r="K201" s="245"/>
      <c r="L201" s="147"/>
      <c r="M201" s="132"/>
    </row>
    <row r="202" spans="1:13">
      <c r="A202" s="367"/>
      <c r="B202" s="338" t="s">
        <v>53</v>
      </c>
      <c r="C202" s="122"/>
      <c r="D202" s="127"/>
      <c r="E202" s="125"/>
      <c r="F202" s="125"/>
      <c r="G202" s="125"/>
      <c r="H202" s="125"/>
      <c r="I202" s="126">
        <f>SUM(I188:I201)</f>
        <v>61059</v>
      </c>
      <c r="J202" s="127"/>
    </row>
    <row r="203" spans="1:13">
      <c r="A203" s="394" t="s">
        <v>213</v>
      </c>
      <c r="B203" s="394"/>
      <c r="C203" s="394"/>
      <c r="D203" s="394"/>
      <c r="E203" s="394"/>
      <c r="F203" s="394"/>
      <c r="G203" s="394"/>
      <c r="H203" s="394"/>
      <c r="I203" s="394"/>
      <c r="J203" s="394"/>
    </row>
    <row r="204" spans="1:13">
      <c r="A204" s="400" t="s">
        <v>0</v>
      </c>
      <c r="B204" s="400"/>
      <c r="C204" s="400"/>
      <c r="D204" s="400"/>
      <c r="E204" s="400"/>
      <c r="F204" s="400"/>
      <c r="G204" s="400"/>
      <c r="H204" s="400"/>
      <c r="I204" s="400"/>
      <c r="J204" s="400"/>
    </row>
    <row r="205" spans="1:13">
      <c r="A205" s="38" t="s">
        <v>40</v>
      </c>
      <c r="B205" s="38"/>
      <c r="C205" s="76"/>
      <c r="D205" s="77"/>
      <c r="E205" s="77"/>
      <c r="F205" s="77"/>
      <c r="G205" s="77"/>
      <c r="H205" s="77"/>
      <c r="I205" s="77"/>
      <c r="J205" s="78"/>
    </row>
    <row r="206" spans="1:13">
      <c r="A206" s="3" t="s">
        <v>169</v>
      </c>
      <c r="B206" s="3"/>
      <c r="C206" s="4"/>
      <c r="D206" s="5"/>
      <c r="E206" s="5"/>
      <c r="F206" s="5"/>
      <c r="G206" s="5"/>
      <c r="H206" s="5"/>
      <c r="I206" s="5"/>
      <c r="J206" s="6"/>
    </row>
    <row r="207" spans="1:13">
      <c r="A207" s="3" t="s">
        <v>91</v>
      </c>
      <c r="B207" s="3"/>
      <c r="C207" s="4"/>
      <c r="D207" s="5"/>
      <c r="E207" s="3" t="s">
        <v>13</v>
      </c>
      <c r="F207" s="3"/>
      <c r="G207" s="3"/>
      <c r="H207" s="3"/>
      <c r="I207" s="3"/>
      <c r="J207" s="6"/>
    </row>
    <row r="208" spans="1:13">
      <c r="A208" s="3" t="s">
        <v>50</v>
      </c>
      <c r="B208" s="3"/>
      <c r="C208" s="4"/>
      <c r="D208" s="5"/>
      <c r="E208" s="3"/>
      <c r="F208" s="3"/>
      <c r="G208" s="3"/>
      <c r="H208" s="3"/>
      <c r="I208" s="3"/>
      <c r="J208" s="6"/>
    </row>
    <row r="209" spans="1:10">
      <c r="A209" s="3" t="s">
        <v>268</v>
      </c>
      <c r="B209" s="3"/>
      <c r="C209" s="4"/>
      <c r="D209" s="5"/>
      <c r="E209" s="84" t="s">
        <v>14</v>
      </c>
      <c r="F209" s="85"/>
      <c r="G209" s="85" t="s">
        <v>15</v>
      </c>
      <c r="H209" s="85" t="s">
        <v>263</v>
      </c>
      <c r="I209" s="85" t="s">
        <v>16</v>
      </c>
      <c r="J209" s="85">
        <v>2567</v>
      </c>
    </row>
    <row r="210" spans="1:10">
      <c r="A210" s="395" t="s">
        <v>1</v>
      </c>
      <c r="B210" s="395"/>
      <c r="C210" s="395"/>
      <c r="D210" s="395"/>
      <c r="E210" s="395"/>
      <c r="F210" s="395"/>
      <c r="G210" s="395"/>
      <c r="H210" s="395"/>
      <c r="I210" s="395"/>
      <c r="J210" s="395"/>
    </row>
    <row r="211" spans="1:10">
      <c r="A211" s="396" t="s">
        <v>2</v>
      </c>
      <c r="B211" s="391" t="s">
        <v>3</v>
      </c>
      <c r="C211" s="398" t="s">
        <v>4</v>
      </c>
      <c r="D211" s="391" t="s">
        <v>5</v>
      </c>
      <c r="E211" s="393" t="s">
        <v>6</v>
      </c>
      <c r="F211" s="393"/>
      <c r="G211" s="393" t="s">
        <v>9</v>
      </c>
      <c r="H211" s="393"/>
      <c r="I211" s="86" t="s">
        <v>10</v>
      </c>
      <c r="J211" s="86" t="s">
        <v>12</v>
      </c>
    </row>
    <row r="212" spans="1:10" s="380" customFormat="1" ht="22.8">
      <c r="A212" s="397"/>
      <c r="B212" s="392"/>
      <c r="C212" s="399"/>
      <c r="D212" s="392"/>
      <c r="E212" s="378" t="s">
        <v>7</v>
      </c>
      <c r="F212" s="378" t="s">
        <v>8</v>
      </c>
      <c r="G212" s="378" t="s">
        <v>7</v>
      </c>
      <c r="H212" s="378" t="s">
        <v>8</v>
      </c>
      <c r="I212" s="378" t="s">
        <v>11</v>
      </c>
      <c r="J212" s="378"/>
    </row>
    <row r="213" spans="1:10">
      <c r="A213" s="368" t="s">
        <v>71</v>
      </c>
      <c r="B213" s="223" t="s">
        <v>77</v>
      </c>
      <c r="C213" s="189"/>
      <c r="D213" s="190"/>
      <c r="E213" s="191"/>
      <c r="F213" s="191"/>
      <c r="G213" s="191"/>
      <c r="H213" s="191"/>
      <c r="I213" s="191"/>
      <c r="J213" s="205"/>
    </row>
    <row r="214" spans="1:10">
      <c r="A214" s="331" t="s">
        <v>72</v>
      </c>
      <c r="B214" s="149" t="s">
        <v>104</v>
      </c>
      <c r="C214" s="154">
        <v>6</v>
      </c>
      <c r="D214" s="103" t="s">
        <v>41</v>
      </c>
      <c r="E214" s="102">
        <v>350</v>
      </c>
      <c r="F214" s="118">
        <f>SUM(C214*E214)</f>
        <v>2100</v>
      </c>
      <c r="G214" s="102">
        <v>0</v>
      </c>
      <c r="H214" s="118">
        <f>SUM(C214*G214)</f>
        <v>0</v>
      </c>
      <c r="I214" s="118">
        <f t="shared" ref="I214:I217" si="55">SUM(F214+H214)</f>
        <v>2100</v>
      </c>
      <c r="J214" s="103" t="s">
        <v>79</v>
      </c>
    </row>
    <row r="215" spans="1:10">
      <c r="A215" s="331" t="s">
        <v>80</v>
      </c>
      <c r="B215" s="149" t="s">
        <v>82</v>
      </c>
      <c r="C215" s="154">
        <v>2</v>
      </c>
      <c r="D215" s="103" t="s">
        <v>41</v>
      </c>
      <c r="E215" s="102">
        <v>900</v>
      </c>
      <c r="F215" s="118">
        <f>SUM(C215*E215)</f>
        <v>1800</v>
      </c>
      <c r="G215" s="102">
        <v>0</v>
      </c>
      <c r="H215" s="118">
        <f>SUM(C215*G215)</f>
        <v>0</v>
      </c>
      <c r="I215" s="118">
        <f t="shared" si="55"/>
        <v>1800</v>
      </c>
      <c r="J215" s="103"/>
    </row>
    <row r="216" spans="1:10">
      <c r="A216" s="331" t="s">
        <v>81</v>
      </c>
      <c r="B216" s="149" t="s">
        <v>258</v>
      </c>
      <c r="C216" s="154">
        <v>1</v>
      </c>
      <c r="D216" s="103" t="s">
        <v>41</v>
      </c>
      <c r="E216" s="102">
        <v>20000</v>
      </c>
      <c r="F216" s="118">
        <f>SUM(C216*E216)</f>
        <v>20000</v>
      </c>
      <c r="G216" s="102">
        <v>0</v>
      </c>
      <c r="H216" s="118">
        <f>SUM(C216*G216)</f>
        <v>0</v>
      </c>
      <c r="I216" s="118">
        <f t="shared" si="55"/>
        <v>20000</v>
      </c>
      <c r="J216" s="103" t="s">
        <v>79</v>
      </c>
    </row>
    <row r="217" spans="1:10">
      <c r="A217" s="331" t="s">
        <v>248</v>
      </c>
      <c r="B217" s="149" t="s">
        <v>249</v>
      </c>
      <c r="C217" s="154">
        <v>1</v>
      </c>
      <c r="D217" s="103" t="s">
        <v>54</v>
      </c>
      <c r="E217" s="102">
        <v>100000</v>
      </c>
      <c r="F217" s="118">
        <f>SUM(C217*E217)</f>
        <v>100000</v>
      </c>
      <c r="G217" s="102">
        <v>0</v>
      </c>
      <c r="H217" s="118">
        <f>SUM(C217*G217)</f>
        <v>0</v>
      </c>
      <c r="I217" s="102">
        <f t="shared" si="55"/>
        <v>100000</v>
      </c>
      <c r="J217" s="103" t="s">
        <v>79</v>
      </c>
    </row>
    <row r="218" spans="1:10">
      <c r="A218" s="331"/>
      <c r="B218" s="149"/>
      <c r="C218" s="207"/>
      <c r="D218" s="208"/>
      <c r="E218" s="61"/>
      <c r="F218" s="63"/>
      <c r="G218" s="61"/>
      <c r="H218" s="63"/>
      <c r="I218" s="63"/>
      <c r="J218" s="103"/>
    </row>
    <row r="219" spans="1:10">
      <c r="A219" s="200"/>
      <c r="B219" s="157"/>
      <c r="C219" s="163"/>
      <c r="D219" s="164"/>
      <c r="E219" s="109"/>
      <c r="F219" s="117"/>
      <c r="G219" s="109"/>
      <c r="H219" s="117"/>
      <c r="I219" s="117"/>
      <c r="J219" s="164"/>
    </row>
    <row r="220" spans="1:10">
      <c r="A220" s="369"/>
      <c r="B220" s="157"/>
      <c r="C220" s="163"/>
      <c r="D220" s="164"/>
      <c r="E220" s="109"/>
      <c r="F220" s="117"/>
      <c r="G220" s="109"/>
      <c r="H220" s="117"/>
      <c r="I220" s="117"/>
      <c r="J220" s="164"/>
    </row>
    <row r="221" spans="1:10">
      <c r="A221" s="166"/>
      <c r="B221" s="157"/>
      <c r="C221" s="207"/>
      <c r="D221" s="208"/>
      <c r="E221" s="61"/>
      <c r="F221" s="63"/>
      <c r="G221" s="61"/>
      <c r="H221" s="63"/>
      <c r="I221" s="63"/>
      <c r="J221" s="159"/>
    </row>
    <row r="222" spans="1:10">
      <c r="A222" s="369"/>
      <c r="B222" s="157"/>
      <c r="C222" s="207"/>
      <c r="D222" s="208"/>
      <c r="E222" s="61"/>
      <c r="F222" s="63"/>
      <c r="G222" s="61"/>
      <c r="H222" s="63"/>
      <c r="I222" s="63"/>
      <c r="J222" s="159"/>
    </row>
    <row r="223" spans="1:10">
      <c r="A223" s="200"/>
      <c r="B223" s="162"/>
      <c r="C223" s="370"/>
      <c r="D223" s="208"/>
      <c r="E223" s="63"/>
      <c r="F223" s="63"/>
      <c r="G223" s="63"/>
      <c r="H223" s="63"/>
      <c r="I223" s="63"/>
      <c r="J223" s="198"/>
    </row>
    <row r="224" spans="1:10">
      <c r="A224" s="371"/>
      <c r="B224" s="372"/>
      <c r="C224" s="373"/>
      <c r="D224" s="374"/>
      <c r="E224" s="375"/>
      <c r="F224" s="375"/>
      <c r="G224" s="375"/>
      <c r="H224" s="375"/>
      <c r="I224" s="375"/>
      <c r="J224" s="185"/>
    </row>
    <row r="225" spans="1:10">
      <c r="A225" s="376"/>
      <c r="B225" s="338" t="s">
        <v>78</v>
      </c>
      <c r="C225" s="122"/>
      <c r="D225" s="127"/>
      <c r="E225" s="125"/>
      <c r="F225" s="125"/>
      <c r="G225" s="125"/>
      <c r="H225" s="125"/>
      <c r="I225" s="126">
        <f>SUM(I213:I224)</f>
        <v>123900</v>
      </c>
      <c r="J225" s="127"/>
    </row>
  </sheetData>
  <mergeCells count="81">
    <mergeCell ref="B159:B160"/>
    <mergeCell ref="C159:C160"/>
    <mergeCell ref="D159:D160"/>
    <mergeCell ref="E159:F159"/>
    <mergeCell ref="A152:J152"/>
    <mergeCell ref="A151:J151"/>
    <mergeCell ref="E58:F58"/>
    <mergeCell ref="A1:J1"/>
    <mergeCell ref="A2:J2"/>
    <mergeCell ref="A8:J8"/>
    <mergeCell ref="A9:A10"/>
    <mergeCell ref="B9:B10"/>
    <mergeCell ref="C9:C10"/>
    <mergeCell ref="D9:D10"/>
    <mergeCell ref="E9:F9"/>
    <mergeCell ref="G9:H9"/>
    <mergeCell ref="A26:J26"/>
    <mergeCell ref="A27:J27"/>
    <mergeCell ref="A33:J33"/>
    <mergeCell ref="A34:A35"/>
    <mergeCell ref="B34:B35"/>
    <mergeCell ref="C34:C35"/>
    <mergeCell ref="D34:D35"/>
    <mergeCell ref="D58:D59"/>
    <mergeCell ref="G34:H34"/>
    <mergeCell ref="E34:F34"/>
    <mergeCell ref="A50:J50"/>
    <mergeCell ref="A51:J51"/>
    <mergeCell ref="A57:J57"/>
    <mergeCell ref="A58:A59"/>
    <mergeCell ref="B58:B59"/>
    <mergeCell ref="G84:H84"/>
    <mergeCell ref="A101:J101"/>
    <mergeCell ref="A107:J107"/>
    <mergeCell ref="C58:C59"/>
    <mergeCell ref="G58:H58"/>
    <mergeCell ref="A76:J76"/>
    <mergeCell ref="A77:J77"/>
    <mergeCell ref="A83:J83"/>
    <mergeCell ref="A84:A85"/>
    <mergeCell ref="B84:B85"/>
    <mergeCell ref="C84:C85"/>
    <mergeCell ref="D84:D85"/>
    <mergeCell ref="E84:F84"/>
    <mergeCell ref="A108:A109"/>
    <mergeCell ref="B108:B109"/>
    <mergeCell ref="C108:C109"/>
    <mergeCell ref="D108:D109"/>
    <mergeCell ref="E108:F108"/>
    <mergeCell ref="G108:H108"/>
    <mergeCell ref="A100:J100"/>
    <mergeCell ref="A204:J204"/>
    <mergeCell ref="A210:J210"/>
    <mergeCell ref="A211:A212"/>
    <mergeCell ref="B211:B212"/>
    <mergeCell ref="C211:C212"/>
    <mergeCell ref="D211:D212"/>
    <mergeCell ref="E211:F211"/>
    <mergeCell ref="G211:H211"/>
    <mergeCell ref="A178:J178"/>
    <mergeCell ref="A179:J179"/>
    <mergeCell ref="A185:J185"/>
    <mergeCell ref="A186:A187"/>
    <mergeCell ref="B186:B187"/>
    <mergeCell ref="C186:C187"/>
    <mergeCell ref="D186:D187"/>
    <mergeCell ref="E186:F186"/>
    <mergeCell ref="G186:H186"/>
    <mergeCell ref="A125:J125"/>
    <mergeCell ref="A203:J203"/>
    <mergeCell ref="A132:J132"/>
    <mergeCell ref="A133:A134"/>
    <mergeCell ref="B133:B134"/>
    <mergeCell ref="C133:C134"/>
    <mergeCell ref="G159:H159"/>
    <mergeCell ref="A126:J126"/>
    <mergeCell ref="A158:J158"/>
    <mergeCell ref="D133:D134"/>
    <mergeCell ref="E133:F133"/>
    <mergeCell ref="G133:H133"/>
    <mergeCell ref="A159:A160"/>
  </mergeCells>
  <phoneticPr fontId="2" type="noConversion"/>
  <printOptions horizontalCentered="1" verticalCentered="1"/>
  <pageMargins left="0.23622047244094491" right="0.31496062992125984" top="0.35433070866141736" bottom="0.43307086614173229" header="0.31496062992125984" footer="0.31496062992125984"/>
  <pageSetup paperSize="9" scale="80" fitToHeight="0" orientation="landscape" r:id="rId1"/>
  <headerFooter scaleWithDoc="0" alignWithMargins="0"/>
  <rowBreaks count="7" manualBreakCount="7">
    <brk id="25" max="9" man="1"/>
    <brk id="49" max="16383" man="1"/>
    <brk id="75" max="16383" man="1"/>
    <brk id="98" max="9" man="1"/>
    <brk id="124" max="9" man="1"/>
    <brk id="150" max="16383" man="1"/>
    <brk id="20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5"/>
  <sheetViews>
    <sheetView view="pageBreakPreview" topLeftCell="A22" zoomScale="110" zoomScaleNormal="136" zoomScaleSheetLayoutView="110" workbookViewId="0">
      <selection activeCell="B30" sqref="B30"/>
    </sheetView>
  </sheetViews>
  <sheetFormatPr defaultColWidth="9" defaultRowHeight="24.6"/>
  <cols>
    <col min="1" max="1" width="7.44140625" style="1" customWidth="1"/>
    <col min="2" max="2" width="57.109375" style="1" customWidth="1"/>
    <col min="3" max="3" width="8.33203125" style="69" bestFit="1" customWidth="1"/>
    <col min="4" max="4" width="6.33203125" style="69" bestFit="1" customWidth="1"/>
    <col min="5" max="5" width="13.33203125" style="69" customWidth="1"/>
    <col min="6" max="6" width="12.109375" style="69" customWidth="1"/>
    <col min="7" max="7" width="12.77734375" style="69" customWidth="1"/>
    <col min="8" max="8" width="10.33203125" style="69" customWidth="1"/>
    <col min="9" max="9" width="15.77734375" style="69" customWidth="1"/>
    <col min="10" max="10" width="11.109375" style="1" customWidth="1"/>
    <col min="11" max="11" width="9" style="1"/>
    <col min="12" max="12" width="12.33203125" style="1" bestFit="1" customWidth="1"/>
    <col min="13" max="16384" width="9" style="1"/>
  </cols>
  <sheetData>
    <row r="1" spans="1:11">
      <c r="A1" s="394" t="s">
        <v>90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1">
      <c r="A2" s="400" t="s">
        <v>0</v>
      </c>
      <c r="B2" s="400"/>
      <c r="C2" s="400"/>
      <c r="D2" s="400"/>
      <c r="E2" s="400"/>
      <c r="F2" s="400"/>
      <c r="G2" s="400"/>
      <c r="H2" s="400"/>
      <c r="I2" s="400"/>
      <c r="J2" s="400"/>
    </row>
    <row r="3" spans="1:11">
      <c r="A3" s="38" t="s">
        <v>40</v>
      </c>
      <c r="B3" s="38"/>
      <c r="C3" s="76"/>
      <c r="D3" s="77"/>
      <c r="E3" s="77"/>
      <c r="F3" s="77"/>
      <c r="G3" s="77"/>
      <c r="H3" s="77"/>
      <c r="I3" s="77"/>
      <c r="J3" s="78"/>
    </row>
    <row r="4" spans="1:11" s="83" customFormat="1" ht="21.6">
      <c r="A4" s="79" t="s">
        <v>169</v>
      </c>
      <c r="B4" s="79"/>
      <c r="C4" s="80"/>
      <c r="D4" s="81"/>
      <c r="E4" s="81"/>
      <c r="F4" s="81"/>
      <c r="G4" s="81"/>
      <c r="H4" s="81"/>
      <c r="I4" s="81"/>
      <c r="J4" s="82"/>
    </row>
    <row r="5" spans="1:11">
      <c r="A5" s="3" t="s">
        <v>91</v>
      </c>
      <c r="B5" s="3"/>
      <c r="C5" s="4"/>
      <c r="D5" s="5"/>
      <c r="E5" s="3" t="s">
        <v>13</v>
      </c>
      <c r="F5" s="3"/>
      <c r="G5" s="3"/>
      <c r="H5" s="3"/>
      <c r="I5" s="3"/>
      <c r="J5" s="6"/>
    </row>
    <row r="6" spans="1:11">
      <c r="A6" s="3" t="s">
        <v>50</v>
      </c>
      <c r="B6" s="3"/>
      <c r="C6" s="4"/>
      <c r="D6" s="5"/>
      <c r="E6" s="3"/>
      <c r="F6" s="3"/>
      <c r="G6" s="3"/>
      <c r="H6" s="3"/>
      <c r="I6" s="3"/>
      <c r="J6" s="6"/>
    </row>
    <row r="7" spans="1:11" s="31" customFormat="1">
      <c r="A7" s="3" t="s">
        <v>268</v>
      </c>
      <c r="B7" s="3"/>
      <c r="C7" s="4"/>
      <c r="D7" s="5"/>
      <c r="E7" s="84" t="s">
        <v>14</v>
      </c>
      <c r="F7" s="85"/>
      <c r="G7" s="85" t="s">
        <v>15</v>
      </c>
      <c r="H7" s="85" t="s">
        <v>263</v>
      </c>
      <c r="I7" s="85" t="s">
        <v>16</v>
      </c>
      <c r="J7" s="85">
        <v>2567</v>
      </c>
    </row>
    <row r="8" spans="1:11">
      <c r="A8" s="395" t="s">
        <v>1</v>
      </c>
      <c r="B8" s="395"/>
      <c r="C8" s="395"/>
      <c r="D8" s="395"/>
      <c r="E8" s="395"/>
      <c r="F8" s="395"/>
      <c r="G8" s="395"/>
      <c r="H8" s="395"/>
      <c r="I8" s="395"/>
      <c r="J8" s="395"/>
    </row>
    <row r="9" spans="1:11">
      <c r="A9" s="396" t="s">
        <v>2</v>
      </c>
      <c r="B9" s="391" t="s">
        <v>3</v>
      </c>
      <c r="C9" s="398" t="s">
        <v>4</v>
      </c>
      <c r="D9" s="391" t="s">
        <v>5</v>
      </c>
      <c r="E9" s="393" t="s">
        <v>6</v>
      </c>
      <c r="F9" s="393"/>
      <c r="G9" s="393" t="s">
        <v>9</v>
      </c>
      <c r="H9" s="393"/>
      <c r="I9" s="86" t="s">
        <v>10</v>
      </c>
      <c r="J9" s="86" t="s">
        <v>12</v>
      </c>
    </row>
    <row r="10" spans="1:11" s="379" customFormat="1" ht="22.8">
      <c r="A10" s="397"/>
      <c r="B10" s="392"/>
      <c r="C10" s="399"/>
      <c r="D10" s="392"/>
      <c r="E10" s="378" t="s">
        <v>7</v>
      </c>
      <c r="F10" s="378" t="s">
        <v>8</v>
      </c>
      <c r="G10" s="378" t="s">
        <v>7</v>
      </c>
      <c r="H10" s="378" t="s">
        <v>8</v>
      </c>
      <c r="I10" s="378" t="s">
        <v>11</v>
      </c>
      <c r="J10" s="378"/>
    </row>
    <row r="11" spans="1:11" s="96" customFormat="1">
      <c r="A11" s="87" t="s">
        <v>39</v>
      </c>
      <c r="B11" s="88" t="s">
        <v>93</v>
      </c>
      <c r="C11" s="89"/>
      <c r="D11" s="90"/>
      <c r="E11" s="91"/>
      <c r="F11" s="92"/>
      <c r="G11" s="93"/>
      <c r="H11" s="94"/>
      <c r="I11" s="94"/>
      <c r="J11" s="95"/>
    </row>
    <row r="12" spans="1:11" s="3" customFormat="1">
      <c r="A12" s="97" t="s">
        <v>37</v>
      </c>
      <c r="B12" s="98" t="s">
        <v>157</v>
      </c>
      <c r="C12" s="99">
        <v>2</v>
      </c>
      <c r="D12" s="99" t="s">
        <v>158</v>
      </c>
      <c r="E12" s="100">
        <v>24018.691589999999</v>
      </c>
      <c r="F12" s="100">
        <f t="shared" ref="F12:F13" si="0">C12*E12</f>
        <v>48037.383179999997</v>
      </c>
      <c r="G12" s="101">
        <v>0</v>
      </c>
      <c r="H12" s="102">
        <f>SUM(C12*G12)</f>
        <v>0</v>
      </c>
      <c r="I12" s="101">
        <f>F12+H12</f>
        <v>48037.383179999997</v>
      </c>
      <c r="J12" s="103"/>
    </row>
    <row r="13" spans="1:11" s="105" customFormat="1">
      <c r="A13" s="97" t="s">
        <v>34</v>
      </c>
      <c r="B13" s="98" t="s">
        <v>159</v>
      </c>
      <c r="C13" s="99">
        <v>2</v>
      </c>
      <c r="D13" s="99" t="s">
        <v>158</v>
      </c>
      <c r="E13" s="100">
        <v>42523.36449</v>
      </c>
      <c r="F13" s="100">
        <f t="shared" si="0"/>
        <v>85046.72898</v>
      </c>
      <c r="G13" s="101">
        <v>0</v>
      </c>
      <c r="H13" s="102">
        <f t="shared" ref="H13:H21" si="1">SUM(C13*G13)</f>
        <v>0</v>
      </c>
      <c r="I13" s="101">
        <f t="shared" ref="I13:I21" si="2">F13+H13</f>
        <v>85046.72898</v>
      </c>
      <c r="J13" s="103"/>
      <c r="K13" s="104"/>
    </row>
    <row r="14" spans="1:11" s="105" customFormat="1">
      <c r="A14" s="97" t="s">
        <v>87</v>
      </c>
      <c r="B14" s="98" t="s">
        <v>160</v>
      </c>
      <c r="C14" s="106">
        <v>21</v>
      </c>
      <c r="D14" s="106" t="s">
        <v>103</v>
      </c>
      <c r="E14" s="107">
        <v>2040</v>
      </c>
      <c r="F14" s="107">
        <f>C14*E14</f>
        <v>42840</v>
      </c>
      <c r="G14" s="101">
        <v>0</v>
      </c>
      <c r="H14" s="102">
        <f t="shared" si="1"/>
        <v>0</v>
      </c>
      <c r="I14" s="101">
        <f t="shared" si="2"/>
        <v>42840</v>
      </c>
      <c r="J14" s="108"/>
      <c r="K14" s="104"/>
    </row>
    <row r="15" spans="1:11" s="5" customFormat="1">
      <c r="A15" s="97" t="s">
        <v>88</v>
      </c>
      <c r="B15" s="98" t="s">
        <v>259</v>
      </c>
      <c r="C15" s="106">
        <v>12</v>
      </c>
      <c r="D15" s="106" t="s">
        <v>103</v>
      </c>
      <c r="E15" s="107">
        <v>4500</v>
      </c>
      <c r="F15" s="107">
        <f t="shared" ref="F15:F21" si="3">C15*E15</f>
        <v>54000</v>
      </c>
      <c r="G15" s="101">
        <v>0</v>
      </c>
      <c r="H15" s="102">
        <f t="shared" si="1"/>
        <v>0</v>
      </c>
      <c r="I15" s="107">
        <f t="shared" si="2"/>
        <v>54000</v>
      </c>
      <c r="J15" s="109"/>
      <c r="K15" s="98"/>
    </row>
    <row r="16" spans="1:11" s="5" customFormat="1">
      <c r="A16" s="97" t="s">
        <v>89</v>
      </c>
      <c r="B16" s="98" t="s">
        <v>227</v>
      </c>
      <c r="C16" s="106">
        <v>2</v>
      </c>
      <c r="D16" s="106" t="s">
        <v>41</v>
      </c>
      <c r="E16" s="107">
        <v>5800</v>
      </c>
      <c r="F16" s="107">
        <f t="shared" si="3"/>
        <v>11600</v>
      </c>
      <c r="G16" s="101">
        <v>0</v>
      </c>
      <c r="H16" s="102">
        <f t="shared" si="1"/>
        <v>0</v>
      </c>
      <c r="I16" s="107">
        <f t="shared" si="2"/>
        <v>11600</v>
      </c>
      <c r="J16" s="109"/>
      <c r="K16" s="98"/>
    </row>
    <row r="17" spans="1:12" s="5" customFormat="1">
      <c r="A17" s="97" t="s">
        <v>224</v>
      </c>
      <c r="B17" s="98" t="s">
        <v>260</v>
      </c>
      <c r="C17" s="106">
        <v>7</v>
      </c>
      <c r="D17" s="106" t="s">
        <v>103</v>
      </c>
      <c r="E17" s="107">
        <v>2400</v>
      </c>
      <c r="F17" s="107">
        <f t="shared" si="3"/>
        <v>16800</v>
      </c>
      <c r="G17" s="101">
        <v>0</v>
      </c>
      <c r="H17" s="102">
        <f t="shared" si="1"/>
        <v>0</v>
      </c>
      <c r="I17" s="107">
        <f t="shared" si="2"/>
        <v>16800</v>
      </c>
      <c r="J17" s="109"/>
      <c r="K17" s="98"/>
    </row>
    <row r="18" spans="1:12" s="5" customFormat="1">
      <c r="A18" s="97" t="s">
        <v>225</v>
      </c>
      <c r="B18" s="98" t="s">
        <v>261</v>
      </c>
      <c r="C18" s="106">
        <v>2</v>
      </c>
      <c r="D18" s="106" t="s">
        <v>103</v>
      </c>
      <c r="E18" s="107">
        <v>2900</v>
      </c>
      <c r="F18" s="107">
        <f t="shared" si="3"/>
        <v>5800</v>
      </c>
      <c r="G18" s="101">
        <v>0</v>
      </c>
      <c r="H18" s="102">
        <f t="shared" si="1"/>
        <v>0</v>
      </c>
      <c r="I18" s="107">
        <f t="shared" si="2"/>
        <v>5800</v>
      </c>
      <c r="J18" s="109"/>
      <c r="K18" s="98"/>
    </row>
    <row r="19" spans="1:12" s="105" customFormat="1">
      <c r="A19" s="97" t="s">
        <v>228</v>
      </c>
      <c r="B19" s="98" t="s">
        <v>222</v>
      </c>
      <c r="C19" s="106">
        <v>27</v>
      </c>
      <c r="D19" s="106" t="s">
        <v>103</v>
      </c>
      <c r="E19" s="107">
        <v>1200</v>
      </c>
      <c r="F19" s="107">
        <f t="shared" si="3"/>
        <v>32400</v>
      </c>
      <c r="G19" s="101">
        <v>0</v>
      </c>
      <c r="H19" s="102">
        <f t="shared" si="1"/>
        <v>0</v>
      </c>
      <c r="I19" s="107">
        <f t="shared" si="2"/>
        <v>32400</v>
      </c>
      <c r="J19" s="109"/>
      <c r="K19" s="104"/>
    </row>
    <row r="20" spans="1:12" s="5" customFormat="1">
      <c r="A20" s="97" t="s">
        <v>229</v>
      </c>
      <c r="B20" s="98" t="s">
        <v>223</v>
      </c>
      <c r="C20" s="106">
        <v>6</v>
      </c>
      <c r="D20" s="106" t="s">
        <v>103</v>
      </c>
      <c r="E20" s="110">
        <v>2200</v>
      </c>
      <c r="F20" s="107">
        <f t="shared" si="3"/>
        <v>13200</v>
      </c>
      <c r="G20" s="101">
        <v>0</v>
      </c>
      <c r="H20" s="102">
        <f t="shared" si="1"/>
        <v>0</v>
      </c>
      <c r="I20" s="107">
        <f t="shared" si="2"/>
        <v>13200</v>
      </c>
      <c r="J20" s="66"/>
      <c r="K20" s="98"/>
    </row>
    <row r="21" spans="1:12" s="105" customFormat="1">
      <c r="A21" s="97" t="s">
        <v>230</v>
      </c>
      <c r="B21" s="98" t="s">
        <v>226</v>
      </c>
      <c r="C21" s="106">
        <v>4</v>
      </c>
      <c r="D21" s="106" t="s">
        <v>103</v>
      </c>
      <c r="E21" s="110">
        <v>1900</v>
      </c>
      <c r="F21" s="107">
        <f t="shared" si="3"/>
        <v>7600</v>
      </c>
      <c r="G21" s="101">
        <v>0</v>
      </c>
      <c r="H21" s="102">
        <f t="shared" si="1"/>
        <v>0</v>
      </c>
      <c r="I21" s="107">
        <f t="shared" si="2"/>
        <v>7600</v>
      </c>
      <c r="J21" s="103"/>
      <c r="K21" s="104"/>
    </row>
    <row r="22" spans="1:12" s="31" customFormat="1">
      <c r="A22" s="111"/>
      <c r="B22" s="112"/>
      <c r="C22" s="113"/>
      <c r="D22" s="114"/>
      <c r="E22" s="115"/>
      <c r="F22" s="115"/>
      <c r="G22" s="116"/>
      <c r="H22" s="117"/>
      <c r="I22" s="118"/>
      <c r="J22" s="119"/>
    </row>
    <row r="23" spans="1:12">
      <c r="A23" s="120"/>
      <c r="B23" s="121" t="s">
        <v>53</v>
      </c>
      <c r="C23" s="122"/>
      <c r="D23" s="123"/>
      <c r="E23" s="124"/>
      <c r="F23" s="124"/>
      <c r="G23" s="125"/>
      <c r="H23" s="125"/>
      <c r="I23" s="126">
        <f>SUM(I12:I22)</f>
        <v>317324.11216000002</v>
      </c>
      <c r="J23" s="127"/>
      <c r="L23" s="64">
        <f>SUM(I12:I13)</f>
        <v>133084.11215999999</v>
      </c>
    </row>
    <row r="24" spans="1:12">
      <c r="A24" s="128"/>
      <c r="B24" s="129"/>
      <c r="C24" s="130"/>
      <c r="D24" s="131"/>
      <c r="E24" s="132"/>
      <c r="F24" s="132"/>
      <c r="G24" s="132"/>
      <c r="H24" s="132"/>
      <c r="I24" s="133"/>
      <c r="J24" s="131"/>
      <c r="L24" s="64"/>
    </row>
    <row r="25" spans="1:12">
      <c r="A25" s="128"/>
      <c r="B25" s="129"/>
      <c r="C25" s="130"/>
      <c r="D25" s="131"/>
      <c r="E25" s="132"/>
      <c r="F25" s="132"/>
      <c r="G25" s="132"/>
      <c r="H25" s="132"/>
      <c r="I25" s="133"/>
      <c r="J25" s="131"/>
      <c r="L25" s="64"/>
    </row>
    <row r="26" spans="1:12">
      <c r="A26" s="394" t="s">
        <v>250</v>
      </c>
      <c r="B26" s="394"/>
      <c r="C26" s="394"/>
      <c r="D26" s="394"/>
      <c r="E26" s="394"/>
      <c r="F26" s="394"/>
      <c r="G26" s="394"/>
      <c r="H26" s="394"/>
      <c r="I26" s="394"/>
      <c r="J26" s="394"/>
    </row>
    <row r="27" spans="1:12">
      <c r="A27" s="400" t="s">
        <v>0</v>
      </c>
      <c r="B27" s="400"/>
      <c r="C27" s="400"/>
      <c r="D27" s="400"/>
      <c r="E27" s="400"/>
      <c r="F27" s="400"/>
      <c r="G27" s="400"/>
      <c r="H27" s="400"/>
      <c r="I27" s="400"/>
      <c r="J27" s="400"/>
    </row>
    <row r="28" spans="1:12">
      <c r="A28" s="38" t="s">
        <v>40</v>
      </c>
      <c r="B28" s="38"/>
      <c r="C28" s="76"/>
      <c r="D28" s="77"/>
      <c r="E28" s="77"/>
      <c r="F28" s="77"/>
      <c r="G28" s="77"/>
      <c r="H28" s="77"/>
      <c r="I28" s="77"/>
      <c r="J28" s="78"/>
    </row>
    <row r="29" spans="1:12" s="83" customFormat="1" ht="21.6">
      <c r="A29" s="79" t="s">
        <v>169</v>
      </c>
      <c r="B29" s="79"/>
      <c r="C29" s="80"/>
      <c r="D29" s="81"/>
      <c r="E29" s="81"/>
      <c r="F29" s="81"/>
      <c r="G29" s="81"/>
      <c r="H29" s="81"/>
      <c r="I29" s="81"/>
      <c r="J29" s="82"/>
    </row>
    <row r="30" spans="1:12">
      <c r="A30" s="3" t="s">
        <v>91</v>
      </c>
      <c r="B30" s="3"/>
      <c r="C30" s="4"/>
      <c r="D30" s="5"/>
      <c r="E30" s="3" t="s">
        <v>13</v>
      </c>
      <c r="F30" s="3"/>
      <c r="G30" s="3"/>
      <c r="H30" s="3"/>
      <c r="I30" s="3"/>
      <c r="J30" s="6"/>
    </row>
    <row r="31" spans="1:12">
      <c r="A31" s="3" t="s">
        <v>50</v>
      </c>
      <c r="B31" s="3"/>
      <c r="C31" s="4"/>
      <c r="D31" s="5"/>
      <c r="E31" s="3"/>
      <c r="F31" s="3"/>
      <c r="G31" s="3"/>
      <c r="H31" s="3"/>
      <c r="I31" s="3"/>
      <c r="J31" s="6"/>
    </row>
    <row r="32" spans="1:12" s="31" customFormat="1">
      <c r="A32" s="3" t="s">
        <v>268</v>
      </c>
      <c r="B32" s="3"/>
      <c r="C32" s="4"/>
      <c r="D32" s="5"/>
      <c r="E32" s="84" t="s">
        <v>14</v>
      </c>
      <c r="F32" s="85"/>
      <c r="G32" s="85" t="s">
        <v>15</v>
      </c>
      <c r="H32" s="85" t="s">
        <v>263</v>
      </c>
      <c r="I32" s="85" t="s">
        <v>16</v>
      </c>
      <c r="J32" s="85">
        <v>2567</v>
      </c>
    </row>
    <row r="33" spans="1:12">
      <c r="A33" s="395" t="s">
        <v>1</v>
      </c>
      <c r="B33" s="395"/>
      <c r="C33" s="395"/>
      <c r="D33" s="395"/>
      <c r="E33" s="395"/>
      <c r="F33" s="395"/>
      <c r="G33" s="395"/>
      <c r="H33" s="395"/>
      <c r="I33" s="395"/>
      <c r="J33" s="395"/>
    </row>
    <row r="34" spans="1:12">
      <c r="A34" s="396" t="s">
        <v>2</v>
      </c>
      <c r="B34" s="391" t="s">
        <v>3</v>
      </c>
      <c r="C34" s="398" t="s">
        <v>4</v>
      </c>
      <c r="D34" s="391" t="s">
        <v>5</v>
      </c>
      <c r="E34" s="393" t="s">
        <v>6</v>
      </c>
      <c r="F34" s="393"/>
      <c r="G34" s="393" t="s">
        <v>9</v>
      </c>
      <c r="H34" s="393"/>
      <c r="I34" s="86" t="s">
        <v>10</v>
      </c>
      <c r="J34" s="86" t="s">
        <v>12</v>
      </c>
    </row>
    <row r="35" spans="1:12">
      <c r="A35" s="397"/>
      <c r="B35" s="392"/>
      <c r="C35" s="399"/>
      <c r="D35" s="392"/>
      <c r="E35" s="86" t="s">
        <v>7</v>
      </c>
      <c r="F35" s="86" t="s">
        <v>8</v>
      </c>
      <c r="G35" s="86" t="s">
        <v>7</v>
      </c>
      <c r="H35" s="86" t="s">
        <v>8</v>
      </c>
      <c r="I35" s="86" t="s">
        <v>11</v>
      </c>
      <c r="J35" s="86"/>
    </row>
    <row r="36" spans="1:12" s="96" customFormat="1">
      <c r="A36" s="87"/>
      <c r="B36" s="134" t="s">
        <v>56</v>
      </c>
      <c r="C36" s="89"/>
      <c r="D36" s="90"/>
      <c r="E36" s="91"/>
      <c r="F36" s="92"/>
      <c r="G36" s="93"/>
      <c r="H36" s="94"/>
      <c r="I36" s="94">
        <f>I23</f>
        <v>317324.11216000002</v>
      </c>
      <c r="J36" s="95"/>
    </row>
    <row r="37" spans="1:12" s="3" customFormat="1">
      <c r="A37" s="97" t="s">
        <v>252</v>
      </c>
      <c r="B37" s="98" t="s">
        <v>251</v>
      </c>
      <c r="C37" s="99">
        <v>1</v>
      </c>
      <c r="D37" s="99" t="s">
        <v>41</v>
      </c>
      <c r="E37" s="100">
        <v>59000</v>
      </c>
      <c r="F37" s="100">
        <f>C37*E37</f>
        <v>59000</v>
      </c>
      <c r="G37" s="101">
        <v>0</v>
      </c>
      <c r="H37" s="102">
        <f t="shared" ref="H37" si="4">SUM(C37*G37)</f>
        <v>0</v>
      </c>
      <c r="I37" s="101">
        <f>F37+H37</f>
        <v>59000</v>
      </c>
      <c r="J37" s="103"/>
    </row>
    <row r="38" spans="1:12" s="105" customFormat="1">
      <c r="A38" s="97" t="s">
        <v>253</v>
      </c>
      <c r="B38" s="98" t="s">
        <v>254</v>
      </c>
      <c r="C38" s="99">
        <v>1</v>
      </c>
      <c r="D38" s="99" t="s">
        <v>158</v>
      </c>
      <c r="E38" s="100">
        <v>37383.17757</v>
      </c>
      <c r="F38" s="100">
        <f>C38*E38</f>
        <v>37383.17757</v>
      </c>
      <c r="G38" s="101">
        <v>0</v>
      </c>
      <c r="H38" s="102">
        <f t="shared" ref="H38" si="5">SUM(C38*G38)</f>
        <v>0</v>
      </c>
      <c r="I38" s="101">
        <f>F38+H38</f>
        <v>37383.17757</v>
      </c>
      <c r="J38" s="103"/>
      <c r="K38" s="104"/>
    </row>
    <row r="39" spans="1:12" s="105" customFormat="1">
      <c r="A39" s="97"/>
      <c r="B39" s="98"/>
      <c r="C39" s="106"/>
      <c r="D39" s="106"/>
      <c r="E39" s="107"/>
      <c r="F39" s="107"/>
      <c r="G39" s="101"/>
      <c r="H39" s="102"/>
      <c r="I39" s="101"/>
      <c r="J39" s="109"/>
      <c r="K39" s="104"/>
    </row>
    <row r="40" spans="1:12" s="5" customFormat="1">
      <c r="A40" s="97"/>
      <c r="B40" s="98"/>
      <c r="C40" s="106"/>
      <c r="D40" s="106"/>
      <c r="E40" s="107"/>
      <c r="F40" s="107"/>
      <c r="G40" s="101"/>
      <c r="H40" s="102"/>
      <c r="I40" s="107"/>
      <c r="J40" s="109"/>
      <c r="K40" s="98"/>
    </row>
    <row r="41" spans="1:12" s="5" customFormat="1">
      <c r="A41" s="97"/>
      <c r="B41" s="98"/>
      <c r="C41" s="106"/>
      <c r="D41" s="106"/>
      <c r="E41" s="107"/>
      <c r="F41" s="107"/>
      <c r="G41" s="101"/>
      <c r="H41" s="102"/>
      <c r="I41" s="107"/>
      <c r="J41" s="109"/>
      <c r="K41" s="98"/>
    </row>
    <row r="42" spans="1:12" s="5" customFormat="1">
      <c r="A42" s="97"/>
      <c r="B42" s="98"/>
      <c r="C42" s="106"/>
      <c r="D42" s="106"/>
      <c r="E42" s="110"/>
      <c r="F42" s="107"/>
      <c r="G42" s="101"/>
      <c r="H42" s="102"/>
      <c r="I42" s="107"/>
      <c r="J42" s="66"/>
      <c r="K42" s="98"/>
    </row>
    <row r="43" spans="1:12" s="105" customFormat="1">
      <c r="A43" s="97"/>
      <c r="B43" s="98"/>
      <c r="C43" s="106"/>
      <c r="D43" s="106"/>
      <c r="E43" s="110"/>
      <c r="F43" s="107"/>
      <c r="G43" s="101"/>
      <c r="H43" s="102"/>
      <c r="I43" s="107"/>
      <c r="J43" s="103"/>
      <c r="K43" s="104"/>
    </row>
    <row r="44" spans="1:12" s="31" customFormat="1">
      <c r="A44" s="111"/>
      <c r="B44" s="112"/>
      <c r="C44" s="113"/>
      <c r="D44" s="114"/>
      <c r="E44" s="115"/>
      <c r="F44" s="115"/>
      <c r="G44" s="116"/>
      <c r="H44" s="117"/>
      <c r="I44" s="118"/>
      <c r="J44" s="119"/>
    </row>
    <row r="45" spans="1:12">
      <c r="A45" s="120"/>
      <c r="B45" s="121" t="s">
        <v>53</v>
      </c>
      <c r="C45" s="122"/>
      <c r="D45" s="123"/>
      <c r="E45" s="124"/>
      <c r="F45" s="124"/>
      <c r="G45" s="125"/>
      <c r="H45" s="125"/>
      <c r="I45" s="126">
        <f>SUM(I36:I44)</f>
        <v>413707.28973000002</v>
      </c>
      <c r="J45" s="127"/>
      <c r="L45" s="64">
        <f>SUM(I37:I38)</f>
        <v>96383.17757</v>
      </c>
    </row>
  </sheetData>
  <mergeCells count="18">
    <mergeCell ref="G34:H34"/>
    <mergeCell ref="A26:J26"/>
    <mergeCell ref="A27:J27"/>
    <mergeCell ref="A33:J33"/>
    <mergeCell ref="A34:A35"/>
    <mergeCell ref="B34:B35"/>
    <mergeCell ref="C34:C35"/>
    <mergeCell ref="D34:D35"/>
    <mergeCell ref="E34:F34"/>
    <mergeCell ref="G9:H9"/>
    <mergeCell ref="A1:J1"/>
    <mergeCell ref="A2:J2"/>
    <mergeCell ref="A8:J8"/>
    <mergeCell ref="A9:A10"/>
    <mergeCell ref="B9:B10"/>
    <mergeCell ref="C9:C10"/>
    <mergeCell ref="D9:D10"/>
    <mergeCell ref="E9:F9"/>
  </mergeCells>
  <phoneticPr fontId="2" type="noConversion"/>
  <printOptions horizontalCentered="1" verticalCentered="1"/>
  <pageMargins left="0.23622047244094491" right="0.23622047244094491" top="0.39370078740157483" bottom="0.43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2"/>
  <sheetViews>
    <sheetView tabSelected="1" view="pageBreakPreview" topLeftCell="A19" zoomScale="110" zoomScaleNormal="113" zoomScaleSheetLayoutView="110" workbookViewId="0">
      <selection activeCell="F29" sqref="F29"/>
    </sheetView>
  </sheetViews>
  <sheetFormatPr defaultColWidth="9" defaultRowHeight="24.6"/>
  <cols>
    <col min="1" max="1" width="7.33203125" style="8" customWidth="1"/>
    <col min="2" max="2" width="31.88671875" style="8" customWidth="1"/>
    <col min="3" max="3" width="15.109375" style="8" customWidth="1"/>
    <col min="4" max="4" width="11.33203125" style="8" customWidth="1"/>
    <col min="5" max="5" width="15.6640625" style="8" customWidth="1"/>
    <col min="6" max="6" width="12.77734375" style="8" customWidth="1"/>
    <col min="7" max="7" width="9" style="8"/>
    <col min="8" max="8" width="15.6640625" style="8" customWidth="1"/>
    <col min="9" max="9" width="12.33203125" style="8" bestFit="1" customWidth="1"/>
    <col min="10" max="16384" width="9" style="8"/>
  </cols>
  <sheetData>
    <row r="1" spans="1:10" s="1" customFormat="1">
      <c r="A1" s="394" t="s">
        <v>17</v>
      </c>
      <c r="B1" s="394"/>
      <c r="C1" s="394"/>
      <c r="D1" s="394"/>
      <c r="E1" s="394"/>
      <c r="F1" s="394"/>
    </row>
    <row r="2" spans="1:10" s="1" customFormat="1" ht="27">
      <c r="A2" s="407" t="s">
        <v>18</v>
      </c>
      <c r="B2" s="407"/>
      <c r="C2" s="407"/>
      <c r="D2" s="407"/>
      <c r="E2" s="407"/>
      <c r="F2" s="407"/>
    </row>
    <row r="3" spans="1:10" s="1" customFormat="1">
      <c r="A3" s="38" t="s">
        <v>40</v>
      </c>
      <c r="B3" s="38"/>
      <c r="C3" s="38"/>
      <c r="D3" s="38"/>
      <c r="E3" s="38"/>
      <c r="F3" s="38"/>
    </row>
    <row r="4" spans="1:10" s="1" customFormat="1">
      <c r="A4" s="2" t="s">
        <v>161</v>
      </c>
      <c r="B4" s="3"/>
      <c r="C4" s="4"/>
      <c r="D4" s="5"/>
      <c r="E4" s="5"/>
      <c r="F4" s="5"/>
      <c r="G4" s="5"/>
      <c r="H4" s="5"/>
      <c r="I4" s="5"/>
      <c r="J4" s="6"/>
    </row>
    <row r="5" spans="1:10">
      <c r="A5" s="3" t="s">
        <v>270</v>
      </c>
      <c r="B5" s="7"/>
      <c r="C5" s="7"/>
      <c r="D5" s="7"/>
      <c r="E5" s="7"/>
      <c r="F5" s="7"/>
    </row>
    <row r="6" spans="1:10">
      <c r="A6" s="7" t="s">
        <v>94</v>
      </c>
      <c r="B6" s="7"/>
      <c r="C6" s="7"/>
      <c r="D6" s="7"/>
      <c r="E6" s="7"/>
      <c r="F6" s="7"/>
    </row>
    <row r="7" spans="1:10" s="1" customFormat="1">
      <c r="A7" s="3" t="s">
        <v>36</v>
      </c>
      <c r="B7" s="3"/>
      <c r="C7" s="3"/>
      <c r="D7" s="3"/>
      <c r="E7" s="3"/>
      <c r="F7" s="3"/>
    </row>
    <row r="8" spans="1:10" s="1" customFormat="1">
      <c r="A8" s="3" t="s">
        <v>50</v>
      </c>
      <c r="B8" s="3"/>
      <c r="C8" s="3"/>
      <c r="D8" s="3"/>
      <c r="E8" s="3"/>
      <c r="F8" s="3"/>
    </row>
    <row r="9" spans="1:10" s="1" customFormat="1">
      <c r="A9" s="3" t="s">
        <v>255</v>
      </c>
      <c r="B9" s="3"/>
      <c r="C9" s="3" t="s">
        <v>32</v>
      </c>
      <c r="D9" s="3"/>
      <c r="E9" s="3"/>
      <c r="F9" s="3"/>
    </row>
    <row r="10" spans="1:10" s="1" customFormat="1">
      <c r="A10" s="3" t="s">
        <v>265</v>
      </c>
      <c r="B10" s="3"/>
      <c r="C10" s="3" t="s">
        <v>262</v>
      </c>
      <c r="D10" s="3" t="s">
        <v>162</v>
      </c>
      <c r="E10" s="3"/>
      <c r="F10" s="3"/>
    </row>
    <row r="11" spans="1:10" s="1" customFormat="1" ht="25.2" thickBot="1">
      <c r="A11" s="394" t="s">
        <v>1</v>
      </c>
      <c r="B11" s="394"/>
      <c r="C11" s="394"/>
      <c r="D11" s="394"/>
      <c r="E11" s="394"/>
      <c r="F11" s="394"/>
    </row>
    <row r="12" spans="1:10" s="56" customFormat="1" ht="45.75" customHeight="1" thickTop="1" thickBot="1">
      <c r="A12" s="53" t="s">
        <v>2</v>
      </c>
      <c r="B12" s="54" t="s">
        <v>3</v>
      </c>
      <c r="C12" s="54" t="s">
        <v>19</v>
      </c>
      <c r="D12" s="54" t="s">
        <v>20</v>
      </c>
      <c r="E12" s="54" t="s">
        <v>21</v>
      </c>
      <c r="F12" s="55" t="s">
        <v>12</v>
      </c>
    </row>
    <row r="13" spans="1:10" s="1" customFormat="1" ht="25.2" thickTop="1">
      <c r="A13" s="57">
        <v>1</v>
      </c>
      <c r="B13" s="13" t="s">
        <v>51</v>
      </c>
      <c r="C13" s="58">
        <f>ปร.4ก!I25</f>
        <v>172116.28</v>
      </c>
      <c r="D13" s="59">
        <v>1.3045</v>
      </c>
      <c r="E13" s="58">
        <f>C13*D13</f>
        <v>224525.68726000001</v>
      </c>
      <c r="F13" s="43"/>
      <c r="I13" s="14"/>
    </row>
    <row r="14" spans="1:10" s="1" customFormat="1">
      <c r="A14" s="60">
        <v>2</v>
      </c>
      <c r="B14" s="16" t="s">
        <v>58</v>
      </c>
      <c r="C14" s="61">
        <f>ปร.4ก!I98</f>
        <v>1608273.6</v>
      </c>
      <c r="D14" s="59">
        <v>1.3045</v>
      </c>
      <c r="E14" s="61">
        <f>D14*C14</f>
        <v>2097992.9112</v>
      </c>
      <c r="F14" s="45"/>
      <c r="I14" s="14"/>
    </row>
    <row r="15" spans="1:10" s="1" customFormat="1">
      <c r="A15" s="60">
        <v>3</v>
      </c>
      <c r="B15" s="62" t="s">
        <v>75</v>
      </c>
      <c r="C15" s="61">
        <f>ปร.4ก!I176</f>
        <v>610220</v>
      </c>
      <c r="D15" s="59">
        <v>1.3045</v>
      </c>
      <c r="E15" s="61">
        <f>D15*C15</f>
        <v>796031.99</v>
      </c>
      <c r="F15" s="45"/>
      <c r="I15" s="14"/>
    </row>
    <row r="16" spans="1:10" s="1" customFormat="1">
      <c r="A16" s="60">
        <v>4</v>
      </c>
      <c r="B16" s="62" t="s">
        <v>69</v>
      </c>
      <c r="C16" s="63">
        <f>ปร.4ก!I202</f>
        <v>61059</v>
      </c>
      <c r="D16" s="59">
        <v>1.3045</v>
      </c>
      <c r="E16" s="61">
        <f>D16*C16</f>
        <v>79651.465500000006</v>
      </c>
      <c r="F16" s="45"/>
      <c r="I16" s="14"/>
    </row>
    <row r="17" spans="1:9" s="1" customFormat="1">
      <c r="A17" s="60">
        <v>5</v>
      </c>
      <c r="B17" s="62" t="s">
        <v>77</v>
      </c>
      <c r="C17" s="61">
        <f>ปร.4ก!I225</f>
        <v>123900</v>
      </c>
      <c r="D17" s="59">
        <v>1.3045</v>
      </c>
      <c r="E17" s="61">
        <f>D17*C17</f>
        <v>161627.54999999999</v>
      </c>
      <c r="F17" s="45"/>
      <c r="H17" s="64">
        <f>SUM(C13:C17)</f>
        <v>2575568.88</v>
      </c>
      <c r="I17" s="65" t="s">
        <v>19</v>
      </c>
    </row>
    <row r="18" spans="1:9" ht="20.399999999999999" customHeight="1">
      <c r="A18" s="17"/>
      <c r="B18" s="21"/>
      <c r="C18" s="66"/>
      <c r="D18" s="21"/>
      <c r="E18" s="66"/>
      <c r="F18" s="48"/>
      <c r="I18" s="19"/>
    </row>
    <row r="19" spans="1:9" s="1" customFormat="1">
      <c r="A19" s="15"/>
      <c r="B19" s="67" t="s">
        <v>22</v>
      </c>
      <c r="C19" s="61"/>
      <c r="D19" s="68"/>
      <c r="E19" s="61"/>
      <c r="F19" s="45"/>
    </row>
    <row r="20" spans="1:9" s="1" customFormat="1">
      <c r="A20" s="15"/>
      <c r="B20" s="68" t="s">
        <v>24</v>
      </c>
      <c r="C20" s="61"/>
      <c r="D20" s="68"/>
      <c r="E20" s="61"/>
      <c r="F20" s="45"/>
    </row>
    <row r="21" spans="1:9" s="1" customFormat="1">
      <c r="A21" s="15"/>
      <c r="B21" s="68" t="s">
        <v>47</v>
      </c>
      <c r="C21" s="61"/>
      <c r="D21" s="68"/>
      <c r="E21" s="61"/>
      <c r="F21" s="45"/>
      <c r="H21" s="69">
        <f>SUM(E13:E17)</f>
        <v>3359829.60396</v>
      </c>
    </row>
    <row r="22" spans="1:9" s="1" customFormat="1">
      <c r="A22" s="15"/>
      <c r="B22" s="68" t="s">
        <v>105</v>
      </c>
      <c r="C22" s="61"/>
      <c r="D22" s="68"/>
      <c r="E22" s="61"/>
      <c r="F22" s="45"/>
    </row>
    <row r="23" spans="1:9" s="1" customFormat="1" ht="25.2" thickBot="1">
      <c r="A23" s="70"/>
      <c r="B23" s="71" t="s">
        <v>38</v>
      </c>
      <c r="C23" s="72"/>
      <c r="D23" s="71"/>
      <c r="E23" s="72"/>
      <c r="F23" s="73"/>
    </row>
    <row r="24" spans="1:9" s="1" customFormat="1" ht="25.8" thickTop="1" thickBot="1">
      <c r="A24" s="408" t="s">
        <v>23</v>
      </c>
      <c r="B24" s="408"/>
      <c r="C24" s="408"/>
      <c r="D24" s="408"/>
      <c r="E24" s="74">
        <f>SUM(E13:E17)</f>
        <v>3359829.60396</v>
      </c>
      <c r="H24" s="75"/>
    </row>
    <row r="25" spans="1:9" s="1" customFormat="1" ht="14.4" customHeight="1" thickTop="1"/>
    <row r="26" spans="1:9" ht="23.4" customHeight="1">
      <c r="A26" s="31"/>
      <c r="B26" s="31"/>
      <c r="C26" s="31"/>
      <c r="D26" s="31"/>
      <c r="E26" s="31"/>
      <c r="F26" s="31"/>
    </row>
    <row r="27" spans="1:9" s="37" customFormat="1" ht="21" customHeight="1">
      <c r="A27" s="404"/>
      <c r="B27" s="404"/>
      <c r="C27" s="404"/>
      <c r="D27" s="404"/>
      <c r="E27" s="404"/>
      <c r="F27" s="404"/>
    </row>
    <row r="28" spans="1:9" s="37" customFormat="1" ht="22.2" customHeight="1">
      <c r="A28" s="404"/>
      <c r="B28" s="404"/>
      <c r="C28" s="404"/>
      <c r="D28" s="404"/>
      <c r="E28" s="404"/>
      <c r="F28" s="404"/>
    </row>
    <row r="29" spans="1:9" s="37" customFormat="1" ht="27" customHeight="1"/>
    <row r="30" spans="1:9" s="37" customFormat="1" ht="20.399999999999999" customHeight="1">
      <c r="A30" s="403" t="s">
        <v>269</v>
      </c>
      <c r="B30" s="403"/>
      <c r="D30" s="404"/>
      <c r="E30" s="404"/>
      <c r="F30" s="404"/>
    </row>
    <row r="31" spans="1:9" s="37" customFormat="1" ht="21.6" customHeight="1">
      <c r="A31" s="403"/>
      <c r="B31" s="403"/>
      <c r="D31" s="404"/>
      <c r="E31" s="404"/>
      <c r="F31" s="404"/>
    </row>
    <row r="32" spans="1:9" ht="6" customHeight="1">
      <c r="A32" s="403" t="s">
        <v>85</v>
      </c>
      <c r="B32" s="403"/>
      <c r="C32" s="37"/>
      <c r="D32" s="404" t="s">
        <v>86</v>
      </c>
      <c r="E32" s="404"/>
      <c r="F32" s="404"/>
    </row>
    <row r="33" spans="1:6" ht="19.2" customHeight="1">
      <c r="A33" s="31"/>
      <c r="B33" s="31"/>
      <c r="C33" s="31"/>
      <c r="D33" s="31"/>
      <c r="E33" s="31"/>
      <c r="F33" s="31"/>
    </row>
    <row r="34" spans="1:6" s="37" customFormat="1" ht="21.6" customHeight="1">
      <c r="A34" s="403"/>
      <c r="B34" s="403"/>
      <c r="D34" s="404"/>
      <c r="E34" s="404"/>
      <c r="F34" s="404"/>
    </row>
    <row r="35" spans="1:6" s="56" customFormat="1" ht="19.8" customHeight="1">
      <c r="A35" s="405"/>
      <c r="B35" s="405"/>
      <c r="D35" s="406"/>
      <c r="E35" s="406"/>
      <c r="F35" s="406"/>
    </row>
    <row r="36" spans="1:6">
      <c r="A36" s="31"/>
      <c r="B36" s="31"/>
      <c r="C36" s="31"/>
      <c r="D36" s="31"/>
      <c r="E36" s="31"/>
      <c r="F36" s="31"/>
    </row>
    <row r="37" spans="1:6">
      <c r="A37" s="31"/>
      <c r="B37" s="31"/>
      <c r="C37" s="31"/>
      <c r="D37" s="31"/>
      <c r="E37" s="31"/>
      <c r="F37" s="31"/>
    </row>
    <row r="38" spans="1:6">
      <c r="A38" s="31"/>
      <c r="B38" s="31"/>
      <c r="C38" s="31"/>
      <c r="D38" s="31"/>
      <c r="E38" s="31"/>
      <c r="F38" s="31"/>
    </row>
    <row r="39" spans="1:6">
      <c r="A39" s="31"/>
      <c r="B39" s="31"/>
      <c r="C39" s="31"/>
      <c r="D39" s="31"/>
      <c r="E39" s="31"/>
      <c r="F39" s="31"/>
    </row>
    <row r="40" spans="1:6">
      <c r="A40" s="31"/>
      <c r="B40" s="31"/>
      <c r="C40" s="31"/>
      <c r="D40" s="31"/>
      <c r="E40" s="31"/>
      <c r="F40" s="31"/>
    </row>
    <row r="41" spans="1:6">
      <c r="A41" s="31"/>
      <c r="B41" s="31"/>
      <c r="C41" s="31"/>
      <c r="D41" s="31"/>
      <c r="E41" s="31"/>
      <c r="F41" s="31"/>
    </row>
    <row r="42" spans="1:6">
      <c r="A42" s="31"/>
      <c r="B42" s="31"/>
      <c r="C42" s="31"/>
      <c r="D42" s="31"/>
      <c r="E42" s="31"/>
      <c r="F42" s="31"/>
    </row>
  </sheetData>
  <mergeCells count="16">
    <mergeCell ref="A30:B30"/>
    <mergeCell ref="A31:B31"/>
    <mergeCell ref="D31:F31"/>
    <mergeCell ref="A28:F28"/>
    <mergeCell ref="D30:F30"/>
    <mergeCell ref="A1:F1"/>
    <mergeCell ref="A2:F2"/>
    <mergeCell ref="A11:F11"/>
    <mergeCell ref="A24:D24"/>
    <mergeCell ref="A27:F27"/>
    <mergeCell ref="A34:B34"/>
    <mergeCell ref="D34:F34"/>
    <mergeCell ref="A35:B35"/>
    <mergeCell ref="D35:F35"/>
    <mergeCell ref="A32:B32"/>
    <mergeCell ref="D32:F32"/>
  </mergeCells>
  <printOptions horizontalCentered="1"/>
  <pageMargins left="0.31496062992125984" right="0.31496062992125984" top="0.15748031496062992" bottom="0.15748031496062992" header="0.39370078740157483" footer="0.19685039370078741"/>
  <pageSetup paperSize="9" scale="93" orientation="portrait" r:id="rId1"/>
  <rowBreaks count="1" manualBreakCount="1">
    <brk id="35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1"/>
  <sheetViews>
    <sheetView view="pageBreakPreview" topLeftCell="A13" zoomScaleNormal="100" zoomScaleSheetLayoutView="100" workbookViewId="0">
      <selection activeCell="A25" sqref="A25:F25"/>
    </sheetView>
  </sheetViews>
  <sheetFormatPr defaultColWidth="9" defaultRowHeight="24.6"/>
  <cols>
    <col min="1" max="1" width="7.33203125" style="8" customWidth="1"/>
    <col min="2" max="2" width="27.33203125" style="8" customWidth="1"/>
    <col min="3" max="3" width="14" style="8" customWidth="1"/>
    <col min="4" max="4" width="11.33203125" style="8" customWidth="1"/>
    <col min="5" max="5" width="15" style="8" bestFit="1" customWidth="1"/>
    <col min="6" max="6" width="13.44140625" style="8" customWidth="1"/>
    <col min="7" max="16384" width="9" style="8"/>
  </cols>
  <sheetData>
    <row r="1" spans="1:10" s="1" customFormat="1">
      <c r="A1" s="394" t="s">
        <v>28</v>
      </c>
      <c r="B1" s="394"/>
      <c r="C1" s="394"/>
      <c r="D1" s="394"/>
      <c r="E1" s="394"/>
      <c r="F1" s="394"/>
    </row>
    <row r="2" spans="1:10" s="1" customFormat="1" ht="27">
      <c r="A2" s="407" t="s">
        <v>27</v>
      </c>
      <c r="B2" s="407"/>
      <c r="C2" s="407"/>
      <c r="D2" s="407"/>
      <c r="E2" s="407"/>
      <c r="F2" s="407"/>
    </row>
    <row r="3" spans="1:10" s="1" customFormat="1">
      <c r="A3" s="38" t="s">
        <v>40</v>
      </c>
      <c r="B3" s="38"/>
      <c r="C3" s="38"/>
      <c r="D3" s="38"/>
      <c r="E3" s="38"/>
      <c r="F3" s="38"/>
    </row>
    <row r="4" spans="1:10" s="1" customFormat="1">
      <c r="A4" s="2" t="s">
        <v>161</v>
      </c>
      <c r="B4" s="3"/>
      <c r="C4" s="4"/>
      <c r="D4" s="5"/>
      <c r="E4" s="5"/>
      <c r="F4" s="5"/>
      <c r="G4" s="5"/>
      <c r="H4" s="5"/>
      <c r="I4" s="5"/>
      <c r="J4" s="6"/>
    </row>
    <row r="5" spans="1:10">
      <c r="A5" s="3" t="s">
        <v>271</v>
      </c>
      <c r="B5" s="7"/>
      <c r="C5" s="7"/>
      <c r="D5" s="7"/>
      <c r="E5" s="7"/>
      <c r="F5" s="7"/>
    </row>
    <row r="6" spans="1:10">
      <c r="A6" s="7" t="s">
        <v>94</v>
      </c>
      <c r="B6" s="7"/>
      <c r="C6" s="7"/>
      <c r="D6" s="7"/>
      <c r="E6" s="7"/>
      <c r="F6" s="7"/>
    </row>
    <row r="7" spans="1:10" s="1" customFormat="1">
      <c r="A7" s="3" t="s">
        <v>36</v>
      </c>
      <c r="B7" s="3"/>
      <c r="C7" s="3"/>
      <c r="D7" s="3"/>
      <c r="E7" s="3"/>
      <c r="F7" s="3"/>
    </row>
    <row r="8" spans="1:10" s="1" customFormat="1">
      <c r="A8" s="3" t="s">
        <v>50</v>
      </c>
      <c r="B8" s="3"/>
      <c r="C8" s="3"/>
      <c r="D8" s="3"/>
      <c r="E8" s="3"/>
      <c r="F8" s="3"/>
    </row>
    <row r="9" spans="1:10" s="1" customFormat="1">
      <c r="A9" s="3" t="s">
        <v>266</v>
      </c>
      <c r="B9" s="3"/>
      <c r="C9" s="3" t="s">
        <v>32</v>
      </c>
      <c r="D9" s="3"/>
      <c r="E9" s="3"/>
      <c r="F9" s="3"/>
    </row>
    <row r="10" spans="1:10" s="1" customFormat="1">
      <c r="A10" s="3" t="s">
        <v>265</v>
      </c>
      <c r="B10" s="3"/>
      <c r="C10" s="3" t="s">
        <v>262</v>
      </c>
      <c r="D10" s="3" t="s">
        <v>162</v>
      </c>
      <c r="E10" s="3"/>
      <c r="F10" s="3"/>
    </row>
    <row r="11" spans="1:10" s="1" customFormat="1" ht="25.2" thickBot="1">
      <c r="A11" s="409" t="s">
        <v>1</v>
      </c>
      <c r="B11" s="409"/>
      <c r="C11" s="409"/>
      <c r="D11" s="409"/>
      <c r="E11" s="409"/>
      <c r="F11" s="409"/>
    </row>
    <row r="12" spans="1:10" s="11" customFormat="1" ht="44.25" customHeight="1" thickTop="1" thickBot="1">
      <c r="A12" s="9" t="s">
        <v>2</v>
      </c>
      <c r="B12" s="10" t="s">
        <v>3</v>
      </c>
      <c r="C12" s="10" t="s">
        <v>25</v>
      </c>
      <c r="D12" s="10" t="s">
        <v>26</v>
      </c>
      <c r="E12" s="10" t="s">
        <v>21</v>
      </c>
      <c r="F12" s="39" t="s">
        <v>12</v>
      </c>
    </row>
    <row r="13" spans="1:10" ht="25.2" thickTop="1">
      <c r="A13" s="40">
        <v>1</v>
      </c>
      <c r="B13" s="41" t="s">
        <v>95</v>
      </c>
      <c r="C13" s="42">
        <f>ปร.4ข!I45</f>
        <v>413707.28973000002</v>
      </c>
      <c r="D13" s="41">
        <v>1.07</v>
      </c>
      <c r="E13" s="42">
        <f>C13*D13</f>
        <v>442666.80001110007</v>
      </c>
      <c r="F13" s="43"/>
    </row>
    <row r="14" spans="1:10" s="1" customFormat="1">
      <c r="A14" s="44"/>
      <c r="B14" s="41"/>
      <c r="C14" s="42"/>
      <c r="D14" s="41"/>
      <c r="E14" s="42"/>
      <c r="F14" s="45"/>
    </row>
    <row r="15" spans="1:10">
      <c r="A15" s="46"/>
      <c r="B15" s="47"/>
      <c r="C15" s="47"/>
      <c r="D15" s="47"/>
      <c r="E15" s="47"/>
      <c r="F15" s="48"/>
    </row>
    <row r="16" spans="1:10">
      <c r="A16" s="46"/>
      <c r="B16" s="47"/>
      <c r="C16" s="47"/>
      <c r="D16" s="47"/>
      <c r="E16" s="47"/>
      <c r="F16" s="48"/>
    </row>
    <row r="17" spans="1:6">
      <c r="A17" s="46"/>
      <c r="B17" s="47"/>
      <c r="C17" s="47"/>
      <c r="D17" s="47"/>
      <c r="E17" s="47"/>
      <c r="F17" s="48"/>
    </row>
    <row r="18" spans="1:6">
      <c r="A18" s="46"/>
      <c r="B18" s="47"/>
      <c r="C18" s="47"/>
      <c r="D18" s="47"/>
      <c r="E18" s="47"/>
      <c r="F18" s="48"/>
    </row>
    <row r="19" spans="1:6" ht="25.2" thickBot="1">
      <c r="A19" s="49"/>
      <c r="B19" s="50"/>
      <c r="C19" s="50"/>
      <c r="D19" s="50"/>
      <c r="E19" s="50"/>
      <c r="F19" s="51"/>
    </row>
    <row r="20" spans="1:6" s="1" customFormat="1" ht="25.8" thickTop="1" thickBot="1">
      <c r="A20" s="410" t="s">
        <v>23</v>
      </c>
      <c r="B20" s="410"/>
      <c r="C20" s="410"/>
      <c r="D20" s="410"/>
      <c r="E20" s="52">
        <f>SUM(E13:E19)</f>
        <v>442666.80001110007</v>
      </c>
    </row>
    <row r="21" spans="1:6" ht="10.5" customHeight="1" thickTop="1">
      <c r="A21" s="31"/>
      <c r="B21" s="31"/>
      <c r="C21" s="31"/>
      <c r="D21" s="31"/>
      <c r="E21" s="31"/>
      <c r="F21" s="31"/>
    </row>
    <row r="22" spans="1:6" s="1" customFormat="1"/>
    <row r="23" spans="1:6" ht="23.4" customHeight="1">
      <c r="A23" s="31"/>
      <c r="B23" s="31"/>
      <c r="C23" s="31"/>
      <c r="D23" s="31"/>
      <c r="E23" s="31"/>
      <c r="F23" s="31"/>
    </row>
    <row r="24" spans="1:6" s="37" customFormat="1" ht="21" customHeight="1">
      <c r="A24" s="404"/>
      <c r="B24" s="404"/>
      <c r="C24" s="404"/>
      <c r="D24" s="404"/>
      <c r="E24" s="404"/>
      <c r="F24" s="404"/>
    </row>
    <row r="25" spans="1:6" s="37" customFormat="1" ht="25.2" customHeight="1">
      <c r="A25" s="411"/>
      <c r="B25" s="411"/>
      <c r="C25" s="411"/>
      <c r="D25" s="411"/>
      <c r="E25" s="411"/>
      <c r="F25" s="411"/>
    </row>
    <row r="26" spans="1:6" s="37" customFormat="1" ht="27" customHeight="1"/>
    <row r="27" spans="1:6" s="37" customFormat="1" ht="20.399999999999999" customHeight="1">
      <c r="A27" s="403" t="s">
        <v>269</v>
      </c>
      <c r="B27" s="403"/>
      <c r="D27" s="404"/>
      <c r="E27" s="404"/>
      <c r="F27" s="404"/>
    </row>
    <row r="28" spans="1:6" s="37" customFormat="1" ht="21.6" customHeight="1">
      <c r="A28" s="403"/>
      <c r="B28" s="403"/>
      <c r="D28" s="404"/>
      <c r="E28" s="404"/>
      <c r="F28" s="404"/>
    </row>
    <row r="29" spans="1:6" ht="6" customHeight="1">
      <c r="A29" s="403" t="s">
        <v>85</v>
      </c>
      <c r="B29" s="403"/>
      <c r="C29" s="37"/>
      <c r="D29" s="404" t="s">
        <v>86</v>
      </c>
      <c r="E29" s="404"/>
      <c r="F29" s="404"/>
    </row>
    <row r="30" spans="1:6" ht="19.2" customHeight="1">
      <c r="A30" s="31"/>
      <c r="B30" s="31"/>
      <c r="C30" s="31"/>
      <c r="D30" s="31"/>
      <c r="E30" s="31"/>
      <c r="F30" s="31"/>
    </row>
    <row r="31" spans="1:6" s="37" customFormat="1" ht="21.6" customHeight="1">
      <c r="A31" s="403"/>
      <c r="B31" s="403"/>
      <c r="D31" s="404"/>
      <c r="E31" s="404"/>
      <c r="F31" s="404"/>
    </row>
  </sheetData>
  <mergeCells count="14">
    <mergeCell ref="A31:B31"/>
    <mergeCell ref="D31:F31"/>
    <mergeCell ref="A24:F24"/>
    <mergeCell ref="A1:F1"/>
    <mergeCell ref="A2:F2"/>
    <mergeCell ref="A11:F11"/>
    <mergeCell ref="A20:D20"/>
    <mergeCell ref="A25:F25"/>
    <mergeCell ref="A29:B29"/>
    <mergeCell ref="D29:F29"/>
    <mergeCell ref="A28:B28"/>
    <mergeCell ref="D28:F28"/>
    <mergeCell ref="A27:B27"/>
    <mergeCell ref="D27:F27"/>
  </mergeCells>
  <printOptions horizontalCentered="1"/>
  <pageMargins left="0.39" right="0.31496062992125984" top="0.35433070866141736" bottom="0.15748031496062992" header="0.31496062992125984" footer="0.31496062992125984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topLeftCell="A16" zoomScale="110" zoomScaleNormal="110" zoomScaleSheetLayoutView="100" workbookViewId="0">
      <selection activeCell="E26" sqref="E26"/>
    </sheetView>
  </sheetViews>
  <sheetFormatPr defaultColWidth="9" defaultRowHeight="24.6"/>
  <cols>
    <col min="1" max="1" width="7.33203125" style="8" customWidth="1"/>
    <col min="2" max="2" width="36" style="8" customWidth="1"/>
    <col min="3" max="3" width="13" style="8" customWidth="1"/>
    <col min="4" max="4" width="10" style="8" customWidth="1"/>
    <col min="5" max="5" width="10.77734375" style="8" customWidth="1"/>
    <col min="6" max="6" width="10.6640625" style="8" customWidth="1"/>
    <col min="7" max="8" width="9" style="8"/>
    <col min="9" max="9" width="15" style="8" bestFit="1" customWidth="1"/>
    <col min="10" max="11" width="9" style="8"/>
    <col min="12" max="12" width="13.6640625" style="8" bestFit="1" customWidth="1"/>
    <col min="13" max="16384" width="9" style="8"/>
  </cols>
  <sheetData>
    <row r="1" spans="1:12" s="1" customFormat="1">
      <c r="A1" s="394" t="s">
        <v>35</v>
      </c>
      <c r="B1" s="394"/>
      <c r="C1" s="394"/>
      <c r="D1" s="394"/>
      <c r="E1" s="394"/>
      <c r="F1" s="394"/>
    </row>
    <row r="2" spans="1:12" s="1" customFormat="1" ht="27">
      <c r="A2" s="407" t="s">
        <v>29</v>
      </c>
      <c r="B2" s="407"/>
      <c r="C2" s="407"/>
      <c r="D2" s="407"/>
      <c r="E2" s="407"/>
      <c r="F2" s="407"/>
    </row>
    <row r="3" spans="1:12" s="1" customFormat="1">
      <c r="A3" s="2" t="s">
        <v>161</v>
      </c>
      <c r="B3" s="3"/>
      <c r="C3" s="4"/>
      <c r="D3" s="5"/>
      <c r="E3" s="5"/>
      <c r="F3" s="5"/>
      <c r="G3" s="5"/>
      <c r="H3" s="5"/>
      <c r="I3" s="5"/>
      <c r="J3" s="6"/>
    </row>
    <row r="4" spans="1:12">
      <c r="A4" s="3" t="s">
        <v>272</v>
      </c>
      <c r="B4" s="7"/>
      <c r="C4" s="7"/>
      <c r="D4" s="7"/>
      <c r="E4" s="7"/>
      <c r="F4" s="7"/>
    </row>
    <row r="5" spans="1:12">
      <c r="A5" s="7" t="s">
        <v>94</v>
      </c>
      <c r="B5" s="7"/>
      <c r="C5" s="7"/>
      <c r="D5" s="7"/>
      <c r="E5" s="7"/>
      <c r="F5" s="7"/>
    </row>
    <row r="6" spans="1:12" s="1" customFormat="1">
      <c r="A6" s="3" t="s">
        <v>36</v>
      </c>
      <c r="B6" s="3"/>
      <c r="C6" s="3"/>
      <c r="D6" s="3"/>
      <c r="E6" s="3"/>
      <c r="F6" s="3"/>
    </row>
    <row r="7" spans="1:12" s="1" customFormat="1">
      <c r="A7" s="3" t="s">
        <v>50</v>
      </c>
      <c r="B7" s="3"/>
      <c r="C7" s="3"/>
      <c r="D7" s="3"/>
      <c r="E7" s="3"/>
      <c r="F7" s="3"/>
    </row>
    <row r="8" spans="1:12" s="1" customFormat="1">
      <c r="A8" s="3" t="s">
        <v>256</v>
      </c>
      <c r="B8" s="3"/>
      <c r="C8" s="3" t="s">
        <v>32</v>
      </c>
      <c r="D8" s="3"/>
      <c r="E8" s="3"/>
      <c r="F8" s="3"/>
    </row>
    <row r="9" spans="1:12" s="1" customFormat="1">
      <c r="A9" s="3" t="s">
        <v>265</v>
      </c>
      <c r="B9" s="3"/>
      <c r="C9" s="3" t="s">
        <v>262</v>
      </c>
      <c r="D9" s="3" t="s">
        <v>162</v>
      </c>
      <c r="E9" s="3"/>
      <c r="F9" s="3"/>
    </row>
    <row r="10" spans="1:12" s="1" customFormat="1" ht="25.2" thickBot="1">
      <c r="A10" s="394" t="s">
        <v>1</v>
      </c>
      <c r="B10" s="394"/>
      <c r="C10" s="394"/>
      <c r="D10" s="394"/>
      <c r="E10" s="394"/>
      <c r="F10" s="394"/>
    </row>
    <row r="11" spans="1:12" s="11" customFormat="1" ht="44.25" customHeight="1" thickTop="1" thickBot="1">
      <c r="A11" s="9" t="s">
        <v>2</v>
      </c>
      <c r="B11" s="10" t="s">
        <v>3</v>
      </c>
      <c r="C11" s="425" t="s">
        <v>21</v>
      </c>
      <c r="D11" s="426"/>
      <c r="E11" s="425" t="s">
        <v>12</v>
      </c>
      <c r="F11" s="427"/>
    </row>
    <row r="12" spans="1:12" s="1" customFormat="1" ht="25.2" thickTop="1">
      <c r="A12" s="12">
        <v>1</v>
      </c>
      <c r="B12" s="13" t="s">
        <v>48</v>
      </c>
      <c r="C12" s="420">
        <f>'ปร.5 (ก)'!E24</f>
        <v>3359829.60396</v>
      </c>
      <c r="D12" s="431"/>
      <c r="E12" s="414"/>
      <c r="F12" s="415"/>
      <c r="L12" s="14"/>
    </row>
    <row r="13" spans="1:12" s="1" customFormat="1">
      <c r="A13" s="15">
        <v>2</v>
      </c>
      <c r="B13" s="16" t="s">
        <v>49</v>
      </c>
      <c r="C13" s="423">
        <f>'ปร.5 (ข)'!E20</f>
        <v>442666.80001110007</v>
      </c>
      <c r="D13" s="424"/>
      <c r="E13" s="416"/>
      <c r="F13" s="417"/>
      <c r="L13" s="14"/>
    </row>
    <row r="14" spans="1:12">
      <c r="A14" s="17"/>
      <c r="B14" s="18"/>
      <c r="C14" s="432"/>
      <c r="D14" s="433"/>
      <c r="E14" s="418"/>
      <c r="F14" s="419"/>
      <c r="L14" s="19"/>
    </row>
    <row r="15" spans="1:12">
      <c r="A15" s="20"/>
      <c r="B15" s="21"/>
      <c r="C15" s="432"/>
      <c r="D15" s="433"/>
      <c r="E15" s="22"/>
      <c r="F15" s="23"/>
      <c r="L15" s="19"/>
    </row>
    <row r="16" spans="1:12">
      <c r="A16" s="20"/>
      <c r="B16" s="21"/>
      <c r="C16" s="432"/>
      <c r="D16" s="433"/>
      <c r="E16" s="22"/>
      <c r="F16" s="23"/>
      <c r="L16" s="19"/>
    </row>
    <row r="17" spans="1:12" ht="25.2" thickBot="1">
      <c r="A17" s="24"/>
      <c r="B17" s="25"/>
      <c r="C17" s="412"/>
      <c r="D17" s="413"/>
      <c r="E17" s="412"/>
      <c r="F17" s="422"/>
      <c r="L17" s="19"/>
    </row>
    <row r="18" spans="1:12" ht="25.2" thickTop="1">
      <c r="A18" s="428" t="s">
        <v>30</v>
      </c>
      <c r="B18" s="26" t="s">
        <v>31</v>
      </c>
      <c r="C18" s="420">
        <f>SUM(C12:D17)</f>
        <v>3802496.4039711002</v>
      </c>
      <c r="D18" s="421"/>
      <c r="E18" s="434"/>
      <c r="F18" s="435"/>
      <c r="I18" s="27">
        <f>C18-C19</f>
        <v>0</v>
      </c>
      <c r="L18" s="19"/>
    </row>
    <row r="19" spans="1:12" ht="25.2" thickBot="1">
      <c r="A19" s="429"/>
      <c r="B19" s="28" t="s">
        <v>267</v>
      </c>
      <c r="C19" s="436">
        <f>C18</f>
        <v>3802496.4039711002</v>
      </c>
      <c r="D19" s="437"/>
      <c r="E19" s="412"/>
      <c r="F19" s="422"/>
      <c r="I19" s="29"/>
      <c r="L19" s="19"/>
    </row>
    <row r="20" spans="1:12" ht="31.2" customHeight="1" thickTop="1">
      <c r="A20" s="429"/>
      <c r="B20" s="30" t="str">
        <f>"("&amp;BAHTTEXT(C19)&amp;")"</f>
        <v>(สามล้านแปดแสนสองพันสี่ร้อยเก้าสิบหกบาทสี่สิบสตางค์)</v>
      </c>
      <c r="C20" s="31"/>
      <c r="D20" s="31"/>
      <c r="E20" s="31"/>
      <c r="F20" s="32"/>
      <c r="I20" s="29"/>
    </row>
    <row r="21" spans="1:12" ht="6.6" customHeight="1" thickBot="1">
      <c r="A21" s="430"/>
      <c r="B21" s="33"/>
      <c r="C21" s="34"/>
      <c r="D21" s="34"/>
      <c r="E21" s="34"/>
      <c r="F21" s="35"/>
    </row>
    <row r="22" spans="1:12" ht="25.2" thickTop="1">
      <c r="A22" s="36"/>
      <c r="B22" s="31"/>
      <c r="C22" s="31"/>
      <c r="D22" s="31"/>
      <c r="E22" s="31"/>
      <c r="F22" s="31"/>
    </row>
    <row r="23" spans="1:12" s="1" customFormat="1" ht="10.199999999999999" customHeight="1"/>
    <row r="24" spans="1:12" s="1" customFormat="1" ht="31.8" customHeight="1">
      <c r="A24" s="404"/>
      <c r="B24" s="404"/>
      <c r="C24" s="404"/>
      <c r="D24" s="404"/>
      <c r="E24" s="404"/>
      <c r="F24" s="404"/>
    </row>
    <row r="25" spans="1:12" s="1" customFormat="1" ht="22.2" customHeight="1">
      <c r="A25" s="411"/>
      <c r="B25" s="411"/>
      <c r="C25" s="411"/>
      <c r="D25" s="411"/>
      <c r="E25" s="411"/>
      <c r="F25" s="411"/>
    </row>
    <row r="26" spans="1:12" s="1" customFormat="1" ht="12.6" customHeight="1"/>
    <row r="27" spans="1:12" s="1" customFormat="1" ht="20.399999999999999" customHeight="1">
      <c r="A27" s="403" t="s">
        <v>269</v>
      </c>
      <c r="B27" s="403"/>
      <c r="D27" s="404"/>
      <c r="E27" s="404"/>
      <c r="F27" s="404"/>
    </row>
    <row r="28" spans="1:12" s="1" customFormat="1" ht="21.6" customHeight="1">
      <c r="A28" s="403"/>
      <c r="B28" s="403"/>
      <c r="C28" s="37"/>
      <c r="D28" s="404"/>
      <c r="E28" s="404"/>
      <c r="F28" s="404"/>
    </row>
    <row r="29" spans="1:12" ht="6" customHeight="1">
      <c r="A29" s="403" t="s">
        <v>85</v>
      </c>
      <c r="B29" s="403"/>
      <c r="C29" s="1"/>
      <c r="D29" s="404" t="s">
        <v>86</v>
      </c>
      <c r="E29" s="404"/>
      <c r="F29" s="404"/>
    </row>
    <row r="30" spans="1:12" ht="19.2" customHeight="1">
      <c r="A30" s="31"/>
      <c r="B30" s="31"/>
      <c r="C30" s="31"/>
      <c r="D30" s="31"/>
      <c r="E30" s="31"/>
      <c r="F30" s="31"/>
    </row>
    <row r="31" spans="1:12" s="1" customFormat="1" ht="21.6" customHeight="1">
      <c r="A31" s="403"/>
      <c r="B31" s="403"/>
      <c r="D31" s="404"/>
      <c r="E31" s="404"/>
      <c r="F31" s="404"/>
    </row>
    <row r="32" spans="1:12" s="1" customFormat="1" ht="21.6" customHeight="1">
      <c r="A32" s="403"/>
      <c r="B32" s="403"/>
      <c r="D32" s="404"/>
      <c r="E32" s="404"/>
      <c r="F32" s="404"/>
    </row>
    <row r="33" spans="1:6" ht="21.6" customHeight="1">
      <c r="A33" s="403"/>
      <c r="B33" s="403"/>
      <c r="C33" s="1"/>
      <c r="D33" s="404"/>
      <c r="E33" s="404"/>
      <c r="F33" s="404"/>
    </row>
    <row r="34" spans="1:6">
      <c r="A34" s="31"/>
      <c r="B34" s="31"/>
      <c r="C34" s="31"/>
      <c r="D34" s="31"/>
      <c r="E34" s="31"/>
      <c r="F34" s="31"/>
    </row>
    <row r="35" spans="1:6">
      <c r="A35" s="31"/>
      <c r="B35" s="31"/>
      <c r="C35" s="31"/>
      <c r="D35" s="31"/>
      <c r="E35" s="31"/>
      <c r="F35" s="31"/>
    </row>
  </sheetData>
  <mergeCells count="34">
    <mergeCell ref="C11:D11"/>
    <mergeCell ref="E11:F11"/>
    <mergeCell ref="A18:A21"/>
    <mergeCell ref="C12:D12"/>
    <mergeCell ref="A27:B27"/>
    <mergeCell ref="C14:D14"/>
    <mergeCell ref="E18:F18"/>
    <mergeCell ref="C19:D19"/>
    <mergeCell ref="C15:D15"/>
    <mergeCell ref="C16:D16"/>
    <mergeCell ref="A28:B28"/>
    <mergeCell ref="D28:F28"/>
    <mergeCell ref="D27:F27"/>
    <mergeCell ref="A1:F1"/>
    <mergeCell ref="A2:F2"/>
    <mergeCell ref="A10:F10"/>
    <mergeCell ref="A24:F24"/>
    <mergeCell ref="A25:F25"/>
    <mergeCell ref="C17:D17"/>
    <mergeCell ref="E12:F12"/>
    <mergeCell ref="E13:F13"/>
    <mergeCell ref="E14:F14"/>
    <mergeCell ref="C18:D18"/>
    <mergeCell ref="E17:F17"/>
    <mergeCell ref="E19:F19"/>
    <mergeCell ref="C13:D13"/>
    <mergeCell ref="A29:B29"/>
    <mergeCell ref="D29:F29"/>
    <mergeCell ref="A33:B33"/>
    <mergeCell ref="D33:F33"/>
    <mergeCell ref="A31:B31"/>
    <mergeCell ref="D31:F31"/>
    <mergeCell ref="A32:B32"/>
    <mergeCell ref="D32:F3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ปร.4ก</vt:lpstr>
      <vt:lpstr>ปร.4ข</vt:lpstr>
      <vt:lpstr>ปร.5 (ก)</vt:lpstr>
      <vt:lpstr>ปร.5 (ข)</vt:lpstr>
      <vt:lpstr>ปร.6</vt:lpstr>
      <vt:lpstr>ปร.4ก!Print_Area</vt:lpstr>
      <vt:lpstr>ปร.4ข!Print_Area</vt:lpstr>
      <vt:lpstr>'ปร.5 (ก)'!Print_Area</vt:lpstr>
      <vt:lpstr>'ปร.5 (ข)'!Print_Area</vt:lpstr>
      <vt:lpstr>ปร.6!Print_Area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cp:lastPrinted>2024-03-11T08:15:48Z</cp:lastPrinted>
  <dcterms:created xsi:type="dcterms:W3CDTF">2012-07-11T01:02:50Z</dcterms:created>
  <dcterms:modified xsi:type="dcterms:W3CDTF">2024-03-11T08:18:55Z</dcterms:modified>
</cp:coreProperties>
</file>