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ปีงบประมาณ 2566\ปรับปรุงซ่อมแซม 1000000\"/>
    </mc:Choice>
  </mc:AlternateContent>
  <workbookProtection workbookPassword="CF7A" lockStructure="1"/>
  <bookViews>
    <workbookView xWindow="0" yWindow="0" windowWidth="20490" windowHeight="7125"/>
  </bookViews>
  <sheets>
    <sheet name="ปร.4(ก)" sheetId="3" r:id="rId1"/>
    <sheet name="ปร.5" sheetId="2" r:id="rId2"/>
    <sheet name="ปร.6" sheetId="1" r:id="rId3"/>
    <sheet name="Factor F" sheetId="9" r:id="rId4"/>
    <sheet name="Sheet1" sheetId="10" state="hidden" r:id="rId5"/>
  </sheets>
  <definedNames>
    <definedName name="_xlnm.Print_Area" localSheetId="3">'Factor F'!$A$1:$L$36</definedName>
    <definedName name="_xlnm.Print_Area" localSheetId="0">'ปร.4(ก)'!$A$1:$M$197</definedName>
    <definedName name="_xlnm.Print_Area" localSheetId="1">ปร.5!$A$1:$N$28</definedName>
    <definedName name="_xlnm.Print_Area" localSheetId="2">ปร.6!$A$1:$K$27</definedName>
  </definedNames>
  <calcPr calcId="152511"/>
</workbook>
</file>

<file path=xl/calcChain.xml><?xml version="1.0" encoding="utf-8"?>
<calcChain xmlns="http://schemas.openxmlformats.org/spreadsheetml/2006/main">
  <c r="G26" i="1" l="1"/>
  <c r="E27" i="1"/>
  <c r="J5" i="1" l="1"/>
  <c r="I121" i="3"/>
  <c r="K121" i="3"/>
  <c r="L121" i="3" s="1"/>
  <c r="I122" i="3"/>
  <c r="L122" i="3" s="1"/>
  <c r="K122" i="3"/>
  <c r="I94" i="3" l="1"/>
  <c r="K94" i="3"/>
  <c r="L94" i="3" s="1"/>
  <c r="I39" i="3" l="1"/>
  <c r="K164" i="3"/>
  <c r="I164" i="3"/>
  <c r="K163" i="3"/>
  <c r="I163" i="3"/>
  <c r="K162" i="3"/>
  <c r="I162" i="3"/>
  <c r="K161" i="3"/>
  <c r="I161" i="3"/>
  <c r="K160" i="3"/>
  <c r="I160" i="3"/>
  <c r="K159" i="3"/>
  <c r="I159" i="3"/>
  <c r="K157" i="3"/>
  <c r="I157" i="3"/>
  <c r="K154" i="3"/>
  <c r="I154" i="3"/>
  <c r="K153" i="3"/>
  <c r="I153" i="3"/>
  <c r="K152" i="3"/>
  <c r="I152" i="3"/>
  <c r="K150" i="3"/>
  <c r="K77" i="3"/>
  <c r="I77" i="3"/>
  <c r="K76" i="3"/>
  <c r="I76" i="3"/>
  <c r="K74" i="3"/>
  <c r="I74" i="3"/>
  <c r="K73" i="3"/>
  <c r="I73" i="3"/>
  <c r="K72" i="3"/>
  <c r="I72" i="3"/>
  <c r="K71" i="3"/>
  <c r="I71" i="3"/>
  <c r="K69" i="3"/>
  <c r="I69" i="3"/>
  <c r="K68" i="3"/>
  <c r="I68" i="3"/>
  <c r="K67" i="3"/>
  <c r="I67" i="3"/>
  <c r="D174" i="3"/>
  <c r="B173" i="3"/>
  <c r="E172" i="3"/>
  <c r="J117" i="3"/>
  <c r="J118" i="3"/>
  <c r="D90" i="3"/>
  <c r="D118" i="3" s="1"/>
  <c r="B89" i="3"/>
  <c r="B117" i="3" s="1"/>
  <c r="E88" i="3"/>
  <c r="E116" i="3" s="1"/>
  <c r="K188" i="3"/>
  <c r="I188" i="3"/>
  <c r="K185" i="3"/>
  <c r="I185" i="3"/>
  <c r="K184" i="3"/>
  <c r="I184" i="3"/>
  <c r="K183" i="3"/>
  <c r="I183" i="3"/>
  <c r="K182" i="3"/>
  <c r="I182" i="3"/>
  <c r="K180" i="3"/>
  <c r="I180" i="3"/>
  <c r="J145" i="3"/>
  <c r="J144" i="3"/>
  <c r="K134" i="3"/>
  <c r="I134" i="3"/>
  <c r="K133" i="3"/>
  <c r="I133" i="3"/>
  <c r="K132" i="3"/>
  <c r="I132" i="3"/>
  <c r="K131" i="3"/>
  <c r="I131" i="3"/>
  <c r="K130" i="3"/>
  <c r="I130" i="3"/>
  <c r="K128" i="3"/>
  <c r="I128" i="3"/>
  <c r="K127" i="3"/>
  <c r="I127" i="3"/>
  <c r="K126" i="3"/>
  <c r="I126" i="3"/>
  <c r="K125" i="3"/>
  <c r="I125" i="3"/>
  <c r="K123" i="3"/>
  <c r="I123" i="3"/>
  <c r="K108" i="3"/>
  <c r="I108" i="3"/>
  <c r="K107" i="3"/>
  <c r="I107" i="3"/>
  <c r="K106" i="3"/>
  <c r="I106" i="3"/>
  <c r="K105" i="3"/>
  <c r="I105" i="3"/>
  <c r="K104" i="3"/>
  <c r="I104" i="3"/>
  <c r="K103" i="3"/>
  <c r="I103" i="3"/>
  <c r="K102" i="3"/>
  <c r="I102" i="3"/>
  <c r="K100" i="3"/>
  <c r="I100" i="3"/>
  <c r="K99" i="3"/>
  <c r="I99" i="3"/>
  <c r="K98" i="3"/>
  <c r="I98" i="3"/>
  <c r="K97" i="3"/>
  <c r="I97" i="3"/>
  <c r="K96" i="3"/>
  <c r="I96" i="3"/>
  <c r="K95" i="3"/>
  <c r="I95" i="3"/>
  <c r="K136" i="3" l="1"/>
  <c r="E143" i="3"/>
  <c r="K192" i="3"/>
  <c r="I192" i="3"/>
  <c r="L185" i="3"/>
  <c r="K109" i="3"/>
  <c r="K165" i="3"/>
  <c r="L133" i="3"/>
  <c r="I165" i="3"/>
  <c r="I136" i="3"/>
  <c r="I109" i="3"/>
  <c r="K79" i="3"/>
  <c r="I79" i="3"/>
  <c r="L152" i="3"/>
  <c r="L154" i="3"/>
  <c r="L162" i="3"/>
  <c r="L164" i="3"/>
  <c r="L102" i="3"/>
  <c r="L71" i="3"/>
  <c r="L153" i="3"/>
  <c r="L157" i="3"/>
  <c r="D145" i="3"/>
  <c r="L159" i="3"/>
  <c r="L161" i="3"/>
  <c r="L72" i="3"/>
  <c r="L74" i="3"/>
  <c r="L150" i="3"/>
  <c r="L160" i="3"/>
  <c r="L163" i="3"/>
  <c r="L134" i="3"/>
  <c r="L182" i="3"/>
  <c r="L188" i="3"/>
  <c r="L67" i="3"/>
  <c r="L69" i="3"/>
  <c r="L76" i="3"/>
  <c r="L73" i="3"/>
  <c r="L105" i="3"/>
  <c r="L126" i="3"/>
  <c r="L130" i="3"/>
  <c r="L132" i="3"/>
  <c r="L68" i="3"/>
  <c r="L77" i="3"/>
  <c r="B144" i="3"/>
  <c r="L125" i="3"/>
  <c r="L127" i="3"/>
  <c r="L95" i="3"/>
  <c r="L97" i="3"/>
  <c r="L103" i="3"/>
  <c r="L106" i="3"/>
  <c r="L108" i="3"/>
  <c r="L98" i="3"/>
  <c r="L100" i="3"/>
  <c r="L183" i="3"/>
  <c r="L123" i="3"/>
  <c r="L128" i="3"/>
  <c r="L131" i="3"/>
  <c r="L180" i="3"/>
  <c r="L96" i="3"/>
  <c r="L99" i="3"/>
  <c r="L104" i="3"/>
  <c r="L107" i="3"/>
  <c r="L184" i="3"/>
  <c r="E25" i="1"/>
  <c r="E23" i="1"/>
  <c r="L192" i="3" l="1"/>
  <c r="L165" i="3"/>
  <c r="L136" i="3"/>
  <c r="L109" i="3"/>
  <c r="L79" i="3"/>
  <c r="K47" i="3"/>
  <c r="K48" i="3"/>
  <c r="K49" i="3"/>
  <c r="K50" i="3"/>
  <c r="K51" i="3"/>
  <c r="I47" i="3"/>
  <c r="I48" i="3"/>
  <c r="I49" i="3"/>
  <c r="I50" i="3"/>
  <c r="I51" i="3"/>
  <c r="L51" i="3" l="1"/>
  <c r="L49" i="3"/>
  <c r="L48" i="3"/>
  <c r="L50" i="3"/>
  <c r="L47" i="3"/>
  <c r="G24" i="1" l="1"/>
  <c r="J62" i="3" l="1"/>
  <c r="J61" i="3"/>
  <c r="J34" i="3"/>
  <c r="J33" i="3"/>
  <c r="K21" i="3"/>
  <c r="I21" i="3"/>
  <c r="K18" i="3"/>
  <c r="I18" i="3"/>
  <c r="L21" i="3" l="1"/>
  <c r="L18" i="3"/>
  <c r="D62" i="3"/>
  <c r="B61" i="3"/>
  <c r="E60" i="3"/>
  <c r="D34" i="3"/>
  <c r="B33" i="3"/>
  <c r="E32" i="3"/>
  <c r="I11" i="3" l="1"/>
  <c r="I12" i="3"/>
  <c r="K11" i="3"/>
  <c r="K12" i="3"/>
  <c r="K13" i="3"/>
  <c r="K14" i="3"/>
  <c r="K15" i="3"/>
  <c r="K16" i="3"/>
  <c r="K17" i="3"/>
  <c r="K45" i="3"/>
  <c r="I45" i="3"/>
  <c r="K44" i="3"/>
  <c r="I44" i="3"/>
  <c r="K41" i="3"/>
  <c r="I41" i="3"/>
  <c r="K40" i="3"/>
  <c r="I40" i="3"/>
  <c r="K39" i="3"/>
  <c r="K53" i="3" l="1"/>
  <c r="I53" i="3"/>
  <c r="L39" i="3"/>
  <c r="L44" i="3"/>
  <c r="L40" i="3"/>
  <c r="L45" i="3"/>
  <c r="L41" i="3"/>
  <c r="I14" i="3"/>
  <c r="L14" i="3" s="1"/>
  <c r="I15" i="3"/>
  <c r="I16" i="3"/>
  <c r="I17" i="3"/>
  <c r="L53" i="3" l="1"/>
  <c r="V7" i="9"/>
  <c r="A2" i="9" l="1"/>
  <c r="B4" i="1"/>
  <c r="E3" i="1"/>
  <c r="D2" i="9" s="1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I13" i="3"/>
  <c r="K10" i="3"/>
  <c r="I10" i="3"/>
  <c r="L17" i="3"/>
  <c r="H3" i="2"/>
  <c r="A3" i="1"/>
  <c r="M6" i="2"/>
  <c r="D4" i="2"/>
  <c r="E5" i="2" s="1"/>
  <c r="B3" i="2"/>
  <c r="E7" i="1"/>
  <c r="A12" i="1"/>
  <c r="I23" i="3" l="1"/>
  <c r="I54" i="3" s="1"/>
  <c r="I80" i="3" s="1"/>
  <c r="I110" i="3" s="1"/>
  <c r="I137" i="3" s="1"/>
  <c r="I166" i="3" s="1"/>
  <c r="I193" i="3" s="1"/>
  <c r="C3" i="9"/>
  <c r="B4" i="9" s="1"/>
  <c r="C5" i="1"/>
  <c r="L10" i="3"/>
  <c r="L12" i="3"/>
  <c r="L13" i="3"/>
  <c r="L15" i="3"/>
  <c r="K23" i="3"/>
  <c r="K54" i="3" s="1"/>
  <c r="K80" i="3" s="1"/>
  <c r="K110" i="3" s="1"/>
  <c r="K137" i="3" s="1"/>
  <c r="K166" i="3" s="1"/>
  <c r="K193" i="3" s="1"/>
  <c r="L11" i="3"/>
  <c r="L16" i="3"/>
  <c r="L23" i="3" l="1"/>
  <c r="L54" i="3" l="1"/>
  <c r="L80" i="3" s="1"/>
  <c r="L110" i="3" s="1"/>
  <c r="L137" i="3" s="1"/>
  <c r="L166" i="3" s="1"/>
  <c r="L193" i="3" s="1"/>
  <c r="K10" i="2" l="1"/>
  <c r="G2" i="10" s="1"/>
  <c r="H17" i="9" l="1"/>
  <c r="P8" i="9"/>
  <c r="P11" i="9" s="1"/>
  <c r="H18" i="9" s="1"/>
  <c r="G26" i="9" l="1"/>
  <c r="P10" i="9"/>
  <c r="G23" i="9" s="1"/>
  <c r="P12" i="9"/>
  <c r="R12" i="9" s="1"/>
  <c r="E23" i="9" s="1"/>
  <c r="I23" i="9"/>
  <c r="G24" i="9"/>
  <c r="R11" i="9"/>
  <c r="C23" i="9" s="1"/>
  <c r="H21" i="9" l="1"/>
  <c r="E24" i="9"/>
  <c r="P19" i="9"/>
  <c r="H20" i="9"/>
  <c r="A23" i="9"/>
  <c r="H19" i="9"/>
  <c r="P20" i="9" l="1"/>
  <c r="G27" i="9" s="1"/>
  <c r="L10" i="2" s="1"/>
  <c r="M10" i="2" l="1"/>
  <c r="M18" i="2" s="1"/>
  <c r="M19" i="2" s="1"/>
  <c r="H12" i="1" l="1"/>
  <c r="H19" i="1" s="1"/>
  <c r="B20" i="1" s="1"/>
  <c r="A19" i="2"/>
</calcChain>
</file>

<file path=xl/sharedStrings.xml><?xml version="1.0" encoding="utf-8"?>
<sst xmlns="http://schemas.openxmlformats.org/spreadsheetml/2006/main" count="443" uniqueCount="218">
  <si>
    <t>หน่วยงาน</t>
  </si>
  <si>
    <t>ประมาณราคาเมื่อวันที่</t>
  </si>
  <si>
    <t>ลำดับที่</t>
  </si>
  <si>
    <t>รายการ</t>
  </si>
  <si>
    <t>หมายเหตุ</t>
  </si>
  <si>
    <t>เงื่อนไข</t>
  </si>
  <si>
    <t>สรุป</t>
  </si>
  <si>
    <t>ประมาณราคาโดย</t>
  </si>
  <si>
    <t>**</t>
  </si>
  <si>
    <t>£</t>
  </si>
  <si>
    <t>จำนวน</t>
  </si>
  <si>
    <t>แผ่น</t>
  </si>
  <si>
    <t xml:space="preserve">   เงินล่วงหน้าจ่าย...................</t>
  </si>
  <si>
    <t xml:space="preserve">   เงินประกันผลงานหัก..........</t>
  </si>
  <si>
    <t xml:space="preserve">   ดอกเบี้ยเงินกู้........................</t>
  </si>
  <si>
    <t xml:space="preserve">   ค่าภาษีมูลค่าเพิ่ม.................</t>
  </si>
  <si>
    <t>หน่วย</t>
  </si>
  <si>
    <t>ค่าแรงงาน</t>
  </si>
  <si>
    <t>จำนวนเงิน</t>
  </si>
  <si>
    <t>รวมค่าวัสดุ  และค่าแรงงาน</t>
  </si>
  <si>
    <t>ค่าวัสดุ</t>
  </si>
  <si>
    <t>ค่าก่อสร้าง</t>
  </si>
  <si>
    <t>หน่วย : บาท</t>
  </si>
  <si>
    <t>ค่างานต้นทุน</t>
  </si>
  <si>
    <t>...............................................................................................</t>
  </si>
  <si>
    <t>รายการปริมาณงานและราคา</t>
  </si>
  <si>
    <t>ราคาต่อหน่วย</t>
  </si>
  <si>
    <t>Factor  F</t>
  </si>
  <si>
    <t>ยอดสุทธิ</t>
  </si>
  <si>
    <t xml:space="preserve"> -</t>
  </si>
  <si>
    <t>แบบ ปร.5(ก)</t>
  </si>
  <si>
    <t>ค่างาน(ทุน)</t>
  </si>
  <si>
    <t>FACTOR F</t>
  </si>
  <si>
    <t>ล้านบาท</t>
  </si>
  <si>
    <t>&lt;0.5</t>
  </si>
  <si>
    <t>สูตรคำนวณหาค่า FACTOR  F</t>
  </si>
  <si>
    <t>( C - B )</t>
  </si>
  <si>
    <t>A = ค่าวัสดุและแรงงานต้นทุน</t>
  </si>
  <si>
    <t>B = ค่างานตัวต่ำกว่าต้นทุน</t>
  </si>
  <si>
    <t>C = ค่างานตัวสูงกว่าต้นทุน</t>
  </si>
  <si>
    <t>D = Factor F ของค่างานตัวต่ำกว่าต้นทุน</t>
  </si>
  <si>
    <t>E = Factor F ของค่างานตัวสูงกว่าต้นทุน</t>
  </si>
  <si>
    <t>&gt;500</t>
  </si>
  <si>
    <t>ตารางแสดงการคำนวณหาค่า FACTOR F งานอาคาร</t>
  </si>
  <si>
    <r>
      <t xml:space="preserve">สูตรการหาค่า Factor F = D - </t>
    </r>
    <r>
      <rPr>
        <b/>
        <sz val="16"/>
        <color indexed="8"/>
        <rFont val="Symbol"/>
        <family val="1"/>
        <charset val="2"/>
      </rPr>
      <t/>
    </r>
  </si>
  <si>
    <t>}</t>
  </si>
  <si>
    <t>{</t>
  </si>
  <si>
    <t>บาท</t>
  </si>
  <si>
    <t>1. กรณีค่างานอยู่ระหว่างช่วงของค่างานต้นทุนที่กำหนด ให้เทียบอัตราส่วนเพื่อหาค่า Factor F</t>
  </si>
  <si>
    <r>
      <t>[</t>
    </r>
    <r>
      <rPr>
        <sz val="16"/>
        <color indexed="8"/>
        <rFont val="TH SarabunPSK"/>
        <family val="2"/>
      </rPr>
      <t>( D - E ) x ( A - B )</t>
    </r>
    <r>
      <rPr>
        <sz val="22"/>
        <color indexed="8"/>
        <rFont val="TH SarabunPSK"/>
        <family val="2"/>
      </rPr>
      <t>]</t>
    </r>
  </si>
  <si>
    <t>2. ถ้าเป็นงานเงินกู้ให้ใช้ Factor F ในช่อง " รวมในรูป Factor "</t>
  </si>
  <si>
    <t>a =</t>
  </si>
  <si>
    <t xml:space="preserve"> </t>
  </si>
  <si>
    <t>b =</t>
  </si>
  <si>
    <t xml:space="preserve">c = </t>
  </si>
  <si>
    <t xml:space="preserve">d = </t>
  </si>
  <si>
    <t xml:space="preserve">e = </t>
  </si>
  <si>
    <t>เมื่อ</t>
  </si>
  <si>
    <t xml:space="preserve"> =</t>
  </si>
  <si>
    <t>แทนค่า</t>
  </si>
  <si>
    <t>(</t>
  </si>
  <si>
    <t>)</t>
  </si>
  <si>
    <t>)   X   (</t>
  </si>
  <si>
    <t>สรุปค่าต้นทุนงาน</t>
  </si>
  <si>
    <t>ค่า FACTOR F เท่ากับ</t>
  </si>
  <si>
    <t xml:space="preserve"> -  (</t>
  </si>
  <si>
    <t>รวมค่าวัสดุและค่าแรงงานทั้งหมด</t>
  </si>
  <si>
    <t>สถานที่</t>
  </si>
  <si>
    <t>งานปรับปรุง/ซ่อมแซม</t>
  </si>
  <si>
    <t>สรุปราคาค่าปรับปรุง/ซ่อมแซม</t>
  </si>
  <si>
    <t xml:space="preserve">รวมค่าปรับปรุง/ซ่อมแซมเป็นเงินทั้งสิ้น   </t>
  </si>
  <si>
    <t>แบบ ปร.4(ก) ที่แนบ</t>
  </si>
  <si>
    <t>สรุปค่าปรับปรุง/ซ่อมแซม</t>
  </si>
  <si>
    <t xml:space="preserve">  รวมค่าปรับปรุง/ซ่อมแซม</t>
  </si>
  <si>
    <t>ค่าปรับปรุง/ซ่อมแซม</t>
  </si>
  <si>
    <t>สถานที่ก่อสร้าง</t>
  </si>
  <si>
    <t>เงินล่วงหน้าจ่าย ( ร้อยละ )</t>
  </si>
  <si>
    <t>ค่าประกันผลงาน หัก  (ร้อยละ)</t>
  </si>
  <si>
    <t>ดอกเบี้ยเงินกู้ (ร้อยละ)</t>
  </si>
  <si>
    <t>ค่าภาษีมูลค่าเพิ่ม ( VAT )  (ร้อยละ)</t>
  </si>
  <si>
    <t>...........................................................................................</t>
  </si>
  <si>
    <t>แบบ ปร.4 (ก) ปร.5 (ก) ปร.6 และ Factor F ทั้งหมด</t>
  </si>
  <si>
    <t>ปร.4(ก)</t>
  </si>
  <si>
    <t xml:space="preserve">             สพป.กำแพงเพชร เขต 2</t>
  </si>
  <si>
    <t>รวมค่าวัสดุและค่าแรงงาน (หน้า 1)</t>
  </si>
  <si>
    <t>รวมค่าวัสดุและค่าแรงงาน (หน้า 2)</t>
  </si>
  <si>
    <t>สพป.กำแพงเพชร เขต 2</t>
  </si>
  <si>
    <t>แบบ ปร.6</t>
  </si>
  <si>
    <t>อาคารภายในสำนักงานเขตพื้นที่การศึกษาประถมศึกษากำแพงเพชร เขต 2</t>
  </si>
  <si>
    <t xml:space="preserve">สำนักงานเขตพื้นที่การศึกษาประถมศึกษากำแพงเพชร เขต 2 </t>
  </si>
  <si>
    <t>คณะกรรมการกำหนดราคากลาง</t>
  </si>
  <si>
    <t>รวมค่าวัสดุและค่าแรงงาน (หน้า 6)</t>
  </si>
  <si>
    <t>รวมค่าวัสดุและค่าแรงงาน (หน้า 5)</t>
  </si>
  <si>
    <t>รวมค่าวัสดุและค่าแรงงาน (หน้า 4)</t>
  </si>
  <si>
    <t>รวมค่าวัสดุและค่าแรงงาน (หน้า 7)</t>
  </si>
  <si>
    <t>รวมค่าวัสดุและค่าแรงงาน (หน้า 1+2)</t>
  </si>
  <si>
    <t>รวมค่าวัสดุและค่าแรงงาน (หน้า 3)</t>
  </si>
  <si>
    <t>รวมค่าวัสดุและค่าแรงงาน (หน้า 2+3)</t>
  </si>
  <si>
    <t>รวมค่าวัสดุและค่าแรงงาน (หน้า 3+4)</t>
  </si>
  <si>
    <t>รวมค่าวัสดุและค่าแรงงาน (หน้า 4+5)</t>
  </si>
  <si>
    <t>รวมค่าวัสดุและค่าแรงงาน (หน้า 5+6)</t>
  </si>
  <si>
    <t>อาคารเรียน แบบ สปช.105/26</t>
  </si>
  <si>
    <t>1.1 งานรื้อถอน</t>
  </si>
  <si>
    <t>1) รื้อถอนกระเบื้องมุงหลังคา</t>
  </si>
  <si>
    <t>2) รื้อถอนฝ้าเพดานกระเบื้องแผ่นเรียบ</t>
  </si>
  <si>
    <t>ตร.ม</t>
  </si>
  <si>
    <t>รื้อขนไป</t>
  </si>
  <si>
    <t>1.2 งานปรับปรุงซ่อมแซม</t>
  </si>
  <si>
    <t>1) แผ่นเหล็กรีดลอนเคลือบสี หนาไม่น้อยกว่า 0.40 มม.</t>
  </si>
  <si>
    <t>2) ครอบสันหลังคา</t>
  </si>
  <si>
    <t>3) ครอบจั่ว</t>
  </si>
  <si>
    <t>4) สกรูยึดหลังคาเหล็กสี ขนาด 2 นิ้ว</t>
  </si>
  <si>
    <t>5) ฝ้ากระเบื้องซีเมนต์เส้นใยแผ่นเรียบ หนา 4 มม.</t>
  </si>
  <si>
    <t>6) ทาสีน้ำอะครีลิค 100% ภายใน (น้ำยารองพื้น 1 เที่ยว และสีทับหน้า 2 เที่ยว)</t>
  </si>
  <si>
    <t>เมตร</t>
  </si>
  <si>
    <t>ตัว</t>
  </si>
  <si>
    <t>อาคารอเนกประสงค์ (แบบสร้างเอง)</t>
  </si>
  <si>
    <t>2.1 งานปรับปรุงซ่อมแซม</t>
  </si>
  <si>
    <t>1) ตะแกรงลวดกันนกเคลือบพลาสติก ขนาด 1 x 1 นิ้ว</t>
  </si>
  <si>
    <t>รางระบายน้ำคอนกรีต</t>
  </si>
  <si>
    <t>3.1 งานปรับปรุงซ่อมแซม</t>
  </si>
  <si>
    <t>1) ท่อใยหิน ขนาด 6 นิ้ว</t>
  </si>
  <si>
    <t>2) บ่อพักน้ำ ขนาด 40 x 50 เมตร</t>
  </si>
  <si>
    <t>3) ตะแกรงเหล็กฝาปิดบ่อพัก ขนาด 40 x 50 ม. ใช้เหล็ก 4 มม. x 2 นิ้ว</t>
  </si>
  <si>
    <t>ที่</t>
  </si>
  <si>
    <t>อัน</t>
  </si>
  <si>
    <t>ห้องส้วม (หลังห้องกลุ่มบริหารงานบุคคล)</t>
  </si>
  <si>
    <t>4.1 งานรื้อถอน</t>
  </si>
  <si>
    <t>1) รื้อถอนสุขภัณฑ์</t>
  </si>
  <si>
    <t>2) รื้อถอนผนังห้องน้ำ</t>
  </si>
  <si>
    <t>ชุด</t>
  </si>
  <si>
    <t>เหมา</t>
  </si>
  <si>
    <t>4.2 งานปรับปรุงซ่อมแซม</t>
  </si>
  <si>
    <t>1) ฝ้ายิปซั่มบอร์ด มีฟอยส์ หนา 9 มม. คร่าวโลหะชุบสังกะสี พร้อมฉาบเรียบรอยต่อ</t>
  </si>
  <si>
    <t>2) ทาสีน้ำอะครีลิค 100% ทาฝ้าเพดาน (น้ำยารองพื้น 1 เที่ยว และสีทับหน้า 2 เที่ยว)</t>
  </si>
  <si>
    <t>3) พื้นปูกระเบื้องเคลือบ 12 x 12 นิ้ว</t>
  </si>
  <si>
    <t>4) หล่อม้านั่งคอนกรีต หนา 4 x 12 นิ้ว</t>
  </si>
  <si>
    <t>5) พื้นปูกระเบื้องเคลือบม้านั่ง ขนาด 12 x 12 นิ้ว</t>
  </si>
  <si>
    <t>ตร.ม.</t>
  </si>
  <si>
    <t>ห้องส้วม (ข้างห้องตึกเขียว)</t>
  </si>
  <si>
    <t>5.1 งานรื้อถอน</t>
  </si>
  <si>
    <t>2) รื้อถอนสุขภัณฑ์</t>
  </si>
  <si>
    <t>3) รื้อถอนโถปัสสาวะ</t>
  </si>
  <si>
    <t>5.2 งานปรับปรุงซ่อมแซม</t>
  </si>
  <si>
    <t>3) สกรูยึดหลังคาเหล็กสี ขนาด 2 นิ้ว</t>
  </si>
  <si>
    <t>4) ติดตั้งประตูกระจกหนา 6 มม. ขนาด 900 x 200 ซม. และกรอบอลูมิเนียม หนา 1.2 มม.</t>
  </si>
  <si>
    <t>พร้อมอุปกรณ์ครบชุด</t>
  </si>
  <si>
    <t>5) ฝ้ายิปซั่มบอร์ดทนความชื้น หนา 9 มม. พร้อมฉาบเรียบร้อยต่อ</t>
  </si>
  <si>
    <t>6) ก่ออิฐ</t>
  </si>
  <si>
    <t>7) หน้าต่างบานกระทุ้ง ขนาด 0.60 x 1.20 ม. พร้อมกรอบ และอุปกรณ์ครบชุด</t>
  </si>
  <si>
    <t>8) พื้นปูกระเบื้องเคลือบ ขนาด 12 x 12 นิ้ว</t>
  </si>
  <si>
    <t>9) พื้นปูกระเบื้องเคลือบ ขนาด 12 x 12 นิ้ว</t>
  </si>
  <si>
    <t>10) พื้นปูกระเบื้องเคลือบ ขนาด 12 x 12 นิ้ว</t>
  </si>
  <si>
    <t>11) โถส้วมแบบนั่งราบ พร้อมหม้อน้ำ รุ่นประหยัดน้ำ 6 ลิตร พร้อมอุปกรณ์ครบชุด</t>
  </si>
  <si>
    <t>12) โถปัสสาวะชาย ชนิดกดท่อตรง พร้อมอุปกรณ์ครบชุด</t>
  </si>
  <si>
    <t>13) อ้างล้างหน้าแบบแขวนผนัง ร้อมสะดืออ่าง, สายน้ำดี, ท่อน้ำทิ้ง</t>
  </si>
  <si>
    <t>รวมก๊อกน้ำแบบอินฟาเรด</t>
  </si>
  <si>
    <t>14) ราวจับแสตนเลส ยาว 50 ซม.</t>
  </si>
  <si>
    <t>15) ตะแกรงทองเหลืองชุบโครเมี่ยม มีฝาครอบกันกลิ่นกรองผงดักกลิ่น ขนาด 2 นิ้ว</t>
  </si>
  <si>
    <t>16) ที่ใส่กระดาษชำระ เซรามิคฝังผนัง</t>
  </si>
  <si>
    <t>17) ที่กดสบู่เหลว</t>
  </si>
  <si>
    <t>18) ก๊อกน้ำล้างพื้น ขนาด 4 หุน</t>
  </si>
  <si>
    <t>19) สายฉีดชำระ พร้อมฟลัชวาล์ว และขอแขวน</t>
  </si>
  <si>
    <t>20) กระจกเงาหนา 5 มม. ขนาด 1 X 2 เมตร พร้อมกรอบอลูมิเนียมหนา 1.2 มม.</t>
  </si>
  <si>
    <t>ช่อง</t>
  </si>
  <si>
    <t>21) สต๊อปวาล์วชนิดโครมเมี่ยมอ่างล้างหน้า</t>
  </si>
  <si>
    <t>23) สัญลักษณ์ห้องน้ำ</t>
  </si>
  <si>
    <t>24) งานระบบสุขาภิบาล</t>
  </si>
  <si>
    <t xml:space="preserve">  - งานท่อโสโครกน้ำทิ้ง PVC ขนาด 4 นิ้ว (ยาวท่อนละ 4 เมตร)</t>
  </si>
  <si>
    <t xml:space="preserve">  - ข้อต่อ ข้อง้อ ทุกชนิด</t>
  </si>
  <si>
    <t>25) วงส้วม Ø 1 เมตร</t>
  </si>
  <si>
    <t>26) ฝาปิด Ø 1 เมตร</t>
  </si>
  <si>
    <t>27) งานระบบไฟฟ้า</t>
  </si>
  <si>
    <t xml:space="preserve">  - โคมไฟหน้ากระจกติดผนัง LED ยาว 4 นิ้ว พร้อมหลอดไฟ</t>
  </si>
  <si>
    <t xml:space="preserve">  - โคมไฟหน้ากระจกดาวไลส์ LED ยาว 4 นิ้ว พร้อมหลอดไฟ</t>
  </si>
  <si>
    <t xml:space="preserve">  - สวิชเดี่ยว ขนาด 15 A</t>
  </si>
  <si>
    <t xml:space="preserve">  - ติดไฟดาวไลส์ ขนาด 4 นิ้ว</t>
  </si>
  <si>
    <t xml:space="preserve">  - ท่อ PVC สำหรับร้อยสายไฟ ขนาด 4 หุน</t>
  </si>
  <si>
    <t>ท่อน</t>
  </si>
  <si>
    <t>งาน</t>
  </si>
  <si>
    <t>วง</t>
  </si>
  <si>
    <t>จุด</t>
  </si>
  <si>
    <t>ดวง</t>
  </si>
  <si>
    <t>อาคารสำนักงาน 3 ชั้น (ชั้นที่ 2)</t>
  </si>
  <si>
    <t>6.1 งานรื้อถอน</t>
  </si>
  <si>
    <t>1) รื้อถอนประเบื้องมุงหลังคา</t>
  </si>
  <si>
    <t>6.2 งานปรับปรุงซ่อมแซม</t>
  </si>
  <si>
    <t>2) สกรูยึดหลังคาเหล็กสี ขนาด 2 นิ้ว</t>
  </si>
  <si>
    <t>3) ครอบข้าง</t>
  </si>
  <si>
    <t>อาคารสำนักงาน 3 ชั้น (ห้องประชุมวิบูล)</t>
  </si>
  <si>
    <t>7.1 งานรื้อถอน</t>
  </si>
  <si>
    <t>1) รื้อถอนพื้นไม้อัด</t>
  </si>
  <si>
    <t>7.2 งานปรับปรุงซ่อมแซม</t>
  </si>
  <si>
    <t>1) พื้นไม้เนื้อแข็งเข้าลิ้นวางบนตงไม้เนื้อแข็ง</t>
  </si>
  <si>
    <t>2) ตงไม้เนื้อแข็ง ขนาด 2.5 x 6 นิ้ว</t>
  </si>
  <si>
    <t>3) ค่าขัดพื้นไม้ พร้อมลงสี</t>
  </si>
  <si>
    <t>4) สกรูยึดไม้ ขนาด 3 นิ้ว</t>
  </si>
  <si>
    <t>5) ฝ้ายิปซั่มบอร์ดทนความชื้น หนา 9 มม.</t>
  </si>
  <si>
    <t>6) เทคอนกรีตหนา 7 ซม.</t>
  </si>
  <si>
    <t>ห้องส้วม (หลังห้องประชุมปลอดภัย</t>
  </si>
  <si>
    <t>8.1 งานปรับปรุงซ่อมแซม</t>
  </si>
  <si>
    <t>1) ฟลัชวาล์วโถปัสสาวะชาย พร้อมอุปกรณ์ครบชุด</t>
  </si>
  <si>
    <t>2) งานระบบสุขาภิบาล</t>
  </si>
  <si>
    <t>3) วงส้วม Ø 1 เมตร</t>
  </si>
  <si>
    <t>4) ฝาปิด Ø 1 เมตร</t>
  </si>
  <si>
    <t>งานทำความสะอาดถังน้ำประปา</t>
  </si>
  <si>
    <t>9.1 งานปรับปรุงซ่อมแซม</t>
  </si>
  <si>
    <t>1) เปลี่ยนชุดระบบกรองน้ำปรระปา และอุปกรณ์</t>
  </si>
  <si>
    <t>22) ทาสีน้ำอะครีลิค 100% ภายใน-ภายนอก (น้ำยารองพื้น 1 เที่ยว และสีทับหน้า 2 เที่ยว)</t>
  </si>
  <si>
    <t>ลงชื่อ</t>
  </si>
  <si>
    <t>ลงชื่อ........................................................................ประธานกรรมการ      ลงชื่อ.....................................................................กรรมการ      ลงชื่อ.....................................................................กรรมการ</t>
  </si>
  <si>
    <t xml:space="preserve">                    (นายเฉลิมพงษ์ ยอดฉัตร)                                                          (นางสาวนฐา ศรีนวล)                                                    (นายสมชาย วิยะกัน)</t>
  </si>
  <si>
    <t>ประธานกรรมการ</t>
  </si>
  <si>
    <t>(นายเฉลิมพงษ์ ยอดฉัตร)</t>
  </si>
  <si>
    <t>กรรมการ</t>
  </si>
  <si>
    <t>(นายสมชาย วิยะกัน)</t>
  </si>
  <si>
    <t>(นางสาวนฐา ศรีนวล)</t>
  </si>
  <si>
    <t>ประธานกรรรมการ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</si>
</sst>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-* #,##0_-;\-* #,##0_-;_-* &quot;-&quot;??_-;_-@_-"/>
    <numFmt numFmtId="190" formatCode="[$-101041E]d\ mmmm\ yyyy;@"/>
    <numFmt numFmtId="191" formatCode="_-* #,##0.0000_-;\-* #,##0.0000_-;_-* &quot;-&quot;??_-;_-@_-"/>
    <numFmt numFmtId="192" formatCode="_(* #,##0_);_(* \(#,##0\);_(* &quot;-&quot;??_);_(@_)"/>
    <numFmt numFmtId="193" formatCode="0.0"/>
    <numFmt numFmtId="194" formatCode="_(* #,##0.0000_);_(* \(#,##0.0000\);_(* &quot;-&quot;??_);_(@_)"/>
  </numFmts>
  <fonts count="54" x14ac:knownFonts="1">
    <font>
      <sz val="10"/>
      <name val="Arial"/>
      <charset val="222"/>
    </font>
    <font>
      <sz val="10"/>
      <name val="Arial"/>
      <family val="2"/>
    </font>
    <font>
      <sz val="16"/>
      <name val="TH SarabunPSK"/>
      <family val="2"/>
    </font>
    <font>
      <sz val="8"/>
      <name val="Arial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sz val="12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8"/>
      <name val="Wingdings 2"/>
      <family val="1"/>
      <charset val="2"/>
    </font>
    <font>
      <sz val="14"/>
      <name val="Cordia New"/>
      <family val="2"/>
    </font>
    <font>
      <sz val="8"/>
      <name val="TH SarabunPSK"/>
      <family val="2"/>
    </font>
    <font>
      <sz val="13"/>
      <name val="TH SarabunPSK"/>
      <family val="2"/>
    </font>
    <font>
      <u/>
      <sz val="14"/>
      <name val="TH SarabunPSK"/>
      <family val="2"/>
    </font>
    <font>
      <sz val="15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b/>
      <sz val="15"/>
      <name val="TH SarabunPSK"/>
      <family val="2"/>
    </font>
    <font>
      <b/>
      <sz val="17"/>
      <name val="TH SarabunPSK"/>
      <family val="2"/>
    </font>
    <font>
      <b/>
      <sz val="16"/>
      <color indexed="8"/>
      <name val="Symbol"/>
      <family val="1"/>
      <charset val="2"/>
    </font>
    <font>
      <sz val="22"/>
      <color indexed="8"/>
      <name val="TH SarabunPSK"/>
      <family val="2"/>
    </font>
    <font>
      <sz val="36"/>
      <color indexed="8"/>
      <name val="Symbol"/>
      <family val="1"/>
      <charset val="2"/>
    </font>
    <font>
      <sz val="36"/>
      <color indexed="8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63"/>
      <name val="Arial"/>
      <family val="2"/>
    </font>
    <font>
      <sz val="12"/>
      <color indexed="8"/>
      <name val="TH SarabunPSK"/>
      <family val="2"/>
    </font>
    <font>
      <b/>
      <sz val="12"/>
      <color indexed="8"/>
      <name val="TH SarabunPSK"/>
      <family val="2"/>
    </font>
    <font>
      <sz val="14"/>
      <color indexed="8"/>
      <name val="TH SarabunPSK"/>
      <family val="2"/>
    </font>
    <font>
      <b/>
      <sz val="11"/>
      <color indexed="8"/>
      <name val="TH SarabunPSK"/>
      <family val="2"/>
    </font>
    <font>
      <sz val="16"/>
      <color indexed="10"/>
      <name val="TH SarabunPSK"/>
      <family val="2"/>
    </font>
    <font>
      <sz val="16"/>
      <color indexed="30"/>
      <name val="TH SarabunPSK"/>
      <family val="2"/>
    </font>
    <font>
      <sz val="10"/>
      <color indexed="8"/>
      <name val="TH SarabunPSK"/>
      <family val="2"/>
    </font>
    <font>
      <sz val="17"/>
      <name val="TH SarabunPSK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4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187" fontId="4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5" fillId="7" borderId="1" applyNumberFormat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3" fillId="0" borderId="0"/>
    <xf numFmtId="0" fontId="28" fillId="23" borderId="7" applyNumberFormat="0" applyFont="0" applyAlignment="0" applyProtection="0"/>
    <xf numFmtId="0" fontId="43" fillId="23" borderId="7" applyNumberFormat="0" applyFont="0" applyAlignment="0" applyProtection="0"/>
    <xf numFmtId="0" fontId="29" fillId="20" borderId="8" applyNumberFormat="0" applyAlignment="0" applyProtection="0"/>
    <xf numFmtId="0" fontId="29" fillId="20" borderId="8" applyNumberFormat="0" applyAlignment="0" applyProtection="0"/>
    <xf numFmtId="9" fontId="4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0" fillId="0" borderId="0"/>
    <xf numFmtId="43" fontId="1" fillId="0" borderId="0" applyFont="0" applyFill="0" applyBorder="0" applyAlignment="0" applyProtection="0"/>
  </cellStyleXfs>
  <cellXfs count="428">
    <xf numFmtId="0" fontId="0" fillId="0" borderId="0" xfId="0"/>
    <xf numFmtId="0" fontId="2" fillId="0" borderId="0" xfId="0" applyFont="1"/>
    <xf numFmtId="189" fontId="4" fillId="0" borderId="10" xfId="90" applyNumberFormat="1" applyFont="1" applyBorder="1" applyAlignment="1">
      <alignment horizontal="center" vertical="center" wrapText="1"/>
    </xf>
    <xf numFmtId="189" fontId="4" fillId="0" borderId="11" xfId="90" applyNumberFormat="1" applyFont="1" applyBorder="1" applyAlignment="1">
      <alignment horizontal="center" vertical="center" wrapText="1"/>
    </xf>
    <xf numFmtId="189" fontId="2" fillId="0" borderId="0" xfId="90" applyNumberFormat="1" applyFont="1"/>
    <xf numFmtId="189" fontId="2" fillId="0" borderId="0" xfId="90" applyNumberFormat="1" applyFont="1" applyAlignment="1">
      <alignment horizontal="left"/>
    </xf>
    <xf numFmtId="0" fontId="2" fillId="0" borderId="0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8" fillId="0" borderId="0" xfId="0" applyFont="1"/>
    <xf numFmtId="189" fontId="8" fillId="0" borderId="0" xfId="90" applyNumberFormat="1" applyFont="1"/>
    <xf numFmtId="0" fontId="8" fillId="0" borderId="0" xfId="0" applyFont="1" applyBorder="1"/>
    <xf numFmtId="189" fontId="8" fillId="0" borderId="0" xfId="90" applyNumberFormat="1" applyFont="1" applyBorder="1"/>
    <xf numFmtId="0" fontId="2" fillId="0" borderId="17" xfId="0" applyFont="1" applyBorder="1"/>
    <xf numFmtId="0" fontId="2" fillId="0" borderId="14" xfId="0" applyFont="1" applyBorder="1"/>
    <xf numFmtId="189" fontId="2" fillId="0" borderId="14" xfId="90" applyNumberFormat="1" applyFont="1" applyBorder="1"/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/>
    <xf numFmtId="189" fontId="8" fillId="0" borderId="14" xfId="90" applyNumberFormat="1" applyFont="1" applyBorder="1"/>
    <xf numFmtId="0" fontId="8" fillId="0" borderId="14" xfId="0" applyFont="1" applyBorder="1"/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16" xfId="0" applyFont="1" applyBorder="1" applyAlignment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8" fillId="0" borderId="19" xfId="0" applyFont="1" applyBorder="1"/>
    <xf numFmtId="0" fontId="8" fillId="0" borderId="19" xfId="0" applyFont="1" applyBorder="1" applyAlignment="1"/>
    <xf numFmtId="189" fontId="8" fillId="0" borderId="19" xfId="90" applyNumberFormat="1" applyFont="1" applyBorder="1"/>
    <xf numFmtId="43" fontId="2" fillId="0" borderId="14" xfId="0" applyNumberFormat="1" applyFont="1" applyBorder="1" applyAlignment="1"/>
    <xf numFmtId="189" fontId="2" fillId="0" borderId="21" xfId="90" applyNumberFormat="1" applyFont="1" applyBorder="1"/>
    <xf numFmtId="190" fontId="2" fillId="0" borderId="18" xfId="0" applyNumberFormat="1" applyFont="1" applyBorder="1" applyAlignment="1">
      <alignment horizontal="left"/>
    </xf>
    <xf numFmtId="43" fontId="2" fillId="0" borderId="22" xfId="90" applyFont="1" applyBorder="1"/>
    <xf numFmtId="43" fontId="2" fillId="0" borderId="17" xfId="90" applyFont="1" applyBorder="1"/>
    <xf numFmtId="43" fontId="2" fillId="0" borderId="10" xfId="90" applyFont="1" applyBorder="1"/>
    <xf numFmtId="191" fontId="2" fillId="0" borderId="17" xfId="90" applyNumberFormat="1" applyFont="1" applyBorder="1" applyAlignment="1"/>
    <xf numFmtId="0" fontId="2" fillId="0" borderId="19" xfId="0" applyFont="1" applyBorder="1" applyAlignment="1">
      <alignment horizontal="center"/>
    </xf>
    <xf numFmtId="0" fontId="2" fillId="0" borderId="23" xfId="0" applyFont="1" applyBorder="1" applyAlignment="1"/>
    <xf numFmtId="0" fontId="14" fillId="0" borderId="14" xfId="0" applyFont="1" applyBorder="1" applyAlignment="1">
      <alignment horizontal="center"/>
    </xf>
    <xf numFmtId="0" fontId="6" fillId="0" borderId="11" xfId="0" applyFont="1" applyBorder="1"/>
    <xf numFmtId="0" fontId="6" fillId="0" borderId="10" xfId="0" applyFont="1" applyBorder="1"/>
    <xf numFmtId="0" fontId="2" fillId="0" borderId="23" xfId="0" applyFont="1" applyBorder="1" applyAlignment="1">
      <alignment horizontal="right"/>
    </xf>
    <xf numFmtId="0" fontId="8" fillId="0" borderId="0" xfId="0" applyFont="1" applyBorder="1" applyAlignment="1"/>
    <xf numFmtId="189" fontId="2" fillId="0" borderId="0" xfId="90" applyNumberFormat="1" applyFont="1" applyBorder="1"/>
    <xf numFmtId="0" fontId="6" fillId="0" borderId="24" xfId="0" applyFont="1" applyBorder="1"/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35" fillId="0" borderId="0" xfId="91" applyFont="1" applyFill="1" applyBorder="1" applyAlignment="1" applyProtection="1">
      <alignment horizontal="center"/>
      <protection locked="0"/>
    </xf>
    <xf numFmtId="0" fontId="35" fillId="0" borderId="0" xfId="9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43" fontId="35" fillId="0" borderId="0" xfId="91" applyNumberFormat="1" applyFont="1" applyFill="1" applyAlignment="1" applyProtection="1">
      <alignment horizontal="center"/>
      <protection locked="0"/>
    </xf>
    <xf numFmtId="0" fontId="35" fillId="0" borderId="0" xfId="91" applyFont="1" applyFill="1" applyAlignment="1" applyProtection="1">
      <alignment horizontal="left"/>
      <protection locked="0"/>
    </xf>
    <xf numFmtId="43" fontId="35" fillId="0" borderId="0" xfId="91" applyNumberFormat="1" applyFont="1" applyFill="1" applyAlignment="1" applyProtection="1">
      <alignment horizontal="left"/>
      <protection locked="0"/>
    </xf>
    <xf numFmtId="0" fontId="45" fillId="0" borderId="0" xfId="0" applyFont="1" applyFill="1" applyProtection="1">
      <protection locked="0"/>
    </xf>
    <xf numFmtId="0" fontId="35" fillId="0" borderId="0" xfId="91" applyFont="1" applyFill="1" applyBorder="1" applyAlignment="1" applyProtection="1">
      <alignment horizontal="right"/>
      <protection locked="0"/>
    </xf>
    <xf numFmtId="188" fontId="35" fillId="0" borderId="0" xfId="91" applyNumberFormat="1" applyFont="1" applyFill="1" applyBorder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35" fillId="0" borderId="0" xfId="91" applyFont="1" applyFill="1" applyAlignment="1" applyProtection="1">
      <alignment horizontal="right"/>
      <protection locked="0"/>
    </xf>
    <xf numFmtId="190" fontId="8" fillId="0" borderId="0" xfId="0" applyNumberFormat="1" applyFont="1" applyBorder="1" applyAlignment="1"/>
    <xf numFmtId="0" fontId="2" fillId="0" borderId="16" xfId="0" applyFont="1" applyBorder="1" applyAlignment="1"/>
    <xf numFmtId="0" fontId="2" fillId="0" borderId="16" xfId="0" applyFont="1" applyBorder="1" applyAlignment="1">
      <alignment horizontal="right"/>
    </xf>
    <xf numFmtId="0" fontId="4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0" borderId="0" xfId="0" quotePrefix="1" applyFont="1" applyFill="1" applyBorder="1" applyAlignment="1" applyProtection="1">
      <protection locked="0"/>
    </xf>
    <xf numFmtId="0" fontId="47" fillId="0" borderId="27" xfId="91" applyFont="1" applyFill="1" applyBorder="1" applyAlignment="1" applyProtection="1">
      <alignment horizontal="center" vertical="center"/>
    </xf>
    <xf numFmtId="0" fontId="47" fillId="0" borderId="28" xfId="91" applyFont="1" applyFill="1" applyBorder="1" applyAlignment="1" applyProtection="1">
      <alignment horizontal="center" vertical="center"/>
    </xf>
    <xf numFmtId="10" fontId="35" fillId="0" borderId="29" xfId="91" applyNumberFormat="1" applyFont="1" applyFill="1" applyBorder="1" applyAlignment="1" applyProtection="1">
      <alignment horizontal="center"/>
    </xf>
    <xf numFmtId="0" fontId="35" fillId="0" borderId="21" xfId="91" applyFont="1" applyFill="1" applyBorder="1" applyAlignment="1" applyProtection="1">
      <alignment horizontal="center"/>
    </xf>
    <xf numFmtId="0" fontId="35" fillId="0" borderId="30" xfId="91" applyFont="1" applyFill="1" applyBorder="1" applyAlignment="1" applyProtection="1">
      <alignment horizontal="center"/>
    </xf>
    <xf numFmtId="0" fontId="35" fillId="0" borderId="14" xfId="91" applyFont="1" applyFill="1" applyBorder="1" applyAlignment="1" applyProtection="1">
      <alignment horizontal="center"/>
    </xf>
    <xf numFmtId="0" fontId="35" fillId="0" borderId="14" xfId="91" applyFont="1" applyFill="1" applyBorder="1" applyAlignment="1" applyProtection="1">
      <alignment horizontal="center" vertical="center"/>
    </xf>
    <xf numFmtId="0" fontId="35" fillId="0" borderId="0" xfId="91" applyFont="1" applyFill="1" applyBorder="1" applyAlignment="1" applyProtection="1">
      <alignment horizontal="center" vertical="center"/>
    </xf>
    <xf numFmtId="0" fontId="48" fillId="0" borderId="31" xfId="91" applyFont="1" applyFill="1" applyBorder="1" applyAlignment="1" applyProtection="1">
      <alignment horizontal="left"/>
    </xf>
    <xf numFmtId="0" fontId="35" fillId="0" borderId="31" xfId="91" applyFont="1" applyFill="1" applyBorder="1" applyAlignment="1" applyProtection="1">
      <alignment horizontal="right"/>
    </xf>
    <xf numFmtId="0" fontId="35" fillId="0" borderId="32" xfId="91" applyFont="1" applyFill="1" applyBorder="1" applyAlignment="1" applyProtection="1">
      <alignment horizontal="center" vertical="top"/>
    </xf>
    <xf numFmtId="0" fontId="48" fillId="0" borderId="0" xfId="91" applyFont="1" applyFill="1" applyBorder="1" applyAlignment="1" applyProtection="1">
      <alignment horizontal="left"/>
    </xf>
    <xf numFmtId="0" fontId="35" fillId="0" borderId="0" xfId="91" applyFont="1" applyFill="1" applyBorder="1" applyAlignment="1" applyProtection="1">
      <alignment horizontal="right"/>
    </xf>
    <xf numFmtId="0" fontId="48" fillId="0" borderId="33" xfId="91" applyFont="1" applyFill="1" applyBorder="1" applyAlignment="1" applyProtection="1">
      <alignment horizontal="left"/>
    </xf>
    <xf numFmtId="0" fontId="35" fillId="0" borderId="33" xfId="91" applyFont="1" applyFill="1" applyBorder="1" applyAlignment="1" applyProtection="1">
      <alignment horizontal="right"/>
    </xf>
    <xf numFmtId="0" fontId="35" fillId="0" borderId="32" xfId="91" applyFont="1" applyFill="1" applyBorder="1" applyAlignment="1" applyProtection="1">
      <alignment horizontal="left"/>
    </xf>
    <xf numFmtId="0" fontId="48" fillId="0" borderId="34" xfId="91" applyFont="1" applyFill="1" applyBorder="1" applyAlignment="1" applyProtection="1">
      <alignment horizontal="center" vertical="top"/>
    </xf>
    <xf numFmtId="0" fontId="35" fillId="0" borderId="31" xfId="91" applyFont="1" applyFill="1" applyBorder="1" applyAlignment="1" applyProtection="1">
      <alignment horizontal="left" vertical="center"/>
    </xf>
    <xf numFmtId="0" fontId="35" fillId="0" borderId="35" xfId="91" applyFont="1" applyFill="1" applyBorder="1" applyAlignment="1" applyProtection="1">
      <alignment horizontal="left" vertical="center"/>
    </xf>
    <xf numFmtId="0" fontId="46" fillId="0" borderId="32" xfId="91" applyFont="1" applyFill="1" applyBorder="1" applyAlignment="1" applyProtection="1">
      <alignment horizontal="center" vertical="top"/>
    </xf>
    <xf numFmtId="0" fontId="46" fillId="0" borderId="0" xfId="91" applyFont="1" applyFill="1" applyBorder="1" applyAlignment="1" applyProtection="1">
      <alignment horizontal="right" vertical="center"/>
    </xf>
    <xf numFmtId="0" fontId="46" fillId="0" borderId="33" xfId="91" applyFont="1" applyFill="1" applyBorder="1" applyAlignment="1" applyProtection="1">
      <alignment horizontal="center" vertical="center"/>
    </xf>
    <xf numFmtId="0" fontId="46" fillId="0" borderId="29" xfId="91" applyFont="1" applyFill="1" applyBorder="1" applyAlignment="1" applyProtection="1">
      <alignment horizontal="left" vertical="center"/>
    </xf>
    <xf numFmtId="0" fontId="46" fillId="0" borderId="0" xfId="91" applyFont="1" applyFill="1" applyBorder="1" applyAlignment="1" applyProtection="1">
      <alignment horizontal="center" vertical="center"/>
    </xf>
    <xf numFmtId="43" fontId="46" fillId="0" borderId="0" xfId="91" applyNumberFormat="1" applyFont="1" applyFill="1" applyBorder="1" applyAlignment="1" applyProtection="1">
      <alignment horizontal="center" vertical="center"/>
    </xf>
    <xf numFmtId="0" fontId="46" fillId="0" borderId="0" xfId="91" applyFont="1" applyFill="1" applyBorder="1" applyAlignment="1" applyProtection="1">
      <alignment horizontal="left" vertical="center"/>
    </xf>
    <xf numFmtId="0" fontId="46" fillId="0" borderId="29" xfId="91" applyFont="1" applyFill="1" applyBorder="1" applyAlignment="1" applyProtection="1">
      <alignment horizontal="center" vertical="center"/>
    </xf>
    <xf numFmtId="0" fontId="47" fillId="0" borderId="0" xfId="91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46" fillId="0" borderId="29" xfId="91" applyFont="1" applyFill="1" applyBorder="1" applyAlignment="1" applyProtection="1"/>
    <xf numFmtId="0" fontId="48" fillId="0" borderId="0" xfId="91" applyFont="1" applyFill="1" applyBorder="1" applyAlignment="1" applyProtection="1">
      <alignment horizontal="left" vertical="center"/>
    </xf>
    <xf numFmtId="0" fontId="35" fillId="0" borderId="36" xfId="91" applyFont="1" applyFill="1" applyBorder="1" applyAlignment="1" applyProtection="1">
      <alignment horizontal="center" vertical="top"/>
    </xf>
    <xf numFmtId="0" fontId="35" fillId="0" borderId="37" xfId="91" applyFont="1" applyFill="1" applyBorder="1" applyAlignment="1" applyProtection="1">
      <alignment horizontal="center" vertical="center"/>
    </xf>
    <xf numFmtId="0" fontId="35" fillId="0" borderId="38" xfId="91" applyFont="1" applyFill="1" applyBorder="1" applyAlignment="1" applyProtection="1">
      <alignment horizontal="center"/>
    </xf>
    <xf numFmtId="43" fontId="35" fillId="0" borderId="0" xfId="56" applyFont="1" applyFill="1" applyAlignment="1" applyProtection="1">
      <alignment horizontal="center"/>
      <protection locked="0"/>
    </xf>
    <xf numFmtId="43" fontId="2" fillId="0" borderId="0" xfId="56" applyFont="1" applyFill="1" applyProtection="1">
      <protection locked="0"/>
    </xf>
    <xf numFmtId="189" fontId="2" fillId="0" borderId="0" xfId="56" applyNumberFormat="1" applyFont="1" applyFill="1" applyBorder="1" applyAlignment="1" applyProtection="1">
      <alignment horizontal="center"/>
      <protection locked="0"/>
    </xf>
    <xf numFmtId="43" fontId="35" fillId="0" borderId="21" xfId="56" applyFont="1" applyFill="1" applyBorder="1" applyAlignment="1" applyProtection="1">
      <alignment horizontal="center"/>
      <protection locked="0"/>
    </xf>
    <xf numFmtId="43" fontId="35" fillId="0" borderId="14" xfId="56" applyFont="1" applyFill="1" applyBorder="1" applyAlignment="1" applyProtection="1">
      <alignment horizontal="center"/>
      <protection locked="0"/>
    </xf>
    <xf numFmtId="43" fontId="45" fillId="0" borderId="0" xfId="56" applyFont="1" applyFill="1" applyProtection="1">
      <protection locked="0"/>
    </xf>
    <xf numFmtId="188" fontId="35" fillId="0" borderId="0" xfId="91" applyNumberFormat="1" applyFont="1" applyFill="1" applyAlignment="1" applyProtection="1">
      <alignment horizontal="left"/>
      <protection locked="0"/>
    </xf>
    <xf numFmtId="43" fontId="35" fillId="0" borderId="14" xfId="56" applyFont="1" applyFill="1" applyBorder="1" applyAlignment="1" applyProtection="1">
      <alignment horizontal="center" vertical="center"/>
      <protection locked="0"/>
    </xf>
    <xf numFmtId="191" fontId="35" fillId="0" borderId="0" xfId="91" applyNumberFormat="1" applyFont="1" applyFill="1" applyAlignment="1" applyProtection="1">
      <alignment horizontal="left"/>
      <protection locked="0"/>
    </xf>
    <xf numFmtId="191" fontId="46" fillId="0" borderId="33" xfId="56" applyNumberFormat="1" applyFont="1" applyFill="1" applyBorder="1" applyAlignment="1" applyProtection="1">
      <alignment horizontal="left" vertical="center"/>
    </xf>
    <xf numFmtId="43" fontId="46" fillId="0" borderId="33" xfId="56" applyFont="1" applyFill="1" applyBorder="1" applyAlignment="1" applyProtection="1">
      <alignment horizontal="center" vertical="center"/>
    </xf>
    <xf numFmtId="43" fontId="35" fillId="0" borderId="38" xfId="56" applyFont="1" applyFill="1" applyBorder="1" applyAlignment="1" applyProtection="1">
      <alignment horizontal="center"/>
      <protection locked="0"/>
    </xf>
    <xf numFmtId="187" fontId="50" fillId="0" borderId="40" xfId="55" applyFont="1" applyFill="1" applyBorder="1" applyAlignment="1" applyProtection="1">
      <alignment horizontal="center"/>
      <protection hidden="1"/>
    </xf>
    <xf numFmtId="0" fontId="35" fillId="0" borderId="0" xfId="91" applyFont="1" applyFill="1" applyAlignment="1" applyProtection="1">
      <alignment horizontal="center"/>
      <protection hidden="1"/>
    </xf>
    <xf numFmtId="194" fontId="51" fillId="0" borderId="40" xfId="55" applyNumberFormat="1" applyFont="1" applyFill="1" applyBorder="1" applyAlignment="1" applyProtection="1">
      <alignment horizontal="center"/>
      <protection hidden="1"/>
    </xf>
    <xf numFmtId="187" fontId="35" fillId="0" borderId="0" xfId="55" applyFont="1" applyFill="1" applyAlignment="1" applyProtection="1">
      <alignment horizontal="center"/>
      <protection hidden="1"/>
    </xf>
    <xf numFmtId="187" fontId="35" fillId="0" borderId="40" xfId="55" applyFont="1" applyFill="1" applyBorder="1" applyAlignment="1" applyProtection="1">
      <alignment horizontal="center"/>
      <protection hidden="1"/>
    </xf>
    <xf numFmtId="188" fontId="35" fillId="0" borderId="41" xfId="91" applyNumberFormat="1" applyFont="1" applyFill="1" applyBorder="1" applyAlignment="1" applyProtection="1">
      <alignment horizontal="center"/>
      <protection hidden="1"/>
    </xf>
    <xf numFmtId="187" fontId="35" fillId="0" borderId="21" xfId="55" applyFont="1" applyFill="1" applyBorder="1" applyAlignment="1" applyProtection="1">
      <alignment horizontal="center"/>
      <protection hidden="1"/>
    </xf>
    <xf numFmtId="187" fontId="35" fillId="0" borderId="14" xfId="55" applyFont="1" applyFill="1" applyBorder="1" applyAlignment="1" applyProtection="1">
      <alignment horizontal="center"/>
      <protection hidden="1"/>
    </xf>
    <xf numFmtId="188" fontId="35" fillId="0" borderId="30" xfId="91" applyNumberFormat="1" applyFont="1" applyFill="1" applyBorder="1" applyAlignment="1" applyProtection="1">
      <alignment horizontal="center"/>
      <protection hidden="1"/>
    </xf>
    <xf numFmtId="188" fontId="35" fillId="0" borderId="42" xfId="91" applyNumberFormat="1" applyFont="1" applyFill="1" applyBorder="1" applyAlignment="1" applyProtection="1">
      <alignment horizontal="center"/>
      <protection hidden="1"/>
    </xf>
    <xf numFmtId="0" fontId="35" fillId="0" borderId="0" xfId="91" applyFont="1" applyFill="1" applyAlignment="1" applyProtection="1">
      <alignment horizontal="left"/>
      <protection hidden="1"/>
    </xf>
    <xf numFmtId="187" fontId="35" fillId="0" borderId="14" xfId="55" applyFont="1" applyFill="1" applyBorder="1" applyAlignment="1" applyProtection="1">
      <alignment horizontal="center" vertical="center"/>
      <protection hidden="1"/>
    </xf>
    <xf numFmtId="188" fontId="35" fillId="0" borderId="42" xfId="91" applyNumberFormat="1" applyFont="1" applyFill="1" applyBorder="1" applyAlignment="1" applyProtection="1">
      <alignment horizontal="center" vertical="center"/>
      <protection hidden="1"/>
    </xf>
    <xf numFmtId="187" fontId="35" fillId="0" borderId="13" xfId="55" applyFont="1" applyFill="1" applyBorder="1" applyAlignment="1" applyProtection="1">
      <alignment horizontal="center"/>
      <protection hidden="1"/>
    </xf>
    <xf numFmtId="188" fontId="35" fillId="0" borderId="43" xfId="91" applyNumberFormat="1" applyFont="1" applyFill="1" applyBorder="1" applyAlignment="1" applyProtection="1">
      <alignment horizontal="center"/>
      <protection hidden="1"/>
    </xf>
    <xf numFmtId="187" fontId="35" fillId="0" borderId="38" xfId="55" applyFont="1" applyFill="1" applyBorder="1" applyAlignment="1" applyProtection="1">
      <alignment horizontal="center"/>
      <protection hidden="1"/>
    </xf>
    <xf numFmtId="188" fontId="35" fillId="0" borderId="0" xfId="91" applyNumberFormat="1" applyFont="1" applyFill="1" applyBorder="1" applyAlignment="1" applyProtection="1">
      <alignment horizontal="center"/>
      <protection hidden="1"/>
    </xf>
    <xf numFmtId="0" fontId="28" fillId="0" borderId="0" xfId="77" applyFill="1" applyProtection="1">
      <protection hidden="1"/>
    </xf>
    <xf numFmtId="0" fontId="35" fillId="0" borderId="44" xfId="91" applyFont="1" applyFill="1" applyBorder="1" applyAlignment="1" applyProtection="1">
      <alignment horizontal="center"/>
      <protection hidden="1"/>
    </xf>
    <xf numFmtId="188" fontId="35" fillId="0" borderId="30" xfId="91" applyNumberFormat="1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43" fontId="52" fillId="0" borderId="33" xfId="91" applyNumberFormat="1" applyFont="1" applyFill="1" applyBorder="1" applyAlignment="1" applyProtection="1">
      <alignment horizontal="left" vertical="center" shrinkToFit="1"/>
    </xf>
    <xf numFmtId="188" fontId="35" fillId="0" borderId="73" xfId="91" applyNumberFormat="1" applyFont="1" applyFill="1" applyBorder="1" applyAlignment="1" applyProtection="1">
      <alignment horizontal="center"/>
      <protection hidden="1"/>
    </xf>
    <xf numFmtId="188" fontId="35" fillId="0" borderId="74" xfId="91" applyNumberFormat="1" applyFont="1" applyFill="1" applyBorder="1" applyAlignment="1" applyProtection="1">
      <alignment horizontal="center"/>
      <protection hidden="1"/>
    </xf>
    <xf numFmtId="188" fontId="35" fillId="0" borderId="75" xfId="91" applyNumberFormat="1" applyFont="1" applyFill="1" applyBorder="1" applyAlignment="1" applyProtection="1">
      <alignment horizontal="center"/>
      <protection hidden="1"/>
    </xf>
    <xf numFmtId="188" fontId="35" fillId="0" borderId="75" xfId="91" applyNumberFormat="1" applyFont="1" applyFill="1" applyBorder="1" applyAlignment="1" applyProtection="1">
      <alignment horizontal="center" vertical="center"/>
      <protection hidden="1"/>
    </xf>
    <xf numFmtId="188" fontId="35" fillId="0" borderId="76" xfId="91" applyNumberFormat="1" applyFont="1" applyFill="1" applyBorder="1" applyAlignment="1" applyProtection="1">
      <alignment horizontal="center"/>
      <protection hidden="1"/>
    </xf>
    <xf numFmtId="188" fontId="35" fillId="0" borderId="77" xfId="91" applyNumberFormat="1" applyFont="1" applyFill="1" applyBorder="1" applyAlignment="1" applyProtection="1">
      <alignment horizontal="center"/>
      <protection hidden="1"/>
    </xf>
    <xf numFmtId="188" fontId="35" fillId="0" borderId="39" xfId="91" applyNumberFormat="1" applyFont="1" applyFill="1" applyBorder="1" applyAlignment="1" applyProtection="1">
      <alignment horizontal="center"/>
    </xf>
    <xf numFmtId="0" fontId="53" fillId="0" borderId="0" xfId="0" applyFont="1" applyAlignment="1">
      <alignment horizontal="center"/>
    </xf>
    <xf numFmtId="188" fontId="34" fillId="0" borderId="12" xfId="91" applyNumberFormat="1" applyFont="1" applyFill="1" applyBorder="1" applyAlignment="1" applyProtection="1">
      <alignment horizontal="center" vertical="center"/>
    </xf>
    <xf numFmtId="0" fontId="9" fillId="0" borderId="2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43" fontId="2" fillId="0" borderId="0" xfId="93" applyFont="1" applyFill="1" applyAlignment="1">
      <alignment horizontal="left"/>
    </xf>
    <xf numFmtId="43" fontId="2" fillId="0" borderId="0" xfId="93" applyFont="1" applyFill="1" applyAlignment="1">
      <alignment horizontal="left"/>
    </xf>
    <xf numFmtId="0" fontId="2" fillId="0" borderId="0" xfId="0" applyFont="1" applyFill="1" applyAlignment="1"/>
    <xf numFmtId="0" fontId="8" fillId="0" borderId="0" xfId="0" applyFont="1" applyFill="1"/>
    <xf numFmtId="0" fontId="4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/>
    <xf numFmtId="43" fontId="8" fillId="0" borderId="0" xfId="90" applyFont="1" applyFill="1"/>
    <xf numFmtId="43" fontId="7" fillId="0" borderId="22" xfId="90" applyFont="1" applyFill="1" applyBorder="1" applyAlignment="1">
      <alignment horizontal="center"/>
    </xf>
    <xf numFmtId="0" fontId="7" fillId="0" borderId="13" xfId="0" applyFont="1" applyFill="1" applyBorder="1" applyAlignment="1" applyProtection="1">
      <alignment horizontal="center"/>
      <protection locked="0"/>
    </xf>
    <xf numFmtId="189" fontId="8" fillId="0" borderId="14" xfId="90" applyNumberFormat="1" applyFont="1" applyFill="1" applyBorder="1" applyAlignment="1" applyProtection="1">
      <protection locked="0"/>
    </xf>
    <xf numFmtId="0" fontId="8" fillId="0" borderId="14" xfId="0" applyFont="1" applyFill="1" applyBorder="1" applyAlignment="1" applyProtection="1">
      <alignment horizontal="center"/>
      <protection locked="0"/>
    </xf>
    <xf numFmtId="43" fontId="8" fillId="0" borderId="14" xfId="90" applyFont="1" applyFill="1" applyBorder="1" applyProtection="1">
      <protection locked="0"/>
    </xf>
    <xf numFmtId="43" fontId="8" fillId="0" borderId="14" xfId="90" applyFont="1" applyFill="1" applyBorder="1" applyAlignment="1" applyProtection="1">
      <alignment horizontal="center"/>
      <protection locked="0"/>
    </xf>
    <xf numFmtId="43" fontId="8" fillId="0" borderId="15" xfId="90" applyFont="1" applyFill="1" applyBorder="1" applyAlignment="1" applyProtection="1">
      <alignment horizontal="center"/>
      <protection locked="0"/>
    </xf>
    <xf numFmtId="187" fontId="8" fillId="0" borderId="15" xfId="90" applyNumberFormat="1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13" xfId="0" applyFont="1" applyFill="1" applyBorder="1" applyAlignment="1" applyProtection="1">
      <alignment horizontal="center"/>
      <protection locked="0"/>
    </xf>
    <xf numFmtId="189" fontId="8" fillId="0" borderId="14" xfId="90" applyNumberFormat="1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43" fontId="8" fillId="0" borderId="14" xfId="90" applyFont="1" applyFill="1" applyBorder="1" applyAlignment="1" applyProtection="1">
      <alignment vertical="center"/>
      <protection locked="0"/>
    </xf>
    <xf numFmtId="43" fontId="8" fillId="0" borderId="14" xfId="90" applyFont="1" applyFill="1" applyBorder="1" applyAlignment="1" applyProtection="1">
      <alignment horizontal="center" vertical="center"/>
      <protection locked="0"/>
    </xf>
    <xf numFmtId="43" fontId="8" fillId="0" borderId="15" xfId="90" applyFont="1" applyFill="1" applyBorder="1" applyAlignment="1" applyProtection="1">
      <alignment horizontal="center" vertical="center"/>
      <protection locked="0"/>
    </xf>
    <xf numFmtId="43" fontId="7" fillId="0" borderId="25" xfId="90" applyFont="1" applyFill="1" applyBorder="1" applyProtection="1">
      <protection locked="0"/>
    </xf>
    <xf numFmtId="43" fontId="7" fillId="0" borderId="25" xfId="90" applyFont="1" applyFill="1" applyBorder="1" applyAlignment="1" applyProtection="1">
      <alignment horizontal="center" vertical="center"/>
      <protection locked="0"/>
    </xf>
    <xf numFmtId="187" fontId="8" fillId="0" borderId="26" xfId="90" applyNumberFormat="1" applyFont="1" applyFill="1" applyBorder="1" applyProtection="1">
      <protection locked="0"/>
    </xf>
    <xf numFmtId="0" fontId="8" fillId="0" borderId="0" xfId="0" applyFont="1" applyFill="1" applyAlignment="1">
      <alignment horizontal="center"/>
    </xf>
    <xf numFmtId="189" fontId="8" fillId="0" borderId="0" xfId="90" applyNumberFormat="1" applyFont="1" applyFill="1"/>
    <xf numFmtId="43" fontId="8" fillId="0" borderId="0" xfId="9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92" fontId="7" fillId="0" borderId="0" xfId="90" applyNumberFormat="1" applyFont="1" applyFill="1" applyBorder="1" applyProtection="1">
      <protection locked="0"/>
    </xf>
    <xf numFmtId="49" fontId="7" fillId="0" borderId="0" xfId="92" applyNumberFormat="1" applyFont="1" applyFill="1" applyBorder="1" applyAlignment="1">
      <alignment horizontal="left"/>
    </xf>
    <xf numFmtId="0" fontId="7" fillId="0" borderId="0" xfId="92" applyFont="1" applyFill="1" applyBorder="1" applyAlignment="1">
      <alignment horizontal="center"/>
    </xf>
    <xf numFmtId="187" fontId="7" fillId="0" borderId="0" xfId="90" applyNumberFormat="1" applyFont="1" applyFill="1" applyBorder="1" applyProtection="1">
      <protection locked="0"/>
    </xf>
    <xf numFmtId="0" fontId="7" fillId="0" borderId="0" xfId="0" applyNumberFormat="1" applyFont="1" applyFill="1" applyBorder="1" applyAlignment="1"/>
    <xf numFmtId="43" fontId="7" fillId="0" borderId="0" xfId="90" applyFont="1" applyFill="1" applyBorder="1" applyAlignment="1"/>
    <xf numFmtId="189" fontId="8" fillId="0" borderId="14" xfId="90" applyNumberFormat="1" applyFont="1" applyFill="1" applyBorder="1" applyAlignment="1" applyProtection="1">
      <alignment horizontal="left"/>
      <protection locked="0"/>
    </xf>
    <xf numFmtId="189" fontId="8" fillId="0" borderId="14" xfId="9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43" fontId="7" fillId="0" borderId="0" xfId="90" applyFont="1" applyFill="1" applyBorder="1" applyProtection="1">
      <protection locked="0"/>
    </xf>
    <xf numFmtId="43" fontId="7" fillId="0" borderId="0" xfId="90" applyFont="1" applyFill="1" applyBorder="1" applyAlignment="1" applyProtection="1">
      <alignment horizontal="center" vertical="center"/>
      <protection locked="0"/>
    </xf>
    <xf numFmtId="187" fontId="8" fillId="0" borderId="0" xfId="90" applyNumberFormat="1" applyFont="1" applyFill="1" applyBorder="1" applyProtection="1">
      <protection locked="0"/>
    </xf>
    <xf numFmtId="187" fontId="8" fillId="0" borderId="15" xfId="90" applyNumberFormat="1" applyFont="1" applyFill="1" applyBorder="1" applyAlignment="1" applyProtection="1">
      <alignment horizontal="left" vertical="center"/>
      <protection locked="0"/>
    </xf>
    <xf numFmtId="187" fontId="8" fillId="0" borderId="15" xfId="90" applyNumberFormat="1" applyFont="1" applyFill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189" fontId="2" fillId="0" borderId="0" xfId="9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8" fillId="0" borderId="13" xfId="92" applyFont="1" applyFill="1" applyBorder="1" applyAlignment="1" applyProtection="1">
      <alignment horizontal="left" vertical="center" shrinkToFit="1"/>
      <protection locked="0"/>
    </xf>
    <xf numFmtId="0" fontId="8" fillId="0" borderId="16" xfId="92" applyFont="1" applyFill="1" applyBorder="1" applyAlignment="1" applyProtection="1">
      <alignment horizontal="left" vertical="center" shrinkToFit="1"/>
      <protection locked="0"/>
    </xf>
    <xf numFmtId="0" fontId="8" fillId="0" borderId="15" xfId="92" applyFont="1" applyFill="1" applyBorder="1" applyAlignment="1" applyProtection="1">
      <alignment horizontal="left" vertical="center" shrinkToFit="1"/>
      <protection locked="0"/>
    </xf>
    <xf numFmtId="0" fontId="8" fillId="0" borderId="13" xfId="92" applyFont="1" applyFill="1" applyBorder="1" applyAlignment="1" applyProtection="1">
      <alignment horizontal="left" vertical="center"/>
      <protection locked="0"/>
    </xf>
    <xf numFmtId="0" fontId="8" fillId="0" borderId="16" xfId="92" applyFont="1" applyFill="1" applyBorder="1" applyAlignment="1" applyProtection="1">
      <alignment horizontal="left" vertical="center"/>
      <protection locked="0"/>
    </xf>
    <xf numFmtId="0" fontId="8" fillId="0" borderId="15" xfId="92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>
      <alignment horizontal="center" vertical="center"/>
    </xf>
    <xf numFmtId="43" fontId="7" fillId="0" borderId="0" xfId="90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shrinkToFit="1"/>
    </xf>
    <xf numFmtId="190" fontId="8" fillId="0" borderId="0" xfId="0" applyNumberFormat="1" applyFont="1" applyFill="1" applyBorder="1" applyAlignment="1">
      <alignment horizontal="left"/>
    </xf>
    <xf numFmtId="43" fontId="2" fillId="0" borderId="0" xfId="93" applyFont="1" applyFill="1" applyAlignment="1">
      <alignment horizontal="left"/>
    </xf>
    <xf numFmtId="193" fontId="8" fillId="0" borderId="13" xfId="0" applyNumberFormat="1" applyFont="1" applyFill="1" applyBorder="1" applyAlignment="1" applyProtection="1">
      <alignment horizontal="left" vertical="center"/>
      <protection locked="0"/>
    </xf>
    <xf numFmtId="193" fontId="8" fillId="0" borderId="16" xfId="0" applyNumberFormat="1" applyFont="1" applyFill="1" applyBorder="1" applyAlignment="1" applyProtection="1">
      <alignment horizontal="left" vertical="center"/>
      <protection locked="0"/>
    </xf>
    <xf numFmtId="193" fontId="8" fillId="0" borderId="15" xfId="0" applyNumberFormat="1" applyFont="1" applyFill="1" applyBorder="1" applyAlignment="1" applyProtection="1">
      <alignment horizontal="left" vertical="center"/>
      <protection locked="0"/>
    </xf>
    <xf numFmtId="0" fontId="7" fillId="0" borderId="51" xfId="0" applyFont="1" applyFill="1" applyBorder="1" applyAlignment="1" applyProtection="1">
      <alignment horizontal="center" vertical="center"/>
      <protection locked="0"/>
    </xf>
    <xf numFmtId="0" fontId="7" fillId="0" borderId="52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>
      <alignment horizontal="left" vertical="center"/>
    </xf>
    <xf numFmtId="43" fontId="7" fillId="0" borderId="49" xfId="90" applyFont="1" applyFill="1" applyBorder="1" applyAlignment="1">
      <alignment horizontal="center"/>
    </xf>
    <xf numFmtId="43" fontId="7" fillId="0" borderId="50" xfId="9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left" vertical="center"/>
    </xf>
    <xf numFmtId="189" fontId="7" fillId="0" borderId="48" xfId="90" applyNumberFormat="1" applyFont="1" applyFill="1" applyBorder="1" applyAlignment="1">
      <alignment horizontal="center" vertical="center"/>
    </xf>
    <xf numFmtId="189" fontId="7" fillId="0" borderId="22" xfId="90" applyNumberFormat="1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190" fontId="8" fillId="0" borderId="12" xfId="0" applyNumberFormat="1" applyFont="1" applyFill="1" applyBorder="1" applyAlignment="1">
      <alignment horizontal="left"/>
    </xf>
    <xf numFmtId="43" fontId="7" fillId="0" borderId="12" xfId="90" applyFont="1" applyFill="1" applyBorder="1" applyAlignment="1">
      <alignment horizontal="right"/>
    </xf>
    <xf numFmtId="43" fontId="7" fillId="0" borderId="0" xfId="90" applyFont="1" applyFill="1" applyBorder="1" applyAlignment="1">
      <alignment horizontal="left"/>
    </xf>
    <xf numFmtId="193" fontId="7" fillId="0" borderId="13" xfId="0" applyNumberFormat="1" applyFont="1" applyFill="1" applyBorder="1" applyAlignment="1" applyProtection="1">
      <alignment horizontal="left"/>
      <protection locked="0"/>
    </xf>
    <xf numFmtId="193" fontId="7" fillId="0" borderId="16" xfId="0" applyNumberFormat="1" applyFont="1" applyFill="1" applyBorder="1" applyAlignment="1" applyProtection="1">
      <alignment horizontal="left"/>
      <protection locked="0"/>
    </xf>
    <xf numFmtId="193" fontId="7" fillId="0" borderId="15" xfId="0" applyNumberFormat="1" applyFont="1" applyFill="1" applyBorder="1" applyAlignment="1" applyProtection="1">
      <alignment horizontal="left"/>
      <protection locked="0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3" fontId="7" fillId="0" borderId="10" xfId="90" applyFont="1" applyFill="1" applyBorder="1" applyAlignment="1">
      <alignment horizontal="center" vertical="center" wrapText="1"/>
    </xf>
    <xf numFmtId="43" fontId="7" fillId="0" borderId="11" xfId="90" applyFont="1" applyFill="1" applyBorder="1" applyAlignment="1">
      <alignment horizontal="center" vertical="center" wrapText="1"/>
    </xf>
    <xf numFmtId="0" fontId="7" fillId="0" borderId="13" xfId="92" applyFont="1" applyFill="1" applyBorder="1" applyAlignment="1" applyProtection="1">
      <alignment horizontal="left" vertical="center"/>
      <protection locked="0"/>
    </xf>
    <xf numFmtId="0" fontId="7" fillId="0" borderId="16" xfId="92" applyFont="1" applyFill="1" applyBorder="1" applyAlignment="1" applyProtection="1">
      <alignment horizontal="left" vertical="center"/>
      <protection locked="0"/>
    </xf>
    <xf numFmtId="0" fontId="7" fillId="0" borderId="15" xfId="92" applyFont="1" applyFill="1" applyBorder="1" applyAlignment="1" applyProtection="1">
      <alignment horizontal="left" vertical="center"/>
      <protection locked="0"/>
    </xf>
    <xf numFmtId="0" fontId="7" fillId="0" borderId="13" xfId="92" applyFont="1" applyFill="1" applyBorder="1" applyAlignment="1" applyProtection="1">
      <alignment horizontal="left"/>
      <protection locked="0"/>
    </xf>
    <xf numFmtId="0" fontId="7" fillId="0" borderId="16" xfId="92" applyFont="1" applyFill="1" applyBorder="1" applyAlignment="1" applyProtection="1">
      <alignment horizontal="left"/>
      <protection locked="0"/>
    </xf>
    <xf numFmtId="0" fontId="7" fillId="0" borderId="15" xfId="92" applyFont="1" applyFill="1" applyBorder="1" applyAlignment="1" applyProtection="1">
      <alignment horizontal="left"/>
      <protection locked="0"/>
    </xf>
    <xf numFmtId="0" fontId="8" fillId="0" borderId="13" xfId="92" applyFont="1" applyFill="1" applyBorder="1" applyAlignment="1" applyProtection="1">
      <alignment horizontal="left"/>
      <protection locked="0"/>
    </xf>
    <xf numFmtId="0" fontId="8" fillId="0" borderId="16" xfId="92" applyFont="1" applyFill="1" applyBorder="1" applyAlignment="1" applyProtection="1">
      <alignment horizontal="left"/>
      <protection locked="0"/>
    </xf>
    <xf numFmtId="0" fontId="8" fillId="0" borderId="15" xfId="92" applyFont="1" applyFill="1" applyBorder="1" applyAlignment="1" applyProtection="1">
      <alignment horizontal="left"/>
      <protection locked="0"/>
    </xf>
    <xf numFmtId="0" fontId="8" fillId="0" borderId="63" xfId="92" applyFont="1" applyFill="1" applyBorder="1" applyAlignment="1" applyProtection="1">
      <alignment horizontal="center"/>
      <protection locked="0"/>
    </xf>
    <xf numFmtId="0" fontId="8" fillId="0" borderId="54" xfId="92" applyFont="1" applyFill="1" applyBorder="1" applyAlignment="1" applyProtection="1">
      <alignment horizontal="center"/>
      <protection locked="0"/>
    </xf>
    <xf numFmtId="0" fontId="8" fillId="0" borderId="55" xfId="92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>
      <alignment horizontal="left"/>
    </xf>
    <xf numFmtId="193" fontId="7" fillId="0" borderId="13" xfId="0" applyNumberFormat="1" applyFont="1" applyFill="1" applyBorder="1" applyAlignment="1" applyProtection="1">
      <alignment horizontal="left" vertical="center"/>
      <protection locked="0"/>
    </xf>
    <xf numFmtId="193" fontId="7" fillId="0" borderId="16" xfId="0" applyNumberFormat="1" applyFont="1" applyFill="1" applyBorder="1" applyAlignment="1" applyProtection="1">
      <alignment horizontal="left" vertical="center"/>
      <protection locked="0"/>
    </xf>
    <xf numFmtId="193" fontId="7" fillId="0" borderId="15" xfId="0" applyNumberFormat="1" applyFont="1" applyFill="1" applyBorder="1" applyAlignment="1" applyProtection="1">
      <alignment horizontal="left" vertical="center"/>
      <protection locked="0"/>
    </xf>
    <xf numFmtId="0" fontId="8" fillId="0" borderId="13" xfId="92" applyFont="1" applyFill="1" applyBorder="1" applyAlignment="1" applyProtection="1">
      <alignment horizontal="center" vertical="center"/>
      <protection locked="0"/>
    </xf>
    <xf numFmtId="0" fontId="8" fillId="0" borderId="16" xfId="92" applyFont="1" applyFill="1" applyBorder="1" applyAlignment="1" applyProtection="1">
      <alignment horizontal="center" vertical="center"/>
      <protection locked="0"/>
    </xf>
    <xf numFmtId="0" fontId="8" fillId="0" borderId="15" xfId="92" applyFont="1" applyFill="1" applyBorder="1" applyAlignment="1" applyProtection="1">
      <alignment horizontal="center" vertical="center"/>
      <protection locked="0"/>
    </xf>
    <xf numFmtId="0" fontId="8" fillId="0" borderId="13" xfId="92" applyFont="1" applyFill="1" applyBorder="1" applyAlignment="1" applyProtection="1">
      <alignment horizontal="center"/>
      <protection locked="0"/>
    </xf>
    <xf numFmtId="0" fontId="8" fillId="0" borderId="16" xfId="92" applyFont="1" applyFill="1" applyBorder="1" applyAlignment="1" applyProtection="1">
      <alignment horizontal="center"/>
      <protection locked="0"/>
    </xf>
    <xf numFmtId="0" fontId="8" fillId="0" borderId="15" xfId="92" applyFont="1" applyFill="1" applyBorder="1" applyAlignment="1" applyProtection="1">
      <alignment horizontal="center"/>
      <protection locked="0"/>
    </xf>
    <xf numFmtId="193" fontId="8" fillId="0" borderId="13" xfId="0" applyNumberFormat="1" applyFont="1" applyFill="1" applyBorder="1" applyAlignment="1" applyProtection="1">
      <protection locked="0"/>
    </xf>
    <xf numFmtId="193" fontId="7" fillId="0" borderId="16" xfId="0" applyNumberFormat="1" applyFont="1" applyFill="1" applyBorder="1" applyAlignment="1" applyProtection="1">
      <protection locked="0"/>
    </xf>
    <xf numFmtId="193" fontId="7" fillId="0" borderId="15" xfId="0" applyNumberFormat="1" applyFont="1" applyFill="1" applyBorder="1" applyAlignment="1" applyProtection="1">
      <protection locked="0"/>
    </xf>
    <xf numFmtId="0" fontId="8" fillId="0" borderId="13" xfId="92" applyFont="1" applyFill="1" applyBorder="1" applyAlignment="1" applyProtection="1">
      <alignment vertical="center"/>
      <protection locked="0"/>
    </xf>
    <xf numFmtId="0" fontId="8" fillId="0" borderId="16" xfId="92" applyFont="1" applyFill="1" applyBorder="1" applyAlignment="1" applyProtection="1">
      <alignment vertical="center"/>
      <protection locked="0"/>
    </xf>
    <xf numFmtId="0" fontId="8" fillId="0" borderId="15" xfId="92" applyFont="1" applyFill="1" applyBorder="1" applyAlignment="1" applyProtection="1">
      <alignment vertical="center"/>
      <protection locked="0"/>
    </xf>
    <xf numFmtId="193" fontId="8" fillId="0" borderId="13" xfId="0" applyNumberFormat="1" applyFont="1" applyFill="1" applyBorder="1" applyAlignment="1" applyProtection="1">
      <alignment horizontal="left"/>
      <protection locked="0"/>
    </xf>
    <xf numFmtId="193" fontId="8" fillId="0" borderId="16" xfId="0" applyNumberFormat="1" applyFont="1" applyFill="1" applyBorder="1" applyAlignment="1" applyProtection="1">
      <alignment horizontal="left"/>
      <protection locked="0"/>
    </xf>
    <xf numFmtId="193" fontId="8" fillId="0" borderId="1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>
      <alignment horizontal="left"/>
    </xf>
    <xf numFmtId="0" fontId="7" fillId="0" borderId="12" xfId="0" applyNumberFormat="1" applyFont="1" applyFill="1" applyBorder="1" applyAlignment="1">
      <alignment horizontal="left"/>
    </xf>
    <xf numFmtId="0" fontId="8" fillId="0" borderId="1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6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190" fontId="8" fillId="0" borderId="16" xfId="0" applyNumberFormat="1" applyFont="1" applyBorder="1" applyAlignment="1">
      <alignment horizontal="left"/>
    </xf>
    <xf numFmtId="0" fontId="2" fillId="0" borderId="16" xfId="0" applyFont="1" applyBorder="1" applyAlignment="1">
      <alignment horizontal="right"/>
    </xf>
    <xf numFmtId="189" fontId="2" fillId="0" borderId="16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 shrinkToFit="1"/>
    </xf>
    <xf numFmtId="0" fontId="14" fillId="0" borderId="16" xfId="0" applyFont="1" applyBorder="1" applyAlignment="1">
      <alignment horizontal="left" shrinkToFit="1"/>
    </xf>
    <xf numFmtId="10" fontId="12" fillId="0" borderId="16" xfId="0" applyNumberFormat="1" applyFont="1" applyBorder="1" applyAlignment="1">
      <alignment horizontal="center" vertical="center"/>
    </xf>
    <xf numFmtId="10" fontId="12" fillId="0" borderId="1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10" fontId="12" fillId="0" borderId="20" xfId="0" applyNumberFormat="1" applyFont="1" applyBorder="1" applyAlignment="1">
      <alignment horizontal="center" vertical="center"/>
    </xf>
    <xf numFmtId="10" fontId="12" fillId="0" borderId="57" xfId="0" applyNumberFormat="1" applyFont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46" xfId="0" applyFont="1" applyBorder="1" applyAlignment="1">
      <alignment horizontal="center"/>
    </xf>
    <xf numFmtId="0" fontId="2" fillId="0" borderId="58" xfId="0" applyFont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2" fillId="0" borderId="60" xfId="0" applyFont="1" applyBorder="1" applyAlignment="1">
      <alignment horizontal="left"/>
    </xf>
    <xf numFmtId="0" fontId="13" fillId="0" borderId="61" xfId="0" applyFont="1" applyBorder="1" applyAlignment="1">
      <alignment horizontal="center"/>
    </xf>
    <xf numFmtId="0" fontId="13" fillId="0" borderId="62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2" fillId="0" borderId="63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2" fillId="0" borderId="64" xfId="0" applyFont="1" applyBorder="1" applyAlignment="1">
      <alignment horizontal="right"/>
    </xf>
    <xf numFmtId="0" fontId="2" fillId="0" borderId="65" xfId="0" applyFont="1" applyBorder="1" applyAlignment="1">
      <alignment horizontal="right"/>
    </xf>
    <xf numFmtId="0" fontId="2" fillId="0" borderId="66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45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4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12" fillId="0" borderId="54" xfId="0" applyNumberFormat="1" applyFont="1" applyBorder="1" applyAlignment="1">
      <alignment horizontal="center" vertical="center"/>
    </xf>
    <xf numFmtId="10" fontId="12" fillId="0" borderId="5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shrinkToFit="1"/>
    </xf>
    <xf numFmtId="0" fontId="2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89" fontId="2" fillId="0" borderId="0" xfId="9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5" fillId="0" borderId="58" xfId="0" applyFont="1" applyBorder="1" applyAlignment="1">
      <alignment horizontal="left"/>
    </xf>
    <xf numFmtId="0" fontId="5" fillId="0" borderId="59" xfId="0" applyFont="1" applyBorder="1" applyAlignment="1">
      <alignment horizontal="left"/>
    </xf>
    <xf numFmtId="0" fontId="5" fillId="0" borderId="60" xfId="0" applyFont="1" applyBorder="1" applyAlignment="1">
      <alignment horizontal="left"/>
    </xf>
    <xf numFmtId="0" fontId="4" fillId="0" borderId="24" xfId="0" applyFont="1" applyBorder="1" applyAlignment="1">
      <alignment horizontal="center" vertical="center"/>
    </xf>
    <xf numFmtId="43" fontId="2" fillId="0" borderId="13" xfId="90" applyFont="1" applyBorder="1" applyAlignment="1">
      <alignment horizontal="center"/>
    </xf>
    <xf numFmtId="43" fontId="2" fillId="0" borderId="16" xfId="90" applyFont="1" applyBorder="1" applyAlignment="1">
      <alignment horizontal="center"/>
    </xf>
    <xf numFmtId="43" fontId="2" fillId="0" borderId="15" xfId="9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3" fontId="2" fillId="0" borderId="51" xfId="90" applyFont="1" applyBorder="1" applyAlignment="1">
      <alignment horizontal="center"/>
    </xf>
    <xf numFmtId="43" fontId="2" fillId="0" borderId="52" xfId="90" applyFont="1" applyBorder="1" applyAlignment="1">
      <alignment horizontal="center"/>
    </xf>
    <xf numFmtId="43" fontId="2" fillId="0" borderId="26" xfId="90" applyFont="1" applyBorder="1" applyAlignment="1">
      <alignment horizontal="center"/>
    </xf>
    <xf numFmtId="43" fontId="2" fillId="0" borderId="63" xfId="90" applyFont="1" applyBorder="1" applyAlignment="1">
      <alignment horizontal="center"/>
    </xf>
    <xf numFmtId="43" fontId="2" fillId="0" borderId="54" xfId="90" applyFont="1" applyBorder="1" applyAlignment="1">
      <alignment horizontal="center"/>
    </xf>
    <xf numFmtId="43" fontId="2" fillId="0" borderId="55" xfId="9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190" fontId="2" fillId="0" borderId="16" xfId="0" applyNumberFormat="1" applyFont="1" applyBorder="1" applyAlignment="1">
      <alignment horizontal="left"/>
    </xf>
    <xf numFmtId="189" fontId="4" fillId="0" borderId="47" xfId="90" applyNumberFormat="1" applyFont="1" applyBorder="1" applyAlignment="1">
      <alignment horizontal="center" vertical="center" wrapText="1"/>
    </xf>
    <xf numFmtId="189" fontId="4" fillId="0" borderId="12" xfId="90" applyNumberFormat="1" applyFont="1" applyBorder="1" applyAlignment="1">
      <alignment horizontal="center" vertical="center" wrapText="1"/>
    </xf>
    <xf numFmtId="189" fontId="4" fillId="0" borderId="23" xfId="90" applyNumberFormat="1" applyFont="1" applyBorder="1" applyAlignment="1">
      <alignment horizontal="center" vertical="center" wrapText="1"/>
    </xf>
    <xf numFmtId="189" fontId="4" fillId="0" borderId="45" xfId="90" applyNumberFormat="1" applyFont="1" applyBorder="1" applyAlignment="1">
      <alignment horizontal="center" vertical="center" wrapText="1"/>
    </xf>
    <xf numFmtId="189" fontId="4" fillId="0" borderId="46" xfId="90" applyNumberFormat="1" applyFont="1" applyBorder="1" applyAlignment="1">
      <alignment horizontal="center" vertical="center" wrapText="1"/>
    </xf>
    <xf numFmtId="189" fontId="4" fillId="0" borderId="53" xfId="90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4" fillId="0" borderId="54" xfId="0" applyFont="1" applyBorder="1" applyAlignment="1">
      <alignment horizontal="left"/>
    </xf>
    <xf numFmtId="189" fontId="2" fillId="0" borderId="58" xfId="90" applyNumberFormat="1" applyFont="1" applyBorder="1" applyAlignment="1">
      <alignment horizontal="center"/>
    </xf>
    <xf numFmtId="189" fontId="2" fillId="0" borderId="59" xfId="90" applyNumberFormat="1" applyFont="1" applyBorder="1" applyAlignment="1">
      <alignment horizontal="center"/>
    </xf>
    <xf numFmtId="189" fontId="2" fillId="0" borderId="60" xfId="90" applyNumberFormat="1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35" fillId="0" borderId="0" xfId="91" applyFont="1" applyFill="1" applyAlignment="1" applyProtection="1">
      <alignment horizontal="center"/>
      <protection locked="0"/>
    </xf>
    <xf numFmtId="0" fontId="35" fillId="0" borderId="32" xfId="91" applyFont="1" applyFill="1" applyBorder="1" applyAlignment="1" applyProtection="1">
      <alignment horizontal="center"/>
    </xf>
    <xf numFmtId="0" fontId="35" fillId="0" borderId="68" xfId="91" applyFont="1" applyFill="1" applyBorder="1" applyAlignment="1" applyProtection="1">
      <alignment horizontal="center"/>
    </xf>
    <xf numFmtId="0" fontId="35" fillId="0" borderId="0" xfId="91" applyFont="1" applyFill="1" applyBorder="1" applyAlignment="1" applyProtection="1">
      <alignment horizontal="left"/>
    </xf>
    <xf numFmtId="0" fontId="35" fillId="0" borderId="33" xfId="91" applyFont="1" applyFill="1" applyBorder="1" applyAlignment="1" applyProtection="1">
      <alignment horizontal="left"/>
    </xf>
    <xf numFmtId="0" fontId="35" fillId="0" borderId="35" xfId="91" applyFont="1" applyFill="1" applyBorder="1" applyAlignment="1" applyProtection="1">
      <alignment horizontal="center"/>
    </xf>
    <xf numFmtId="0" fontId="35" fillId="0" borderId="29" xfId="91" applyFont="1" applyFill="1" applyBorder="1" applyAlignment="1" applyProtection="1">
      <alignment horizontal="center"/>
    </xf>
    <xf numFmtId="0" fontId="35" fillId="0" borderId="67" xfId="91" applyFont="1" applyFill="1" applyBorder="1" applyAlignment="1" applyProtection="1">
      <alignment horizontal="center"/>
    </xf>
    <xf numFmtId="0" fontId="35" fillId="0" borderId="62" xfId="91" applyFont="1" applyFill="1" applyBorder="1" applyAlignment="1" applyProtection="1">
      <alignment horizontal="center"/>
    </xf>
    <xf numFmtId="0" fontId="34" fillId="0" borderId="34" xfId="91" applyFont="1" applyFill="1" applyBorder="1" applyAlignment="1" applyProtection="1">
      <alignment horizontal="center" vertical="center"/>
    </xf>
    <xf numFmtId="0" fontId="34" fillId="0" borderId="31" xfId="91" applyFont="1" applyFill="1" applyBorder="1" applyAlignment="1" applyProtection="1">
      <alignment horizontal="center" vertical="center"/>
    </xf>
    <xf numFmtId="0" fontId="34" fillId="0" borderId="35" xfId="91" applyFont="1" applyFill="1" applyBorder="1" applyAlignment="1" applyProtection="1">
      <alignment horizontal="center" vertical="center"/>
    </xf>
    <xf numFmtId="0" fontId="34" fillId="0" borderId="68" xfId="91" applyFont="1" applyFill="1" applyBorder="1" applyAlignment="1" applyProtection="1">
      <alignment horizontal="center" vertical="center"/>
    </xf>
    <xf numFmtId="0" fontId="34" fillId="0" borderId="33" xfId="91" applyFont="1" applyFill="1" applyBorder="1" applyAlignment="1" applyProtection="1">
      <alignment horizontal="center" vertical="center"/>
    </xf>
    <xf numFmtId="0" fontId="34" fillId="0" borderId="67" xfId="91" applyFont="1" applyFill="1" applyBorder="1" applyAlignment="1" applyProtection="1">
      <alignment horizontal="center" vertical="center"/>
    </xf>
    <xf numFmtId="0" fontId="35" fillId="0" borderId="34" xfId="91" applyFont="1" applyFill="1" applyBorder="1" applyAlignment="1" applyProtection="1">
      <alignment horizontal="center" vertical="center"/>
    </xf>
    <xf numFmtId="0" fontId="35" fillId="0" borderId="31" xfId="91" applyFont="1" applyFill="1" applyBorder="1" applyAlignment="1" applyProtection="1">
      <alignment horizontal="center" vertical="center"/>
    </xf>
    <xf numFmtId="0" fontId="35" fillId="0" borderId="32" xfId="91" applyFont="1" applyFill="1" applyBorder="1" applyAlignment="1" applyProtection="1">
      <alignment horizontal="center" vertical="center"/>
    </xf>
    <xf numFmtId="0" fontId="35" fillId="0" borderId="0" xfId="91" applyFont="1" applyFill="1" applyBorder="1" applyAlignment="1" applyProtection="1">
      <alignment horizontal="center" vertical="center"/>
    </xf>
    <xf numFmtId="0" fontId="35" fillId="0" borderId="68" xfId="91" applyFont="1" applyFill="1" applyBorder="1" applyAlignment="1" applyProtection="1">
      <alignment horizontal="center" vertical="center"/>
    </xf>
    <xf numFmtId="0" fontId="35" fillId="0" borderId="33" xfId="91" applyFont="1" applyFill="1" applyBorder="1" applyAlignment="1" applyProtection="1">
      <alignment horizontal="center" vertical="center"/>
    </xf>
    <xf numFmtId="0" fontId="40" fillId="0" borderId="31" xfId="91" applyFont="1" applyFill="1" applyBorder="1" applyAlignment="1" applyProtection="1">
      <alignment horizontal="center" vertical="center"/>
    </xf>
    <xf numFmtId="0" fontId="41" fillId="0" borderId="0" xfId="91" applyFont="1" applyFill="1" applyBorder="1" applyAlignment="1" applyProtection="1">
      <alignment horizontal="center" vertical="center"/>
    </xf>
    <xf numFmtId="0" fontId="41" fillId="0" borderId="33" xfId="91" applyFont="1" applyFill="1" applyBorder="1" applyAlignment="1" applyProtection="1">
      <alignment horizontal="center" vertical="center"/>
    </xf>
    <xf numFmtId="0" fontId="39" fillId="0" borderId="31" xfId="91" applyFont="1" applyFill="1" applyBorder="1" applyAlignment="1" applyProtection="1">
      <alignment horizontal="center" vertical="center"/>
    </xf>
    <xf numFmtId="0" fontId="35" fillId="0" borderId="34" xfId="91" applyFont="1" applyFill="1" applyBorder="1" applyAlignment="1" applyProtection="1">
      <alignment horizontal="center" vertical="top"/>
    </xf>
    <xf numFmtId="0" fontId="35" fillId="0" borderId="32" xfId="91" applyFont="1" applyFill="1" applyBorder="1" applyAlignment="1" applyProtection="1">
      <alignment horizontal="center" vertical="top"/>
    </xf>
    <xf numFmtId="0" fontId="35" fillId="0" borderId="68" xfId="91" applyFont="1" applyFill="1" applyBorder="1" applyAlignment="1" applyProtection="1">
      <alignment horizontal="center" vertical="top"/>
    </xf>
    <xf numFmtId="43" fontId="35" fillId="0" borderId="31" xfId="91" applyNumberFormat="1" applyFont="1" applyFill="1" applyBorder="1" applyAlignment="1" applyProtection="1">
      <alignment horizontal="left"/>
    </xf>
    <xf numFmtId="0" fontId="0" fillId="0" borderId="31" xfId="0" applyFill="1" applyBorder="1" applyAlignment="1" applyProtection="1">
      <alignment horizontal="left"/>
    </xf>
    <xf numFmtId="0" fontId="0" fillId="0" borderId="35" xfId="0" applyFill="1" applyBorder="1" applyAlignment="1" applyProtection="1">
      <alignment horizontal="left"/>
    </xf>
    <xf numFmtId="43" fontId="35" fillId="0" borderId="0" xfId="91" applyNumberFormat="1" applyFont="1" applyFill="1" applyBorder="1" applyAlignment="1" applyProtection="1">
      <alignment horizontal="center"/>
    </xf>
    <xf numFmtId="0" fontId="35" fillId="0" borderId="0" xfId="91" applyFont="1" applyFill="1" applyBorder="1" applyAlignment="1" applyProtection="1">
      <alignment horizontal="center"/>
    </xf>
    <xf numFmtId="188" fontId="35" fillId="0" borderId="0" xfId="91" applyNumberFormat="1" applyFont="1" applyFill="1" applyBorder="1" applyAlignment="1" applyProtection="1">
      <alignment horizontal="center"/>
    </xf>
    <xf numFmtId="188" fontId="35" fillId="0" borderId="29" xfId="91" applyNumberFormat="1" applyFont="1" applyFill="1" applyBorder="1" applyAlignment="1" applyProtection="1">
      <alignment horizontal="center"/>
    </xf>
    <xf numFmtId="188" fontId="35" fillId="0" borderId="33" xfId="91" applyNumberFormat="1" applyFont="1" applyFill="1" applyBorder="1" applyAlignment="1" applyProtection="1">
      <alignment horizontal="center"/>
    </xf>
    <xf numFmtId="188" fontId="35" fillId="0" borderId="67" xfId="91" applyNumberFormat="1" applyFont="1" applyFill="1" applyBorder="1" applyAlignment="1" applyProtection="1">
      <alignment horizontal="center"/>
    </xf>
    <xf numFmtId="0" fontId="34" fillId="0" borderId="69" xfId="91" applyFont="1" applyFill="1" applyBorder="1" applyAlignment="1" applyProtection="1">
      <alignment horizontal="center" vertical="center"/>
    </xf>
    <xf numFmtId="0" fontId="34" fillId="0" borderId="27" xfId="91" applyFont="1" applyFill="1" applyBorder="1" applyAlignment="1" applyProtection="1">
      <alignment horizontal="center" vertical="center"/>
    </xf>
    <xf numFmtId="0" fontId="34" fillId="0" borderId="70" xfId="91" applyFont="1" applyFill="1" applyBorder="1" applyAlignment="1" applyProtection="1">
      <alignment horizontal="center" vertical="center"/>
    </xf>
    <xf numFmtId="0" fontId="34" fillId="0" borderId="28" xfId="91" applyFont="1" applyFill="1" applyBorder="1" applyAlignment="1" applyProtection="1">
      <alignment horizontal="center" vertical="center"/>
    </xf>
    <xf numFmtId="0" fontId="49" fillId="0" borderId="71" xfId="91" applyFont="1" applyFill="1" applyBorder="1" applyAlignment="1" applyProtection="1">
      <alignment horizontal="center" vertical="center"/>
    </xf>
    <xf numFmtId="0" fontId="49" fillId="0" borderId="72" xfId="91" applyFont="1" applyFill="1" applyBorder="1" applyAlignment="1" applyProtection="1">
      <alignment horizontal="center" vertical="center"/>
    </xf>
    <xf numFmtId="0" fontId="33" fillId="0" borderId="0" xfId="9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8" fillId="0" borderId="0" xfId="0" quotePrefix="1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  <protection locked="0"/>
    </xf>
  </cellXfs>
  <cellStyles count="94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1 2" xfId="26"/>
    <cellStyle name="60% - Accent2" xfId="27"/>
    <cellStyle name="60% - Accent2 2" xfId="28"/>
    <cellStyle name="60% - Accent3" xfId="29"/>
    <cellStyle name="60% - Accent3 2" xfId="30"/>
    <cellStyle name="60% - Accent4" xfId="31"/>
    <cellStyle name="60% - Accent4 2" xfId="32"/>
    <cellStyle name="60% - Accent5" xfId="33"/>
    <cellStyle name="60% - Accent5 2" xfId="34"/>
    <cellStyle name="60% - Accent6" xfId="35"/>
    <cellStyle name="60% - Accent6 2" xfId="36"/>
    <cellStyle name="Accent1" xfId="37"/>
    <cellStyle name="Accent1 2" xfId="38"/>
    <cellStyle name="Accent2" xfId="39"/>
    <cellStyle name="Accent2 2" xfId="40"/>
    <cellStyle name="Accent3" xfId="41"/>
    <cellStyle name="Accent3 2" xfId="42"/>
    <cellStyle name="Accent4" xfId="43"/>
    <cellStyle name="Accent4 2" xfId="44"/>
    <cellStyle name="Accent5" xfId="45"/>
    <cellStyle name="Accent5 2" xfId="46"/>
    <cellStyle name="Accent6" xfId="47"/>
    <cellStyle name="Accent6 2" xfId="48"/>
    <cellStyle name="Bad" xfId="49"/>
    <cellStyle name="Bad 2" xfId="50"/>
    <cellStyle name="Calculation" xfId="51"/>
    <cellStyle name="Calculation 2" xfId="52"/>
    <cellStyle name="Check Cell" xfId="53"/>
    <cellStyle name="Check Cell 2" xfId="54"/>
    <cellStyle name="Comma 2" xfId="55"/>
    <cellStyle name="Comma 3" xfId="56"/>
    <cellStyle name="Comma 3 2" xfId="57"/>
    <cellStyle name="Explanatory Text" xfId="58"/>
    <cellStyle name="Explanatory Text 2" xfId="59"/>
    <cellStyle name="Good" xfId="60"/>
    <cellStyle name="Good 2" xfId="61"/>
    <cellStyle name="Heading 1" xfId="62"/>
    <cellStyle name="Heading 1 2" xfId="63"/>
    <cellStyle name="Heading 2" xfId="64"/>
    <cellStyle name="Heading 2 2" xfId="65"/>
    <cellStyle name="Heading 3" xfId="66"/>
    <cellStyle name="Heading 3 2" xfId="67"/>
    <cellStyle name="Heading 4" xfId="68"/>
    <cellStyle name="Heading 4 2" xfId="69"/>
    <cellStyle name="Hyperlink 2" xfId="70"/>
    <cellStyle name="Input" xfId="71"/>
    <cellStyle name="Input 2" xfId="72"/>
    <cellStyle name="Linked Cell" xfId="73"/>
    <cellStyle name="Linked Cell 2" xfId="74"/>
    <cellStyle name="Neutral" xfId="75"/>
    <cellStyle name="Neutral 2" xfId="76"/>
    <cellStyle name="Normal 2" xfId="77"/>
    <cellStyle name="Normal 3" xfId="78"/>
    <cellStyle name="Note" xfId="79"/>
    <cellStyle name="Note 2" xfId="80"/>
    <cellStyle name="Output" xfId="81"/>
    <cellStyle name="Output 2" xfId="82"/>
    <cellStyle name="Percent 2" xfId="83"/>
    <cellStyle name="Title" xfId="84"/>
    <cellStyle name="Title 2" xfId="85"/>
    <cellStyle name="Total" xfId="86"/>
    <cellStyle name="Total 2" xfId="87"/>
    <cellStyle name="Warning Text" xfId="88"/>
    <cellStyle name="Warning Text 2" xfId="89"/>
    <cellStyle name="เครื่องหมายจุลภาค" xfId="90" builtinId="3"/>
    <cellStyle name="เครื่องหมายจุลภาค 2 2" xfId="93"/>
    <cellStyle name="ปกติ" xfId="0" builtinId="0"/>
    <cellStyle name="ปกติ_ตัวอย่างการคำนวณ FACTOR F" xfId="91"/>
    <cellStyle name="ปกติ_ปร.4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22</xdr:row>
      <xdr:rowOff>9525</xdr:rowOff>
    </xdr:from>
    <xdr:to>
      <xdr:col>2</xdr:col>
      <xdr:colOff>0</xdr:colOff>
      <xdr:row>24</xdr:row>
      <xdr:rowOff>38100</xdr:rowOff>
    </xdr:to>
    <xdr:sp macro="" textlink="">
      <xdr:nvSpPr>
        <xdr:cNvPr id="2" name="วงเล็บปีกกาซ้าย 1"/>
        <xdr:cNvSpPr/>
      </xdr:nvSpPr>
      <xdr:spPr>
        <a:xfrm>
          <a:off x="752475" y="5895975"/>
          <a:ext cx="133350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22</xdr:row>
      <xdr:rowOff>28575</xdr:rowOff>
    </xdr:from>
    <xdr:to>
      <xdr:col>9</xdr:col>
      <xdr:colOff>142875</xdr:colOff>
      <xdr:row>24</xdr:row>
      <xdr:rowOff>28575</xdr:rowOff>
    </xdr:to>
    <xdr:sp macro="" textlink="">
      <xdr:nvSpPr>
        <xdr:cNvPr id="3" name="วงเล็บปีกกาขวา 2"/>
        <xdr:cNvSpPr/>
      </xdr:nvSpPr>
      <xdr:spPr>
        <a:xfrm>
          <a:off x="4991100" y="5915025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8"/>
  <sheetViews>
    <sheetView tabSelected="1" view="pageBreakPreview" topLeftCell="A94" zoomScale="130" zoomScaleNormal="110" zoomScaleSheetLayoutView="130" workbookViewId="0">
      <selection activeCell="J201" sqref="J201"/>
    </sheetView>
  </sheetViews>
  <sheetFormatPr defaultColWidth="9.140625" defaultRowHeight="21.75" x14ac:dyDescent="0.5"/>
  <cols>
    <col min="1" max="1" width="6.5703125" style="179" customWidth="1"/>
    <col min="2" max="2" width="5.28515625" style="179" customWidth="1"/>
    <col min="3" max="3" width="2.28515625" style="157" customWidth="1"/>
    <col min="4" max="4" width="6.85546875" style="157" customWidth="1"/>
    <col min="5" max="5" width="44.85546875" style="157" customWidth="1"/>
    <col min="6" max="6" width="9.5703125" style="180" customWidth="1"/>
    <col min="7" max="7" width="6.85546875" style="157" customWidth="1"/>
    <col min="8" max="8" width="11.7109375" style="160" customWidth="1"/>
    <col min="9" max="9" width="13.7109375" style="160" customWidth="1"/>
    <col min="10" max="10" width="11.7109375" style="181" customWidth="1"/>
    <col min="11" max="11" width="12.42578125" style="160" bestFit="1" customWidth="1"/>
    <col min="12" max="12" width="13.140625" style="160" customWidth="1"/>
    <col min="13" max="13" width="8.5703125" style="157" bestFit="1" customWidth="1"/>
    <col min="14" max="16384" width="9.140625" style="157"/>
  </cols>
  <sheetData>
    <row r="1" spans="1:13" ht="24" x14ac:dyDescent="0.55000000000000004">
      <c r="A1" s="209" t="s">
        <v>25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156" t="s">
        <v>82</v>
      </c>
    </row>
    <row r="2" spans="1:13" ht="18.75" customHeight="1" x14ac:dyDescent="0.5">
      <c r="A2" s="221" t="s">
        <v>68</v>
      </c>
      <c r="B2" s="221"/>
      <c r="C2" s="221"/>
      <c r="D2" s="221"/>
      <c r="E2" s="229" t="s">
        <v>88</v>
      </c>
      <c r="F2" s="229"/>
      <c r="G2" s="229"/>
      <c r="H2" s="229"/>
      <c r="I2" s="229"/>
      <c r="J2" s="229"/>
      <c r="K2" s="229"/>
      <c r="L2" s="229"/>
      <c r="M2" s="229"/>
    </row>
    <row r="3" spans="1:13" ht="18.75" customHeight="1" x14ac:dyDescent="0.5">
      <c r="A3" s="158" t="s">
        <v>67</v>
      </c>
      <c r="B3" s="212" t="s">
        <v>89</v>
      </c>
      <c r="C3" s="212"/>
      <c r="D3" s="212"/>
      <c r="E3" s="212"/>
      <c r="F3" s="212"/>
      <c r="G3" s="212"/>
      <c r="H3" s="212"/>
      <c r="I3" s="212"/>
      <c r="J3" s="211" t="s">
        <v>83</v>
      </c>
      <c r="K3" s="211"/>
      <c r="L3" s="211"/>
      <c r="M3" s="159"/>
    </row>
    <row r="4" spans="1:13" ht="18.75" customHeight="1" x14ac:dyDescent="0.5">
      <c r="A4" s="224" t="s">
        <v>7</v>
      </c>
      <c r="B4" s="224"/>
      <c r="C4" s="224"/>
      <c r="D4" s="211" t="s">
        <v>90</v>
      </c>
      <c r="E4" s="211"/>
      <c r="F4" s="211"/>
      <c r="G4" s="211"/>
      <c r="H4" s="211"/>
      <c r="J4" s="210" t="s">
        <v>1</v>
      </c>
      <c r="K4" s="210"/>
      <c r="L4" s="213"/>
      <c r="M4" s="213"/>
    </row>
    <row r="5" spans="1:13" ht="5.0999999999999996" customHeight="1" thickBot="1" x14ac:dyDescent="0.55000000000000004">
      <c r="A5" s="230"/>
      <c r="B5" s="230"/>
      <c r="C5" s="230"/>
      <c r="D5" s="211"/>
      <c r="E5" s="211"/>
      <c r="F5" s="211"/>
      <c r="G5" s="211"/>
      <c r="H5" s="211"/>
      <c r="I5" s="234"/>
      <c r="J5" s="234"/>
      <c r="K5" s="213"/>
      <c r="L5" s="213"/>
      <c r="M5" s="213"/>
    </row>
    <row r="6" spans="1:13" ht="18.75" customHeight="1" thickTop="1" x14ac:dyDescent="0.5">
      <c r="A6" s="238" t="s">
        <v>2</v>
      </c>
      <c r="B6" s="240" t="s">
        <v>3</v>
      </c>
      <c r="C6" s="241"/>
      <c r="D6" s="241"/>
      <c r="E6" s="241"/>
      <c r="F6" s="225" t="s">
        <v>10</v>
      </c>
      <c r="G6" s="227" t="s">
        <v>16</v>
      </c>
      <c r="H6" s="222" t="s">
        <v>20</v>
      </c>
      <c r="I6" s="223"/>
      <c r="J6" s="222" t="s">
        <v>17</v>
      </c>
      <c r="K6" s="223"/>
      <c r="L6" s="244" t="s">
        <v>19</v>
      </c>
      <c r="M6" s="238" t="s">
        <v>4</v>
      </c>
    </row>
    <row r="7" spans="1:13" ht="18.75" customHeight="1" thickBot="1" x14ac:dyDescent="0.55000000000000004">
      <c r="A7" s="239"/>
      <c r="B7" s="242"/>
      <c r="C7" s="243"/>
      <c r="D7" s="243"/>
      <c r="E7" s="243"/>
      <c r="F7" s="226"/>
      <c r="G7" s="228"/>
      <c r="H7" s="161" t="s">
        <v>26</v>
      </c>
      <c r="I7" s="161" t="s">
        <v>18</v>
      </c>
      <c r="J7" s="161" t="s">
        <v>26</v>
      </c>
      <c r="K7" s="161" t="s">
        <v>18</v>
      </c>
      <c r="L7" s="245"/>
      <c r="M7" s="239"/>
    </row>
    <row r="8" spans="1:13" s="169" customFormat="1" ht="18.75" customHeight="1" thickTop="1" x14ac:dyDescent="0.5">
      <c r="A8" s="162">
        <v>1</v>
      </c>
      <c r="B8" s="235" t="s">
        <v>101</v>
      </c>
      <c r="C8" s="236"/>
      <c r="D8" s="236"/>
      <c r="E8" s="237"/>
      <c r="F8" s="163"/>
      <c r="G8" s="164"/>
      <c r="H8" s="165"/>
      <c r="I8" s="166"/>
      <c r="J8" s="167"/>
      <c r="K8" s="166"/>
      <c r="L8" s="165"/>
      <c r="M8" s="168"/>
    </row>
    <row r="9" spans="1:13" s="169" customFormat="1" ht="20.100000000000001" customHeight="1" x14ac:dyDescent="0.5">
      <c r="A9" s="170"/>
      <c r="B9" s="246" t="s">
        <v>102</v>
      </c>
      <c r="C9" s="247"/>
      <c r="D9" s="247"/>
      <c r="E9" s="248"/>
      <c r="F9" s="171"/>
      <c r="G9" s="172"/>
      <c r="H9" s="173"/>
      <c r="I9" s="174"/>
      <c r="J9" s="175"/>
      <c r="K9" s="174"/>
      <c r="L9" s="173"/>
      <c r="M9" s="168"/>
    </row>
    <row r="10" spans="1:13" s="169" customFormat="1" ht="20.100000000000001" customHeight="1" x14ac:dyDescent="0.5">
      <c r="A10" s="170"/>
      <c r="B10" s="206" t="s">
        <v>103</v>
      </c>
      <c r="C10" s="207"/>
      <c r="D10" s="207"/>
      <c r="E10" s="208"/>
      <c r="F10" s="171">
        <v>460</v>
      </c>
      <c r="G10" s="172" t="s">
        <v>105</v>
      </c>
      <c r="H10" s="173"/>
      <c r="I10" s="174">
        <f>SUM(H10)*$F10</f>
        <v>0</v>
      </c>
      <c r="J10" s="175"/>
      <c r="K10" s="174">
        <f t="shared" ref="K10:K16" si="0">SUM(J10)*$F10</f>
        <v>0</v>
      </c>
      <c r="L10" s="173">
        <f t="shared" ref="L10:L16" si="1">SUM(,I10,K10)</f>
        <v>0</v>
      </c>
      <c r="M10" s="168" t="s">
        <v>106</v>
      </c>
    </row>
    <row r="11" spans="1:13" s="169" customFormat="1" ht="20.100000000000001" customHeight="1" x14ac:dyDescent="0.5">
      <c r="A11" s="170"/>
      <c r="B11" s="206" t="s">
        <v>104</v>
      </c>
      <c r="C11" s="207"/>
      <c r="D11" s="207"/>
      <c r="E11" s="208"/>
      <c r="F11" s="171">
        <v>20</v>
      </c>
      <c r="G11" s="172" t="s">
        <v>105</v>
      </c>
      <c r="H11" s="173"/>
      <c r="I11" s="174">
        <f t="shared" ref="I11:I12" si="2">SUM(H11)*$F11</f>
        <v>0</v>
      </c>
      <c r="J11" s="175"/>
      <c r="K11" s="174">
        <f>SUM(J11)*$F11</f>
        <v>0</v>
      </c>
      <c r="L11" s="173">
        <f t="shared" si="1"/>
        <v>0</v>
      </c>
      <c r="M11" s="168" t="s">
        <v>106</v>
      </c>
    </row>
    <row r="12" spans="1:13" s="169" customFormat="1" ht="20.100000000000001" customHeight="1" x14ac:dyDescent="0.5">
      <c r="A12" s="170"/>
      <c r="B12" s="246" t="s">
        <v>107</v>
      </c>
      <c r="C12" s="247"/>
      <c r="D12" s="247"/>
      <c r="E12" s="248"/>
      <c r="F12" s="171"/>
      <c r="G12" s="172"/>
      <c r="H12" s="173"/>
      <c r="I12" s="174">
        <f t="shared" si="2"/>
        <v>0</v>
      </c>
      <c r="J12" s="175"/>
      <c r="K12" s="174">
        <f t="shared" si="0"/>
        <v>0</v>
      </c>
      <c r="L12" s="173">
        <f t="shared" si="1"/>
        <v>0</v>
      </c>
      <c r="M12" s="168"/>
    </row>
    <row r="13" spans="1:13" s="169" customFormat="1" ht="20.100000000000001" customHeight="1" x14ac:dyDescent="0.5">
      <c r="A13" s="170"/>
      <c r="B13" s="206" t="s">
        <v>108</v>
      </c>
      <c r="C13" s="207"/>
      <c r="D13" s="207"/>
      <c r="E13" s="208"/>
      <c r="F13" s="171">
        <v>460</v>
      </c>
      <c r="G13" s="172" t="s">
        <v>105</v>
      </c>
      <c r="H13" s="173"/>
      <c r="I13" s="174">
        <f>SUM(H13)*$F13</f>
        <v>0</v>
      </c>
      <c r="J13" s="175"/>
      <c r="K13" s="174">
        <f t="shared" si="0"/>
        <v>0</v>
      </c>
      <c r="L13" s="173">
        <f t="shared" si="1"/>
        <v>0</v>
      </c>
      <c r="M13" s="168"/>
    </row>
    <row r="14" spans="1:13" s="169" customFormat="1" ht="20.100000000000001" customHeight="1" x14ac:dyDescent="0.5">
      <c r="A14" s="162"/>
      <c r="B14" s="215" t="s">
        <v>109</v>
      </c>
      <c r="C14" s="216"/>
      <c r="D14" s="216"/>
      <c r="E14" s="217"/>
      <c r="F14" s="171">
        <v>36</v>
      </c>
      <c r="G14" s="172" t="s">
        <v>114</v>
      </c>
      <c r="H14" s="173"/>
      <c r="I14" s="174">
        <f t="shared" ref="I14:I21" si="3">SUM(H14)*$F14</f>
        <v>0</v>
      </c>
      <c r="J14" s="175"/>
      <c r="K14" s="174">
        <f t="shared" si="0"/>
        <v>0</v>
      </c>
      <c r="L14" s="173">
        <f t="shared" si="1"/>
        <v>0</v>
      </c>
      <c r="M14" s="168"/>
    </row>
    <row r="15" spans="1:13" s="169" customFormat="1" ht="20.100000000000001" customHeight="1" x14ac:dyDescent="0.5">
      <c r="A15" s="170"/>
      <c r="B15" s="206" t="s">
        <v>110</v>
      </c>
      <c r="C15" s="207"/>
      <c r="D15" s="207"/>
      <c r="E15" s="208"/>
      <c r="F15" s="171">
        <v>20</v>
      </c>
      <c r="G15" s="172" t="s">
        <v>114</v>
      </c>
      <c r="H15" s="173"/>
      <c r="I15" s="174">
        <f t="shared" si="3"/>
        <v>0</v>
      </c>
      <c r="J15" s="175"/>
      <c r="K15" s="174">
        <f t="shared" si="0"/>
        <v>0</v>
      </c>
      <c r="L15" s="173">
        <f t="shared" si="1"/>
        <v>0</v>
      </c>
      <c r="M15" s="168"/>
    </row>
    <row r="16" spans="1:13" s="169" customFormat="1" ht="20.100000000000001" customHeight="1" x14ac:dyDescent="0.5">
      <c r="A16" s="170"/>
      <c r="B16" s="206" t="s">
        <v>111</v>
      </c>
      <c r="C16" s="207"/>
      <c r="D16" s="207"/>
      <c r="E16" s="208"/>
      <c r="F16" s="171">
        <v>1500</v>
      </c>
      <c r="G16" s="172" t="s">
        <v>115</v>
      </c>
      <c r="H16" s="173"/>
      <c r="I16" s="174">
        <f t="shared" si="3"/>
        <v>0</v>
      </c>
      <c r="J16" s="175"/>
      <c r="K16" s="174">
        <f t="shared" si="0"/>
        <v>0</v>
      </c>
      <c r="L16" s="173">
        <f t="shared" si="1"/>
        <v>0</v>
      </c>
      <c r="M16" s="168"/>
    </row>
    <row r="17" spans="1:13" s="169" customFormat="1" ht="20.100000000000001" customHeight="1" x14ac:dyDescent="0.5">
      <c r="A17" s="170"/>
      <c r="B17" s="206" t="s">
        <v>112</v>
      </c>
      <c r="C17" s="207"/>
      <c r="D17" s="207"/>
      <c r="E17" s="208"/>
      <c r="F17" s="171">
        <v>20</v>
      </c>
      <c r="G17" s="172" t="s">
        <v>105</v>
      </c>
      <c r="H17" s="173"/>
      <c r="I17" s="174">
        <f t="shared" si="3"/>
        <v>0</v>
      </c>
      <c r="J17" s="175"/>
      <c r="K17" s="174">
        <f>SUM(J17)*$F17</f>
        <v>0</v>
      </c>
      <c r="L17" s="173">
        <f>SUM(,I17,K17)</f>
        <v>0</v>
      </c>
      <c r="M17" s="168"/>
    </row>
    <row r="18" spans="1:13" s="169" customFormat="1" ht="20.100000000000001" customHeight="1" x14ac:dyDescent="0.5">
      <c r="A18" s="170"/>
      <c r="B18" s="206" t="s">
        <v>113</v>
      </c>
      <c r="C18" s="207"/>
      <c r="D18" s="207"/>
      <c r="E18" s="208"/>
      <c r="F18" s="171">
        <v>500</v>
      </c>
      <c r="G18" s="164" t="s">
        <v>105</v>
      </c>
      <c r="H18" s="173"/>
      <c r="I18" s="174">
        <f t="shared" si="3"/>
        <v>0</v>
      </c>
      <c r="J18" s="175"/>
      <c r="K18" s="174">
        <f t="shared" ref="K18:K21" si="4">SUM(J18)*$F18</f>
        <v>0</v>
      </c>
      <c r="L18" s="173">
        <f t="shared" ref="L18:L21" si="5">SUM(,I18,K18)</f>
        <v>0</v>
      </c>
      <c r="M18" s="168"/>
    </row>
    <row r="19" spans="1:13" s="169" customFormat="1" ht="20.100000000000001" customHeight="1" x14ac:dyDescent="0.5">
      <c r="A19" s="162">
        <v>2</v>
      </c>
      <c r="B19" s="246" t="s">
        <v>116</v>
      </c>
      <c r="C19" s="247"/>
      <c r="D19" s="247"/>
      <c r="E19" s="248"/>
      <c r="F19" s="171"/>
      <c r="G19" s="164"/>
      <c r="H19" s="173"/>
      <c r="I19" s="174"/>
      <c r="J19" s="175"/>
      <c r="K19" s="174"/>
      <c r="L19" s="173"/>
      <c r="M19" s="168"/>
    </row>
    <row r="20" spans="1:13" s="169" customFormat="1" ht="20.100000000000001" customHeight="1" x14ac:dyDescent="0.5">
      <c r="A20" s="170"/>
      <c r="B20" s="249" t="s">
        <v>117</v>
      </c>
      <c r="C20" s="250"/>
      <c r="D20" s="250"/>
      <c r="E20" s="251"/>
      <c r="F20" s="171"/>
      <c r="G20" s="164"/>
      <c r="H20" s="173"/>
      <c r="I20" s="174"/>
      <c r="J20" s="175"/>
      <c r="K20" s="174"/>
      <c r="L20" s="173"/>
      <c r="M20" s="168"/>
    </row>
    <row r="21" spans="1:13" s="169" customFormat="1" ht="20.100000000000001" customHeight="1" x14ac:dyDescent="0.5">
      <c r="A21" s="170"/>
      <c r="B21" s="252" t="s">
        <v>118</v>
      </c>
      <c r="C21" s="253"/>
      <c r="D21" s="253"/>
      <c r="E21" s="254"/>
      <c r="F21" s="171">
        <v>220</v>
      </c>
      <c r="G21" s="164" t="s">
        <v>105</v>
      </c>
      <c r="H21" s="173"/>
      <c r="I21" s="174">
        <f t="shared" si="3"/>
        <v>0</v>
      </c>
      <c r="J21" s="175"/>
      <c r="K21" s="174">
        <f t="shared" si="4"/>
        <v>0</v>
      </c>
      <c r="L21" s="173">
        <f t="shared" si="5"/>
        <v>0</v>
      </c>
      <c r="M21" s="168"/>
    </row>
    <row r="22" spans="1:13" s="169" customFormat="1" ht="20.100000000000001" customHeight="1" thickBot="1" x14ac:dyDescent="0.55000000000000004">
      <c r="A22" s="170"/>
      <c r="B22" s="255"/>
      <c r="C22" s="256"/>
      <c r="D22" s="256"/>
      <c r="E22" s="257"/>
      <c r="F22" s="171"/>
      <c r="G22" s="164"/>
      <c r="H22" s="173"/>
      <c r="I22" s="174"/>
      <c r="J22" s="175"/>
      <c r="K22" s="174"/>
      <c r="L22" s="173"/>
      <c r="M22" s="168"/>
    </row>
    <row r="23" spans="1:13" ht="18.75" customHeight="1" thickTop="1" thickBot="1" x14ac:dyDescent="0.55000000000000004">
      <c r="A23" s="218" t="s">
        <v>84</v>
      </c>
      <c r="B23" s="219"/>
      <c r="C23" s="219"/>
      <c r="D23" s="219"/>
      <c r="E23" s="219"/>
      <c r="F23" s="219"/>
      <c r="G23" s="220"/>
      <c r="H23" s="176"/>
      <c r="I23" s="177">
        <f>SUM(I8:I22)</f>
        <v>0</v>
      </c>
      <c r="J23" s="177"/>
      <c r="K23" s="177">
        <f>SUM(K8:K22)</f>
        <v>0</v>
      </c>
      <c r="L23" s="177">
        <f>SUM(L8:L22)</f>
        <v>0</v>
      </c>
      <c r="M23" s="178"/>
    </row>
    <row r="24" spans="1:13" ht="18.75" customHeight="1" thickTop="1" x14ac:dyDescent="0.5">
      <c r="A24" s="191"/>
      <c r="B24" s="191"/>
      <c r="C24" s="191"/>
      <c r="D24" s="191"/>
      <c r="E24" s="191"/>
      <c r="F24" s="191"/>
      <c r="G24" s="191"/>
      <c r="H24" s="192"/>
      <c r="I24" s="193"/>
      <c r="J24" s="193"/>
      <c r="K24" s="193"/>
      <c r="L24" s="193"/>
      <c r="M24" s="194"/>
    </row>
    <row r="25" spans="1:13" ht="18.75" customHeight="1" x14ac:dyDescent="0.5">
      <c r="A25" s="191"/>
      <c r="B25" s="191"/>
      <c r="C25" s="191"/>
      <c r="D25" s="191"/>
      <c r="E25" s="191"/>
      <c r="F25" s="191"/>
      <c r="G25" s="191"/>
      <c r="H25" s="192"/>
      <c r="I25" s="193"/>
      <c r="J25" s="193"/>
      <c r="K25" s="193"/>
      <c r="L25" s="193"/>
      <c r="M25" s="194"/>
    </row>
    <row r="27" spans="1:13" ht="24" customHeight="1" x14ac:dyDescent="0.55000000000000004">
      <c r="A27" s="202" t="s">
        <v>210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</row>
    <row r="28" spans="1:13" ht="24" customHeight="1" x14ac:dyDescent="0.55000000000000004">
      <c r="A28" s="202"/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</row>
    <row r="29" spans="1:13" ht="24" x14ac:dyDescent="0.55000000000000004">
      <c r="A29" s="182"/>
      <c r="B29" s="185"/>
      <c r="C29" s="186"/>
      <c r="D29" s="154"/>
      <c r="E29" s="154"/>
      <c r="F29" s="154"/>
      <c r="G29" s="154"/>
      <c r="H29" s="214"/>
      <c r="I29" s="214"/>
      <c r="J29" s="214"/>
      <c r="K29" s="214"/>
    </row>
    <row r="31" spans="1:13" ht="24" x14ac:dyDescent="0.55000000000000004">
      <c r="A31" s="231" t="s">
        <v>25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156" t="s">
        <v>82</v>
      </c>
    </row>
    <row r="32" spans="1:13" ht="24" x14ac:dyDescent="0.55000000000000004">
      <c r="A32" s="258" t="s">
        <v>68</v>
      </c>
      <c r="B32" s="258"/>
      <c r="C32" s="258"/>
      <c r="D32" s="258"/>
      <c r="E32" s="211" t="str">
        <f>E2</f>
        <v>อาคารภายในสำนักงานเขตพื้นที่การศึกษาประถมศึกษากำแพงเพชร เขต 2</v>
      </c>
      <c r="F32" s="211"/>
      <c r="G32" s="211"/>
      <c r="H32" s="211"/>
      <c r="I32" s="211"/>
      <c r="J32" s="211"/>
      <c r="K32" s="211"/>
      <c r="L32" s="211"/>
      <c r="M32" s="211"/>
    </row>
    <row r="33" spans="1:13" x14ac:dyDescent="0.5">
      <c r="A33" s="187" t="s">
        <v>67</v>
      </c>
      <c r="B33" s="211" t="str">
        <f>B3</f>
        <v xml:space="preserve">สำนักงานเขตพื้นที่การศึกษาประถมศึกษากำแพงเพชร เขต 2 </v>
      </c>
      <c r="C33" s="211"/>
      <c r="D33" s="211"/>
      <c r="E33" s="211"/>
      <c r="F33" s="211"/>
      <c r="G33" s="211"/>
      <c r="H33" s="211"/>
      <c r="I33" s="211"/>
      <c r="J33" s="211" t="str">
        <f>J3</f>
        <v xml:space="preserve">             สพป.กำแพงเพชร เขต 2</v>
      </c>
      <c r="K33" s="211"/>
      <c r="L33" s="211"/>
      <c r="M33" s="211"/>
    </row>
    <row r="34" spans="1:13" ht="22.5" thickBot="1" x14ac:dyDescent="0.55000000000000004">
      <c r="A34" s="230" t="s">
        <v>7</v>
      </c>
      <c r="B34" s="230"/>
      <c r="C34" s="230"/>
      <c r="D34" s="211" t="str">
        <f>D4</f>
        <v>คณะกรรมการกำหนดราคากลาง</v>
      </c>
      <c r="E34" s="211"/>
      <c r="F34" s="211"/>
      <c r="G34" s="211"/>
      <c r="H34" s="211"/>
      <c r="I34" s="188"/>
      <c r="J34" s="233" t="str">
        <f>J4</f>
        <v>ประมาณราคาเมื่อวันที่</v>
      </c>
      <c r="K34" s="233"/>
      <c r="L34" s="232"/>
      <c r="M34" s="232"/>
    </row>
    <row r="35" spans="1:13" ht="22.5" thickTop="1" x14ac:dyDescent="0.5">
      <c r="A35" s="238" t="s">
        <v>2</v>
      </c>
      <c r="B35" s="240" t="s">
        <v>3</v>
      </c>
      <c r="C35" s="241"/>
      <c r="D35" s="241"/>
      <c r="E35" s="241"/>
      <c r="F35" s="225" t="s">
        <v>10</v>
      </c>
      <c r="G35" s="227" t="s">
        <v>16</v>
      </c>
      <c r="H35" s="222" t="s">
        <v>20</v>
      </c>
      <c r="I35" s="223"/>
      <c r="J35" s="222" t="s">
        <v>17</v>
      </c>
      <c r="K35" s="223"/>
      <c r="L35" s="244" t="s">
        <v>19</v>
      </c>
      <c r="M35" s="238" t="s">
        <v>4</v>
      </c>
    </row>
    <row r="36" spans="1:13" ht="22.5" thickBot="1" x14ac:dyDescent="0.55000000000000004">
      <c r="A36" s="239"/>
      <c r="B36" s="242"/>
      <c r="C36" s="243"/>
      <c r="D36" s="243"/>
      <c r="E36" s="243"/>
      <c r="F36" s="226"/>
      <c r="G36" s="228"/>
      <c r="H36" s="161" t="s">
        <v>26</v>
      </c>
      <c r="I36" s="161" t="s">
        <v>18</v>
      </c>
      <c r="J36" s="161" t="s">
        <v>26</v>
      </c>
      <c r="K36" s="161" t="s">
        <v>18</v>
      </c>
      <c r="L36" s="245"/>
      <c r="M36" s="239"/>
    </row>
    <row r="37" spans="1:13" ht="22.5" thickTop="1" x14ac:dyDescent="0.5">
      <c r="A37" s="162">
        <v>3</v>
      </c>
      <c r="B37" s="235" t="s">
        <v>119</v>
      </c>
      <c r="C37" s="236"/>
      <c r="D37" s="236"/>
      <c r="E37" s="237"/>
      <c r="F37" s="189"/>
      <c r="G37" s="164"/>
      <c r="H37" s="165"/>
      <c r="I37" s="166"/>
      <c r="J37" s="167"/>
      <c r="K37" s="166"/>
      <c r="L37" s="165"/>
      <c r="M37" s="168"/>
    </row>
    <row r="38" spans="1:13" x14ac:dyDescent="0.5">
      <c r="A38" s="170"/>
      <c r="B38" s="246" t="s">
        <v>120</v>
      </c>
      <c r="C38" s="247"/>
      <c r="D38" s="247"/>
      <c r="E38" s="248"/>
      <c r="F38" s="190"/>
      <c r="G38" s="172"/>
      <c r="H38" s="173"/>
      <c r="I38" s="174"/>
      <c r="J38" s="175"/>
      <c r="K38" s="174"/>
      <c r="L38" s="173"/>
      <c r="M38" s="168"/>
    </row>
    <row r="39" spans="1:13" x14ac:dyDescent="0.5">
      <c r="A39" s="170"/>
      <c r="B39" s="206" t="s">
        <v>121</v>
      </c>
      <c r="C39" s="207"/>
      <c r="D39" s="207"/>
      <c r="E39" s="208"/>
      <c r="F39" s="190">
        <v>30</v>
      </c>
      <c r="G39" s="172" t="s">
        <v>114</v>
      </c>
      <c r="H39" s="173"/>
      <c r="I39" s="174">
        <f>SUM(H39)*$F39</f>
        <v>0</v>
      </c>
      <c r="J39" s="175"/>
      <c r="K39" s="174">
        <f t="shared" ref="K39:K51" si="6">SUM(J39)*$F39</f>
        <v>0</v>
      </c>
      <c r="L39" s="173">
        <f t="shared" ref="L39:L51" si="7">SUM(,I39,K39)</f>
        <v>0</v>
      </c>
      <c r="M39" s="168"/>
    </row>
    <row r="40" spans="1:13" x14ac:dyDescent="0.5">
      <c r="A40" s="170"/>
      <c r="B40" s="206" t="s">
        <v>122</v>
      </c>
      <c r="C40" s="207"/>
      <c r="D40" s="207"/>
      <c r="E40" s="208"/>
      <c r="F40" s="190">
        <v>4</v>
      </c>
      <c r="G40" s="172" t="s">
        <v>124</v>
      </c>
      <c r="H40" s="173"/>
      <c r="I40" s="174">
        <f>SUM(H40)*$F40</f>
        <v>0</v>
      </c>
      <c r="J40" s="175"/>
      <c r="K40" s="174">
        <f t="shared" si="6"/>
        <v>0</v>
      </c>
      <c r="L40" s="173">
        <f t="shared" si="7"/>
        <v>0</v>
      </c>
      <c r="M40" s="168"/>
    </row>
    <row r="41" spans="1:13" x14ac:dyDescent="0.5">
      <c r="A41" s="170"/>
      <c r="B41" s="206" t="s">
        <v>123</v>
      </c>
      <c r="C41" s="207"/>
      <c r="D41" s="207"/>
      <c r="E41" s="208"/>
      <c r="F41" s="190">
        <v>4</v>
      </c>
      <c r="G41" s="172" t="s">
        <v>125</v>
      </c>
      <c r="H41" s="173"/>
      <c r="I41" s="174">
        <f>SUM(H41)*$F41</f>
        <v>0</v>
      </c>
      <c r="J41" s="175"/>
      <c r="K41" s="174">
        <f t="shared" si="6"/>
        <v>0</v>
      </c>
      <c r="L41" s="173">
        <f t="shared" si="7"/>
        <v>0</v>
      </c>
      <c r="M41" s="168"/>
    </row>
    <row r="42" spans="1:13" x14ac:dyDescent="0.5">
      <c r="A42" s="162">
        <v>4</v>
      </c>
      <c r="B42" s="235" t="s">
        <v>126</v>
      </c>
      <c r="C42" s="236"/>
      <c r="D42" s="236"/>
      <c r="E42" s="237"/>
      <c r="F42" s="190"/>
      <c r="G42" s="172"/>
      <c r="H42" s="173"/>
      <c r="I42" s="174"/>
      <c r="J42" s="175"/>
      <c r="K42" s="174"/>
      <c r="L42" s="173"/>
      <c r="M42" s="168"/>
    </row>
    <row r="43" spans="1:13" x14ac:dyDescent="0.5">
      <c r="A43" s="162"/>
      <c r="B43" s="259" t="s">
        <v>127</v>
      </c>
      <c r="C43" s="260"/>
      <c r="D43" s="260"/>
      <c r="E43" s="261"/>
      <c r="F43" s="190"/>
      <c r="G43" s="172"/>
      <c r="H43" s="173"/>
      <c r="I43" s="174"/>
      <c r="J43" s="175"/>
      <c r="K43" s="174"/>
      <c r="L43" s="173"/>
      <c r="M43" s="168"/>
    </row>
    <row r="44" spans="1:13" x14ac:dyDescent="0.5">
      <c r="A44" s="170"/>
      <c r="B44" s="206" t="s">
        <v>128</v>
      </c>
      <c r="C44" s="207"/>
      <c r="D44" s="207"/>
      <c r="E44" s="208"/>
      <c r="F44" s="190">
        <v>4</v>
      </c>
      <c r="G44" s="172" t="s">
        <v>130</v>
      </c>
      <c r="H44" s="173"/>
      <c r="I44" s="174">
        <f t="shared" ref="I44:I51" si="8">SUM(H44)*$F44</f>
        <v>0</v>
      </c>
      <c r="J44" s="175"/>
      <c r="K44" s="174">
        <f t="shared" si="6"/>
        <v>0</v>
      </c>
      <c r="L44" s="173">
        <f t="shared" si="7"/>
        <v>0</v>
      </c>
      <c r="M44" s="195" t="s">
        <v>106</v>
      </c>
    </row>
    <row r="45" spans="1:13" x14ac:dyDescent="0.5">
      <c r="A45" s="170"/>
      <c r="B45" s="206" t="s">
        <v>129</v>
      </c>
      <c r="C45" s="207"/>
      <c r="D45" s="207"/>
      <c r="E45" s="208"/>
      <c r="F45" s="190">
        <v>1</v>
      </c>
      <c r="G45" s="172" t="s">
        <v>131</v>
      </c>
      <c r="H45" s="173"/>
      <c r="I45" s="174">
        <f t="shared" si="8"/>
        <v>0</v>
      </c>
      <c r="J45" s="175"/>
      <c r="K45" s="174">
        <f t="shared" si="6"/>
        <v>0</v>
      </c>
      <c r="L45" s="173">
        <f t="shared" si="7"/>
        <v>0</v>
      </c>
      <c r="M45" s="195" t="s">
        <v>106</v>
      </c>
    </row>
    <row r="46" spans="1:13" x14ac:dyDescent="0.5">
      <c r="A46" s="170"/>
      <c r="B46" s="246" t="s">
        <v>132</v>
      </c>
      <c r="C46" s="247"/>
      <c r="D46" s="247"/>
      <c r="E46" s="248"/>
      <c r="F46" s="190"/>
      <c r="G46" s="172"/>
      <c r="H46" s="173"/>
      <c r="I46" s="174"/>
      <c r="J46" s="175"/>
      <c r="K46" s="174"/>
      <c r="L46" s="173"/>
      <c r="M46" s="168"/>
    </row>
    <row r="47" spans="1:13" x14ac:dyDescent="0.5">
      <c r="A47" s="170"/>
      <c r="B47" s="206" t="s">
        <v>133</v>
      </c>
      <c r="C47" s="207"/>
      <c r="D47" s="207"/>
      <c r="E47" s="208"/>
      <c r="F47" s="190">
        <v>60</v>
      </c>
      <c r="G47" s="172" t="s">
        <v>138</v>
      </c>
      <c r="H47" s="173"/>
      <c r="I47" s="174">
        <f t="shared" si="8"/>
        <v>0</v>
      </c>
      <c r="J47" s="175"/>
      <c r="K47" s="174">
        <f t="shared" si="6"/>
        <v>0</v>
      </c>
      <c r="L47" s="173">
        <f t="shared" si="7"/>
        <v>0</v>
      </c>
      <c r="M47" s="168"/>
    </row>
    <row r="48" spans="1:13" x14ac:dyDescent="0.5">
      <c r="A48" s="170"/>
      <c r="B48" s="203" t="s">
        <v>134</v>
      </c>
      <c r="C48" s="204"/>
      <c r="D48" s="204"/>
      <c r="E48" s="205"/>
      <c r="F48" s="190">
        <v>60</v>
      </c>
      <c r="G48" s="172" t="s">
        <v>138</v>
      </c>
      <c r="H48" s="173"/>
      <c r="I48" s="174">
        <f t="shared" si="8"/>
        <v>0</v>
      </c>
      <c r="J48" s="175"/>
      <c r="K48" s="174">
        <f t="shared" si="6"/>
        <v>0</v>
      </c>
      <c r="L48" s="173">
        <f t="shared" si="7"/>
        <v>0</v>
      </c>
      <c r="M48" s="168"/>
    </row>
    <row r="49" spans="1:13" x14ac:dyDescent="0.5">
      <c r="A49" s="170"/>
      <c r="B49" s="206" t="s">
        <v>135</v>
      </c>
      <c r="C49" s="207"/>
      <c r="D49" s="207"/>
      <c r="E49" s="208"/>
      <c r="F49" s="190">
        <v>60</v>
      </c>
      <c r="G49" s="172" t="s">
        <v>138</v>
      </c>
      <c r="H49" s="173"/>
      <c r="I49" s="174">
        <f t="shared" si="8"/>
        <v>0</v>
      </c>
      <c r="J49" s="175"/>
      <c r="K49" s="174">
        <f t="shared" si="6"/>
        <v>0</v>
      </c>
      <c r="L49" s="173">
        <f t="shared" si="7"/>
        <v>0</v>
      </c>
      <c r="M49" s="168"/>
    </row>
    <row r="50" spans="1:13" x14ac:dyDescent="0.5">
      <c r="A50" s="170"/>
      <c r="B50" s="206" t="s">
        <v>136</v>
      </c>
      <c r="C50" s="207"/>
      <c r="D50" s="207"/>
      <c r="E50" s="208"/>
      <c r="F50" s="190">
        <v>16</v>
      </c>
      <c r="G50" s="172" t="s">
        <v>114</v>
      </c>
      <c r="H50" s="173"/>
      <c r="I50" s="174">
        <f t="shared" si="8"/>
        <v>0</v>
      </c>
      <c r="J50" s="175"/>
      <c r="K50" s="174">
        <f t="shared" si="6"/>
        <v>0</v>
      </c>
      <c r="L50" s="173">
        <f t="shared" si="7"/>
        <v>0</v>
      </c>
      <c r="M50" s="168"/>
    </row>
    <row r="51" spans="1:13" x14ac:dyDescent="0.5">
      <c r="A51" s="170"/>
      <c r="B51" s="206" t="s">
        <v>137</v>
      </c>
      <c r="C51" s="207"/>
      <c r="D51" s="207"/>
      <c r="E51" s="208"/>
      <c r="F51" s="190">
        <v>5</v>
      </c>
      <c r="G51" s="172" t="s">
        <v>138</v>
      </c>
      <c r="H51" s="173"/>
      <c r="I51" s="174">
        <f t="shared" si="8"/>
        <v>0</v>
      </c>
      <c r="J51" s="175"/>
      <c r="K51" s="174">
        <f t="shared" si="6"/>
        <v>0</v>
      </c>
      <c r="L51" s="173">
        <f t="shared" si="7"/>
        <v>0</v>
      </c>
      <c r="M51" s="168"/>
    </row>
    <row r="52" spans="1:13" ht="22.5" thickBot="1" x14ac:dyDescent="0.55000000000000004">
      <c r="A52" s="170"/>
      <c r="B52" s="262"/>
      <c r="C52" s="263"/>
      <c r="D52" s="263"/>
      <c r="E52" s="264"/>
      <c r="F52" s="190"/>
      <c r="G52" s="172"/>
      <c r="H52" s="173"/>
      <c r="I52" s="174"/>
      <c r="J52" s="175"/>
      <c r="K52" s="174"/>
      <c r="L52" s="173"/>
      <c r="M52" s="168"/>
    </row>
    <row r="53" spans="1:13" ht="23.25" thickTop="1" thickBot="1" x14ac:dyDescent="0.55000000000000004">
      <c r="A53" s="218" t="s">
        <v>85</v>
      </c>
      <c r="B53" s="219"/>
      <c r="C53" s="219"/>
      <c r="D53" s="219"/>
      <c r="E53" s="219"/>
      <c r="F53" s="219"/>
      <c r="G53" s="220"/>
      <c r="H53" s="176"/>
      <c r="I53" s="177">
        <f>SUM(I38:I52)</f>
        <v>0</v>
      </c>
      <c r="J53" s="177"/>
      <c r="K53" s="177">
        <f>SUM(K37:K52)</f>
        <v>0</v>
      </c>
      <c r="L53" s="177">
        <f>SUM(L38:L52)</f>
        <v>0</v>
      </c>
      <c r="M53" s="178"/>
    </row>
    <row r="54" spans="1:13" ht="23.25" thickTop="1" thickBot="1" x14ac:dyDescent="0.55000000000000004">
      <c r="A54" s="218" t="s">
        <v>95</v>
      </c>
      <c r="B54" s="219"/>
      <c r="C54" s="219"/>
      <c r="D54" s="219"/>
      <c r="E54" s="219"/>
      <c r="F54" s="219"/>
      <c r="G54" s="220"/>
      <c r="H54" s="176"/>
      <c r="I54" s="177">
        <f>I23+I53</f>
        <v>0</v>
      </c>
      <c r="J54" s="177"/>
      <c r="K54" s="177">
        <f>K23+K53</f>
        <v>0</v>
      </c>
      <c r="L54" s="177">
        <f>L23+L53</f>
        <v>0</v>
      </c>
      <c r="M54" s="178"/>
    </row>
    <row r="55" spans="1:13" ht="22.5" thickTop="1" x14ac:dyDescent="0.5">
      <c r="A55" s="191"/>
      <c r="B55" s="191"/>
      <c r="C55" s="191"/>
      <c r="D55" s="191"/>
      <c r="E55" s="191"/>
      <c r="F55" s="191"/>
      <c r="G55" s="191"/>
      <c r="H55" s="192"/>
      <c r="I55" s="193"/>
      <c r="J55" s="193"/>
      <c r="K55" s="193"/>
      <c r="L55" s="193"/>
      <c r="M55" s="194"/>
    </row>
    <row r="56" spans="1:13" ht="24" x14ac:dyDescent="0.55000000000000004">
      <c r="A56" s="202" t="s">
        <v>210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</row>
    <row r="57" spans="1:13" ht="24" x14ac:dyDescent="0.55000000000000004">
      <c r="A57" s="202" t="s">
        <v>211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</row>
    <row r="58" spans="1:13" ht="24" x14ac:dyDescent="0.55000000000000004">
      <c r="A58" s="182"/>
      <c r="B58" s="185"/>
      <c r="C58" s="186"/>
      <c r="D58" s="155"/>
      <c r="E58" s="155"/>
      <c r="F58" s="155"/>
      <c r="G58" s="155"/>
      <c r="H58" s="155"/>
      <c r="I58" s="155"/>
      <c r="J58" s="155"/>
      <c r="K58" s="155"/>
    </row>
    <row r="59" spans="1:13" ht="24" x14ac:dyDescent="0.55000000000000004">
      <c r="A59" s="231" t="s">
        <v>25</v>
      </c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156" t="s">
        <v>82</v>
      </c>
    </row>
    <row r="60" spans="1:13" x14ac:dyDescent="0.5">
      <c r="A60" s="230" t="s">
        <v>68</v>
      </c>
      <c r="B60" s="230"/>
      <c r="C60" s="230"/>
      <c r="D60" s="230"/>
      <c r="E60" s="211" t="str">
        <f>E2</f>
        <v>อาคารภายในสำนักงานเขตพื้นที่การศึกษาประถมศึกษากำแพงเพชร เขต 2</v>
      </c>
      <c r="F60" s="211"/>
      <c r="G60" s="211"/>
      <c r="H60" s="211"/>
      <c r="I60" s="211"/>
      <c r="J60" s="211"/>
      <c r="K60" s="211"/>
      <c r="L60" s="211"/>
      <c r="M60" s="211"/>
    </row>
    <row r="61" spans="1:13" x14ac:dyDescent="0.5">
      <c r="A61" s="187" t="s">
        <v>67</v>
      </c>
      <c r="B61" s="211" t="str">
        <f>B3</f>
        <v xml:space="preserve">สำนักงานเขตพื้นที่การศึกษาประถมศึกษากำแพงเพชร เขต 2 </v>
      </c>
      <c r="C61" s="211"/>
      <c r="D61" s="211"/>
      <c r="E61" s="211"/>
      <c r="F61" s="211"/>
      <c r="G61" s="211"/>
      <c r="H61" s="211"/>
      <c r="I61" s="211"/>
      <c r="J61" s="211" t="str">
        <f>J3</f>
        <v xml:space="preserve">             สพป.กำแพงเพชร เขต 2</v>
      </c>
      <c r="K61" s="211"/>
      <c r="L61" s="211"/>
      <c r="M61" s="211"/>
    </row>
    <row r="62" spans="1:13" ht="22.5" thickBot="1" x14ac:dyDescent="0.55000000000000004">
      <c r="A62" s="230" t="s">
        <v>7</v>
      </c>
      <c r="B62" s="230"/>
      <c r="C62" s="230"/>
      <c r="D62" s="211" t="str">
        <f>D4</f>
        <v>คณะกรรมการกำหนดราคากลาง</v>
      </c>
      <c r="E62" s="211"/>
      <c r="F62" s="211"/>
      <c r="G62" s="211"/>
      <c r="H62" s="211"/>
      <c r="I62" s="188"/>
      <c r="J62" s="233" t="str">
        <f>J4</f>
        <v>ประมาณราคาเมื่อวันที่</v>
      </c>
      <c r="K62" s="233"/>
      <c r="L62" s="232"/>
      <c r="M62" s="232"/>
    </row>
    <row r="63" spans="1:13" ht="22.5" thickTop="1" x14ac:dyDescent="0.5">
      <c r="A63" s="238" t="s">
        <v>2</v>
      </c>
      <c r="B63" s="240" t="s">
        <v>3</v>
      </c>
      <c r="C63" s="241"/>
      <c r="D63" s="241"/>
      <c r="E63" s="241"/>
      <c r="F63" s="225" t="s">
        <v>10</v>
      </c>
      <c r="G63" s="227" t="s">
        <v>16</v>
      </c>
      <c r="H63" s="222" t="s">
        <v>20</v>
      </c>
      <c r="I63" s="223"/>
      <c r="J63" s="222" t="s">
        <v>17</v>
      </c>
      <c r="K63" s="223"/>
      <c r="L63" s="244" t="s">
        <v>19</v>
      </c>
      <c r="M63" s="238" t="s">
        <v>4</v>
      </c>
    </row>
    <row r="64" spans="1:13" ht="22.5" thickBot="1" x14ac:dyDescent="0.55000000000000004">
      <c r="A64" s="239"/>
      <c r="B64" s="242"/>
      <c r="C64" s="243"/>
      <c r="D64" s="243"/>
      <c r="E64" s="243"/>
      <c r="F64" s="226"/>
      <c r="G64" s="228"/>
      <c r="H64" s="161" t="s">
        <v>26</v>
      </c>
      <c r="I64" s="161" t="s">
        <v>18</v>
      </c>
      <c r="J64" s="161" t="s">
        <v>26</v>
      </c>
      <c r="K64" s="161" t="s">
        <v>18</v>
      </c>
      <c r="L64" s="245"/>
      <c r="M64" s="239"/>
    </row>
    <row r="65" spans="1:13" ht="22.5" thickTop="1" x14ac:dyDescent="0.5">
      <c r="A65" s="162">
        <v>5</v>
      </c>
      <c r="B65" s="235" t="s">
        <v>139</v>
      </c>
      <c r="C65" s="236"/>
      <c r="D65" s="236"/>
      <c r="E65" s="237"/>
      <c r="F65" s="189"/>
      <c r="G65" s="164"/>
      <c r="H65" s="165"/>
      <c r="I65" s="166"/>
      <c r="J65" s="167"/>
      <c r="K65" s="166"/>
      <c r="L65" s="165"/>
      <c r="M65" s="168"/>
    </row>
    <row r="66" spans="1:13" x14ac:dyDescent="0.5">
      <c r="A66" s="170"/>
      <c r="B66" s="246" t="s">
        <v>140</v>
      </c>
      <c r="C66" s="247"/>
      <c r="D66" s="247"/>
      <c r="E66" s="248"/>
      <c r="F66" s="190"/>
      <c r="G66" s="172"/>
      <c r="H66" s="173"/>
      <c r="I66" s="174"/>
      <c r="J66" s="175"/>
      <c r="K66" s="174"/>
      <c r="L66" s="173"/>
      <c r="M66" s="168"/>
    </row>
    <row r="67" spans="1:13" x14ac:dyDescent="0.5">
      <c r="A67" s="170"/>
      <c r="B67" s="206" t="s">
        <v>103</v>
      </c>
      <c r="C67" s="207"/>
      <c r="D67" s="207"/>
      <c r="E67" s="208"/>
      <c r="F67" s="190">
        <v>60</v>
      </c>
      <c r="G67" s="172" t="s">
        <v>138</v>
      </c>
      <c r="H67" s="173"/>
      <c r="I67" s="174">
        <f>SUM(H67)*$F67</f>
        <v>0</v>
      </c>
      <c r="J67" s="175"/>
      <c r="K67" s="174">
        <f t="shared" ref="K67:K77" si="9">SUM(J67)*$F67</f>
        <v>0</v>
      </c>
      <c r="L67" s="173">
        <f t="shared" ref="L67:L77" si="10">SUM(,I67,K67)</f>
        <v>0</v>
      </c>
      <c r="M67" s="196" t="s">
        <v>106</v>
      </c>
    </row>
    <row r="68" spans="1:13" x14ac:dyDescent="0.5">
      <c r="A68" s="170"/>
      <c r="B68" s="206" t="s">
        <v>141</v>
      </c>
      <c r="C68" s="207"/>
      <c r="D68" s="207"/>
      <c r="E68" s="208"/>
      <c r="F68" s="190">
        <v>6</v>
      </c>
      <c r="G68" s="172" t="s">
        <v>130</v>
      </c>
      <c r="H68" s="173"/>
      <c r="I68" s="174">
        <f>SUM(H68)*$F68</f>
        <v>0</v>
      </c>
      <c r="J68" s="175"/>
      <c r="K68" s="174">
        <f t="shared" si="9"/>
        <v>0</v>
      </c>
      <c r="L68" s="173">
        <f t="shared" si="10"/>
        <v>0</v>
      </c>
      <c r="M68" s="196" t="s">
        <v>106</v>
      </c>
    </row>
    <row r="69" spans="1:13" x14ac:dyDescent="0.5">
      <c r="A69" s="170"/>
      <c r="B69" s="206" t="s">
        <v>142</v>
      </c>
      <c r="C69" s="207"/>
      <c r="D69" s="207"/>
      <c r="E69" s="208"/>
      <c r="F69" s="190">
        <v>6</v>
      </c>
      <c r="G69" s="172" t="s">
        <v>124</v>
      </c>
      <c r="H69" s="173"/>
      <c r="I69" s="174">
        <f>SUM(H69)*$F69</f>
        <v>0</v>
      </c>
      <c r="J69" s="175"/>
      <c r="K69" s="174">
        <f t="shared" si="9"/>
        <v>0</v>
      </c>
      <c r="L69" s="173">
        <f t="shared" si="10"/>
        <v>0</v>
      </c>
      <c r="M69" s="196" t="s">
        <v>106</v>
      </c>
    </row>
    <row r="70" spans="1:13" x14ac:dyDescent="0.5">
      <c r="A70" s="170"/>
      <c r="B70" s="246" t="s">
        <v>143</v>
      </c>
      <c r="C70" s="247"/>
      <c r="D70" s="247"/>
      <c r="E70" s="248"/>
      <c r="F70" s="190"/>
      <c r="G70" s="172"/>
      <c r="H70" s="173"/>
      <c r="I70" s="174"/>
      <c r="J70" s="175"/>
      <c r="K70" s="174"/>
      <c r="L70" s="173"/>
      <c r="M70" s="168"/>
    </row>
    <row r="71" spans="1:13" x14ac:dyDescent="0.5">
      <c r="A71" s="162"/>
      <c r="B71" s="215" t="s">
        <v>108</v>
      </c>
      <c r="C71" s="216"/>
      <c r="D71" s="216"/>
      <c r="E71" s="217"/>
      <c r="F71" s="190">
        <v>60</v>
      </c>
      <c r="G71" s="172" t="s">
        <v>138</v>
      </c>
      <c r="H71" s="173"/>
      <c r="I71" s="174">
        <f t="shared" ref="I71:I77" si="11">SUM(H71)*$F71</f>
        <v>0</v>
      </c>
      <c r="J71" s="175"/>
      <c r="K71" s="174">
        <f t="shared" si="9"/>
        <v>0</v>
      </c>
      <c r="L71" s="173">
        <f t="shared" si="10"/>
        <v>0</v>
      </c>
      <c r="M71" s="168"/>
    </row>
    <row r="72" spans="1:13" x14ac:dyDescent="0.5">
      <c r="A72" s="170"/>
      <c r="B72" s="206" t="s">
        <v>109</v>
      </c>
      <c r="C72" s="207"/>
      <c r="D72" s="207"/>
      <c r="E72" s="208"/>
      <c r="F72" s="190">
        <v>12</v>
      </c>
      <c r="G72" s="172" t="s">
        <v>114</v>
      </c>
      <c r="H72" s="173"/>
      <c r="I72" s="174">
        <f t="shared" si="11"/>
        <v>0</v>
      </c>
      <c r="J72" s="175"/>
      <c r="K72" s="174">
        <f t="shared" si="9"/>
        <v>0</v>
      </c>
      <c r="L72" s="173">
        <f t="shared" si="10"/>
        <v>0</v>
      </c>
      <c r="M72" s="168"/>
    </row>
    <row r="73" spans="1:13" x14ac:dyDescent="0.5">
      <c r="A73" s="170"/>
      <c r="B73" s="206" t="s">
        <v>144</v>
      </c>
      <c r="C73" s="207"/>
      <c r="D73" s="207"/>
      <c r="E73" s="208"/>
      <c r="F73" s="190">
        <v>200</v>
      </c>
      <c r="G73" s="172" t="s">
        <v>115</v>
      </c>
      <c r="H73" s="173"/>
      <c r="I73" s="174">
        <f t="shared" si="11"/>
        <v>0</v>
      </c>
      <c r="J73" s="175"/>
      <c r="K73" s="174">
        <f t="shared" si="9"/>
        <v>0</v>
      </c>
      <c r="L73" s="173">
        <f t="shared" si="10"/>
        <v>0</v>
      </c>
      <c r="M73" s="168"/>
    </row>
    <row r="74" spans="1:13" x14ac:dyDescent="0.5">
      <c r="A74" s="170"/>
      <c r="B74" s="203" t="s">
        <v>145</v>
      </c>
      <c r="C74" s="204"/>
      <c r="D74" s="204"/>
      <c r="E74" s="205"/>
      <c r="F74" s="190">
        <v>2</v>
      </c>
      <c r="G74" s="172" t="s">
        <v>130</v>
      </c>
      <c r="H74" s="173"/>
      <c r="I74" s="174">
        <f t="shared" si="11"/>
        <v>0</v>
      </c>
      <c r="J74" s="175"/>
      <c r="K74" s="174">
        <f t="shared" si="9"/>
        <v>0</v>
      </c>
      <c r="L74" s="173">
        <f t="shared" si="10"/>
        <v>0</v>
      </c>
      <c r="M74" s="168"/>
    </row>
    <row r="75" spans="1:13" x14ac:dyDescent="0.5">
      <c r="A75" s="170"/>
      <c r="B75" s="206" t="s">
        <v>146</v>
      </c>
      <c r="C75" s="207"/>
      <c r="D75" s="207"/>
      <c r="E75" s="208"/>
      <c r="F75" s="190"/>
      <c r="G75" s="172"/>
      <c r="H75" s="173"/>
      <c r="I75" s="174"/>
      <c r="J75" s="175"/>
      <c r="K75" s="174"/>
      <c r="L75" s="173"/>
      <c r="M75" s="168"/>
    </row>
    <row r="76" spans="1:13" x14ac:dyDescent="0.5">
      <c r="A76" s="170"/>
      <c r="B76" s="206" t="s">
        <v>147</v>
      </c>
      <c r="C76" s="207"/>
      <c r="D76" s="207"/>
      <c r="E76" s="208"/>
      <c r="F76" s="190">
        <v>60</v>
      </c>
      <c r="G76" s="172" t="s">
        <v>138</v>
      </c>
      <c r="H76" s="173"/>
      <c r="I76" s="174">
        <f t="shared" si="11"/>
        <v>0</v>
      </c>
      <c r="J76" s="175"/>
      <c r="K76" s="174">
        <f t="shared" si="9"/>
        <v>0</v>
      </c>
      <c r="L76" s="173">
        <f t="shared" si="10"/>
        <v>0</v>
      </c>
      <c r="M76" s="168"/>
    </row>
    <row r="77" spans="1:13" x14ac:dyDescent="0.5">
      <c r="A77" s="170"/>
      <c r="B77" s="206" t="s">
        <v>148</v>
      </c>
      <c r="C77" s="207"/>
      <c r="D77" s="207"/>
      <c r="E77" s="208"/>
      <c r="F77" s="190">
        <v>7</v>
      </c>
      <c r="G77" s="172" t="s">
        <v>138</v>
      </c>
      <c r="H77" s="173"/>
      <c r="I77" s="174">
        <f t="shared" si="11"/>
        <v>0</v>
      </c>
      <c r="J77" s="175"/>
      <c r="K77" s="174">
        <f t="shared" si="9"/>
        <v>0</v>
      </c>
      <c r="L77" s="173">
        <f t="shared" si="10"/>
        <v>0</v>
      </c>
      <c r="M77" s="168"/>
    </row>
    <row r="78" spans="1:13" ht="22.5" thickBot="1" x14ac:dyDescent="0.55000000000000004">
      <c r="A78" s="170"/>
      <c r="B78" s="265"/>
      <c r="C78" s="266"/>
      <c r="D78" s="266"/>
      <c r="E78" s="267"/>
      <c r="F78" s="190"/>
      <c r="G78" s="164"/>
      <c r="H78" s="173"/>
      <c r="I78" s="174"/>
      <c r="J78" s="175"/>
      <c r="K78" s="174"/>
      <c r="L78" s="173"/>
      <c r="M78" s="168"/>
    </row>
    <row r="79" spans="1:13" ht="23.25" thickTop="1" thickBot="1" x14ac:dyDescent="0.55000000000000004">
      <c r="A79" s="218" t="s">
        <v>96</v>
      </c>
      <c r="B79" s="219"/>
      <c r="C79" s="219"/>
      <c r="D79" s="219"/>
      <c r="E79" s="219"/>
      <c r="F79" s="219"/>
      <c r="G79" s="220"/>
      <c r="H79" s="176"/>
      <c r="I79" s="177">
        <f>SUM(I65:I78)</f>
        <v>0</v>
      </c>
      <c r="J79" s="177"/>
      <c r="K79" s="177">
        <f>SUM(K65:K78)</f>
        <v>0</v>
      </c>
      <c r="L79" s="177">
        <f>SUM(L67:L78)</f>
        <v>0</v>
      </c>
      <c r="M79" s="178"/>
    </row>
    <row r="80" spans="1:13" ht="23.25" thickTop="1" thickBot="1" x14ac:dyDescent="0.55000000000000004">
      <c r="A80" s="218" t="s">
        <v>97</v>
      </c>
      <c r="B80" s="219"/>
      <c r="C80" s="219"/>
      <c r="D80" s="219"/>
      <c r="E80" s="219"/>
      <c r="F80" s="219"/>
      <c r="G80" s="220"/>
      <c r="H80" s="176"/>
      <c r="I80" s="177">
        <f>I54+I79</f>
        <v>0</v>
      </c>
      <c r="J80" s="177"/>
      <c r="K80" s="177">
        <f>K54+K79</f>
        <v>0</v>
      </c>
      <c r="L80" s="177">
        <f>L54+L79</f>
        <v>0</v>
      </c>
      <c r="M80" s="178"/>
    </row>
    <row r="81" spans="1:13" ht="22.5" thickTop="1" x14ac:dyDescent="0.5">
      <c r="A81" s="191"/>
      <c r="B81" s="191"/>
      <c r="C81" s="191"/>
      <c r="D81" s="191"/>
      <c r="E81" s="191"/>
      <c r="F81" s="191"/>
      <c r="G81" s="191"/>
      <c r="H81" s="192"/>
      <c r="I81" s="193"/>
      <c r="J81" s="193"/>
      <c r="K81" s="193"/>
      <c r="L81" s="193"/>
      <c r="M81" s="194"/>
    </row>
    <row r="82" spans="1:13" x14ac:dyDescent="0.5">
      <c r="A82" s="191"/>
      <c r="B82" s="191"/>
      <c r="C82" s="191"/>
      <c r="D82" s="191"/>
      <c r="E82" s="191"/>
      <c r="F82" s="191"/>
      <c r="G82" s="191"/>
      <c r="H82" s="192"/>
      <c r="I82" s="193"/>
      <c r="J82" s="193"/>
      <c r="K82" s="193"/>
      <c r="L82" s="193"/>
      <c r="M82" s="194"/>
    </row>
    <row r="84" spans="1:13" ht="24" x14ac:dyDescent="0.55000000000000004">
      <c r="A84" s="202"/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</row>
    <row r="85" spans="1:13" ht="24" x14ac:dyDescent="0.55000000000000004">
      <c r="A85" s="202"/>
      <c r="B85" s="202"/>
      <c r="C85" s="202"/>
      <c r="D85" s="202"/>
      <c r="E85" s="202"/>
      <c r="F85" s="202"/>
      <c r="G85" s="202"/>
      <c r="H85" s="202"/>
      <c r="I85" s="202"/>
      <c r="J85" s="202"/>
      <c r="K85" s="202"/>
      <c r="L85" s="202"/>
      <c r="M85" s="202"/>
    </row>
    <row r="87" spans="1:13" ht="24" x14ac:dyDescent="0.55000000000000004">
      <c r="A87" s="209" t="s">
        <v>25</v>
      </c>
      <c r="B87" s="209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156" t="s">
        <v>82</v>
      </c>
    </row>
    <row r="88" spans="1:13" ht="24" x14ac:dyDescent="0.5">
      <c r="A88" s="221" t="s">
        <v>68</v>
      </c>
      <c r="B88" s="221"/>
      <c r="C88" s="221"/>
      <c r="D88" s="221"/>
      <c r="E88" s="211" t="str">
        <f>E2</f>
        <v>อาคารภายในสำนักงานเขตพื้นที่การศึกษาประถมศึกษากำแพงเพชร เขต 2</v>
      </c>
      <c r="F88" s="211"/>
      <c r="G88" s="211"/>
      <c r="H88" s="211"/>
      <c r="I88" s="211"/>
      <c r="J88" s="211"/>
      <c r="K88" s="211"/>
      <c r="L88" s="211"/>
      <c r="M88" s="211"/>
    </row>
    <row r="89" spans="1:13" ht="24" x14ac:dyDescent="0.5">
      <c r="A89" s="158" t="s">
        <v>67</v>
      </c>
      <c r="B89" s="212" t="str">
        <f>B3</f>
        <v xml:space="preserve">สำนักงานเขตพื้นที่การศึกษาประถมศึกษากำแพงเพชร เขต 2 </v>
      </c>
      <c r="C89" s="212"/>
      <c r="D89" s="212"/>
      <c r="E89" s="212"/>
      <c r="F89" s="212"/>
      <c r="G89" s="212"/>
      <c r="H89" s="212"/>
      <c r="I89" s="212"/>
      <c r="J89" s="211" t="s">
        <v>83</v>
      </c>
      <c r="K89" s="211"/>
      <c r="L89" s="211"/>
      <c r="M89" s="159"/>
    </row>
    <row r="90" spans="1:13" x14ac:dyDescent="0.5">
      <c r="A90" s="224" t="s">
        <v>7</v>
      </c>
      <c r="B90" s="224"/>
      <c r="C90" s="224"/>
      <c r="D90" s="211" t="str">
        <f>D4</f>
        <v>คณะกรรมการกำหนดราคากลาง</v>
      </c>
      <c r="E90" s="211"/>
      <c r="F90" s="211"/>
      <c r="G90" s="211"/>
      <c r="H90" s="211"/>
      <c r="J90" s="210" t="s">
        <v>1</v>
      </c>
      <c r="K90" s="210"/>
      <c r="L90" s="213"/>
      <c r="M90" s="213"/>
    </row>
    <row r="91" spans="1:13" ht="22.5" thickBot="1" x14ac:dyDescent="0.55000000000000004">
      <c r="A91" s="230"/>
      <c r="B91" s="230"/>
      <c r="C91" s="230"/>
      <c r="D91" s="211"/>
      <c r="E91" s="211"/>
      <c r="F91" s="211"/>
      <c r="G91" s="211"/>
      <c r="H91" s="211"/>
      <c r="I91" s="234"/>
      <c r="J91" s="234"/>
      <c r="K91" s="213"/>
      <c r="L91" s="213"/>
      <c r="M91" s="213"/>
    </row>
    <row r="92" spans="1:13" ht="22.5" thickTop="1" x14ac:dyDescent="0.5">
      <c r="A92" s="238" t="s">
        <v>2</v>
      </c>
      <c r="B92" s="240" t="s">
        <v>3</v>
      </c>
      <c r="C92" s="241"/>
      <c r="D92" s="241"/>
      <c r="E92" s="241"/>
      <c r="F92" s="225" t="s">
        <v>10</v>
      </c>
      <c r="G92" s="227" t="s">
        <v>16</v>
      </c>
      <c r="H92" s="222" t="s">
        <v>20</v>
      </c>
      <c r="I92" s="223"/>
      <c r="J92" s="222" t="s">
        <v>17</v>
      </c>
      <c r="K92" s="223"/>
      <c r="L92" s="244" t="s">
        <v>19</v>
      </c>
      <c r="M92" s="238" t="s">
        <v>4</v>
      </c>
    </row>
    <row r="93" spans="1:13" ht="22.5" thickBot="1" x14ac:dyDescent="0.55000000000000004">
      <c r="A93" s="239"/>
      <c r="B93" s="242"/>
      <c r="C93" s="243"/>
      <c r="D93" s="243"/>
      <c r="E93" s="243"/>
      <c r="F93" s="226"/>
      <c r="G93" s="228"/>
      <c r="H93" s="161" t="s">
        <v>26</v>
      </c>
      <c r="I93" s="161" t="s">
        <v>18</v>
      </c>
      <c r="J93" s="161" t="s">
        <v>26</v>
      </c>
      <c r="K93" s="161" t="s">
        <v>18</v>
      </c>
      <c r="L93" s="245"/>
      <c r="M93" s="239"/>
    </row>
    <row r="94" spans="1:13" ht="22.5" thickTop="1" x14ac:dyDescent="0.5">
      <c r="A94" s="162"/>
      <c r="B94" s="268" t="s">
        <v>149</v>
      </c>
      <c r="C94" s="269"/>
      <c r="D94" s="269"/>
      <c r="E94" s="270"/>
      <c r="F94" s="163">
        <v>2</v>
      </c>
      <c r="G94" s="164" t="s">
        <v>164</v>
      </c>
      <c r="H94" s="165"/>
      <c r="I94" s="174">
        <f>SUM(H94)*$F94</f>
        <v>0</v>
      </c>
      <c r="J94" s="175"/>
      <c r="K94" s="174">
        <f t="shared" ref="K94" si="12">SUM(J94)*$F94</f>
        <v>0</v>
      </c>
      <c r="L94" s="173">
        <f t="shared" ref="L94" si="13">SUM(,I94,K94)</f>
        <v>0</v>
      </c>
      <c r="M94" s="168"/>
    </row>
    <row r="95" spans="1:13" x14ac:dyDescent="0.5">
      <c r="A95" s="170"/>
      <c r="B95" s="271" t="s">
        <v>150</v>
      </c>
      <c r="C95" s="272"/>
      <c r="D95" s="272"/>
      <c r="E95" s="273"/>
      <c r="F95" s="171">
        <v>100</v>
      </c>
      <c r="G95" s="172" t="s">
        <v>138</v>
      </c>
      <c r="H95" s="173"/>
      <c r="I95" s="174">
        <f>SUM(H95)*$F95</f>
        <v>0</v>
      </c>
      <c r="J95" s="175"/>
      <c r="K95" s="174">
        <f t="shared" ref="K95:K96" si="14">SUM(J95)*$F95</f>
        <v>0</v>
      </c>
      <c r="L95" s="173">
        <f t="shared" ref="L95:L102" si="15">SUM(,I95,K95)</f>
        <v>0</v>
      </c>
      <c r="M95" s="168"/>
    </row>
    <row r="96" spans="1:13" x14ac:dyDescent="0.5">
      <c r="A96" s="170"/>
      <c r="B96" s="271" t="s">
        <v>151</v>
      </c>
      <c r="C96" s="272"/>
      <c r="D96" s="272"/>
      <c r="E96" s="273"/>
      <c r="F96" s="171">
        <v>50</v>
      </c>
      <c r="G96" s="172" t="s">
        <v>138</v>
      </c>
      <c r="H96" s="173"/>
      <c r="I96" s="174">
        <f>SUM(H96)*$F96</f>
        <v>0</v>
      </c>
      <c r="J96" s="175"/>
      <c r="K96" s="174">
        <f t="shared" si="14"/>
        <v>0</v>
      </c>
      <c r="L96" s="173">
        <f t="shared" si="15"/>
        <v>0</v>
      </c>
      <c r="M96" s="168"/>
    </row>
    <row r="97" spans="1:13" x14ac:dyDescent="0.5">
      <c r="A97" s="170"/>
      <c r="B97" s="271" t="s">
        <v>152</v>
      </c>
      <c r="C97" s="272"/>
      <c r="D97" s="272"/>
      <c r="E97" s="273"/>
      <c r="F97" s="171">
        <v>50</v>
      </c>
      <c r="G97" s="172" t="s">
        <v>138</v>
      </c>
      <c r="H97" s="173"/>
      <c r="I97" s="174">
        <f t="shared" ref="I97:I98" si="16">SUM(H97)*$F97</f>
        <v>0</v>
      </c>
      <c r="J97" s="175"/>
      <c r="K97" s="174">
        <f>SUM(J97)*$F97</f>
        <v>0</v>
      </c>
      <c r="L97" s="173">
        <f t="shared" si="15"/>
        <v>0</v>
      </c>
      <c r="M97" s="168"/>
    </row>
    <row r="98" spans="1:13" x14ac:dyDescent="0.5">
      <c r="A98" s="170"/>
      <c r="B98" s="271" t="s">
        <v>153</v>
      </c>
      <c r="C98" s="272"/>
      <c r="D98" s="272"/>
      <c r="E98" s="273"/>
      <c r="F98" s="171">
        <v>6</v>
      </c>
      <c r="G98" s="172" t="s">
        <v>130</v>
      </c>
      <c r="H98" s="173"/>
      <c r="I98" s="174">
        <f t="shared" si="16"/>
        <v>0</v>
      </c>
      <c r="J98" s="175"/>
      <c r="K98" s="174">
        <f t="shared" ref="K98:K102" si="17">SUM(J98)*$F98</f>
        <v>0</v>
      </c>
      <c r="L98" s="173">
        <f t="shared" si="15"/>
        <v>0</v>
      </c>
      <c r="M98" s="168"/>
    </row>
    <row r="99" spans="1:13" x14ac:dyDescent="0.5">
      <c r="A99" s="170"/>
      <c r="B99" s="271" t="s">
        <v>154</v>
      </c>
      <c r="C99" s="272"/>
      <c r="D99" s="272"/>
      <c r="E99" s="273"/>
      <c r="F99" s="171">
        <v>4</v>
      </c>
      <c r="G99" s="172" t="s">
        <v>130</v>
      </c>
      <c r="H99" s="173"/>
      <c r="I99" s="174">
        <f>SUM(H99)*$F99</f>
        <v>0</v>
      </c>
      <c r="J99" s="175"/>
      <c r="K99" s="174">
        <f t="shared" si="17"/>
        <v>0</v>
      </c>
      <c r="L99" s="173">
        <f t="shared" si="15"/>
        <v>0</v>
      </c>
      <c r="M99" s="168"/>
    </row>
    <row r="100" spans="1:13" x14ac:dyDescent="0.5">
      <c r="A100" s="162"/>
      <c r="B100" s="215" t="s">
        <v>155</v>
      </c>
      <c r="C100" s="216"/>
      <c r="D100" s="216"/>
      <c r="E100" s="217"/>
      <c r="F100" s="171">
        <v>4</v>
      </c>
      <c r="G100" s="172" t="s">
        <v>130</v>
      </c>
      <c r="H100" s="173"/>
      <c r="I100" s="174">
        <f t="shared" ref="I100:I108" si="18">SUM(H100)*$F100</f>
        <v>0</v>
      </c>
      <c r="J100" s="175"/>
      <c r="K100" s="174">
        <f t="shared" si="17"/>
        <v>0</v>
      </c>
      <c r="L100" s="173">
        <f t="shared" si="15"/>
        <v>0</v>
      </c>
      <c r="M100" s="168"/>
    </row>
    <row r="101" spans="1:13" x14ac:dyDescent="0.5">
      <c r="A101" s="170"/>
      <c r="B101" s="206" t="s">
        <v>156</v>
      </c>
      <c r="C101" s="207"/>
      <c r="D101" s="207"/>
      <c r="E101" s="208"/>
      <c r="F101" s="171"/>
      <c r="G101" s="172"/>
      <c r="H101" s="173"/>
      <c r="I101" s="174"/>
      <c r="J101" s="175"/>
      <c r="K101" s="174"/>
      <c r="L101" s="173"/>
      <c r="M101" s="168"/>
    </row>
    <row r="102" spans="1:13" x14ac:dyDescent="0.5">
      <c r="A102" s="170"/>
      <c r="B102" s="206" t="s">
        <v>157</v>
      </c>
      <c r="C102" s="207"/>
      <c r="D102" s="207"/>
      <c r="E102" s="208"/>
      <c r="F102" s="171">
        <v>5</v>
      </c>
      <c r="G102" s="172" t="s">
        <v>125</v>
      </c>
      <c r="H102" s="173"/>
      <c r="I102" s="174">
        <f t="shared" si="18"/>
        <v>0</v>
      </c>
      <c r="J102" s="175"/>
      <c r="K102" s="174">
        <f t="shared" si="17"/>
        <v>0</v>
      </c>
      <c r="L102" s="173">
        <f t="shared" si="15"/>
        <v>0</v>
      </c>
      <c r="M102" s="168"/>
    </row>
    <row r="103" spans="1:13" x14ac:dyDescent="0.5">
      <c r="A103" s="170"/>
      <c r="B103" s="206" t="s">
        <v>158</v>
      </c>
      <c r="C103" s="207"/>
      <c r="D103" s="207"/>
      <c r="E103" s="208"/>
      <c r="F103" s="171">
        <v>6</v>
      </c>
      <c r="G103" s="172" t="s">
        <v>130</v>
      </c>
      <c r="H103" s="173"/>
      <c r="I103" s="174">
        <f t="shared" si="18"/>
        <v>0</v>
      </c>
      <c r="J103" s="175"/>
      <c r="K103" s="174">
        <f>SUM(J103)*$F103</f>
        <v>0</v>
      </c>
      <c r="L103" s="173">
        <f>SUM(,I103,K103)</f>
        <v>0</v>
      </c>
      <c r="M103" s="168"/>
    </row>
    <row r="104" spans="1:13" x14ac:dyDescent="0.5">
      <c r="A104" s="170"/>
      <c r="B104" s="252" t="s">
        <v>159</v>
      </c>
      <c r="C104" s="253"/>
      <c r="D104" s="253"/>
      <c r="E104" s="254"/>
      <c r="F104" s="171">
        <v>6</v>
      </c>
      <c r="G104" s="164" t="s">
        <v>130</v>
      </c>
      <c r="H104" s="173"/>
      <c r="I104" s="174">
        <f t="shared" si="18"/>
        <v>0</v>
      </c>
      <c r="J104" s="175"/>
      <c r="K104" s="174">
        <f t="shared" ref="K104:K108" si="19">SUM(J104)*$F104</f>
        <v>0</v>
      </c>
      <c r="L104" s="173">
        <f t="shared" ref="L104:L108" si="20">SUM(,I104,K104)</f>
        <v>0</v>
      </c>
      <c r="M104" s="168"/>
    </row>
    <row r="105" spans="1:13" x14ac:dyDescent="0.5">
      <c r="A105" s="170"/>
      <c r="B105" s="252" t="s">
        <v>160</v>
      </c>
      <c r="C105" s="253"/>
      <c r="D105" s="253"/>
      <c r="E105" s="254"/>
      <c r="F105" s="171">
        <v>2</v>
      </c>
      <c r="G105" s="164" t="s">
        <v>130</v>
      </c>
      <c r="H105" s="173"/>
      <c r="I105" s="174">
        <f t="shared" si="18"/>
        <v>0</v>
      </c>
      <c r="J105" s="175"/>
      <c r="K105" s="174">
        <f t="shared" si="19"/>
        <v>0</v>
      </c>
      <c r="L105" s="173">
        <f t="shared" si="20"/>
        <v>0</v>
      </c>
      <c r="M105" s="168"/>
    </row>
    <row r="106" spans="1:13" x14ac:dyDescent="0.5">
      <c r="A106" s="170"/>
      <c r="B106" s="252" t="s">
        <v>161</v>
      </c>
      <c r="C106" s="253"/>
      <c r="D106" s="253"/>
      <c r="E106" s="254"/>
      <c r="F106" s="171">
        <v>2</v>
      </c>
      <c r="G106" s="164" t="s">
        <v>130</v>
      </c>
      <c r="H106" s="173"/>
      <c r="I106" s="174">
        <f t="shared" si="18"/>
        <v>0</v>
      </c>
      <c r="J106" s="175"/>
      <c r="K106" s="174">
        <f t="shared" si="19"/>
        <v>0</v>
      </c>
      <c r="L106" s="173">
        <f t="shared" si="20"/>
        <v>0</v>
      </c>
      <c r="M106" s="168"/>
    </row>
    <row r="107" spans="1:13" x14ac:dyDescent="0.5">
      <c r="A107" s="170"/>
      <c r="B107" s="252" t="s">
        <v>162</v>
      </c>
      <c r="C107" s="253"/>
      <c r="D107" s="253"/>
      <c r="E107" s="254"/>
      <c r="F107" s="171">
        <v>6</v>
      </c>
      <c r="G107" s="164" t="s">
        <v>130</v>
      </c>
      <c r="H107" s="173"/>
      <c r="I107" s="174">
        <f t="shared" si="18"/>
        <v>0</v>
      </c>
      <c r="J107" s="175"/>
      <c r="K107" s="174">
        <f t="shared" si="19"/>
        <v>0</v>
      </c>
      <c r="L107" s="173">
        <f t="shared" si="20"/>
        <v>0</v>
      </c>
      <c r="M107" s="168"/>
    </row>
    <row r="108" spans="1:13" ht="22.5" thickBot="1" x14ac:dyDescent="0.55000000000000004">
      <c r="A108" s="170"/>
      <c r="B108" s="252" t="s">
        <v>163</v>
      </c>
      <c r="C108" s="253"/>
      <c r="D108" s="253"/>
      <c r="E108" s="254"/>
      <c r="F108" s="171">
        <v>2</v>
      </c>
      <c r="G108" s="164" t="s">
        <v>130</v>
      </c>
      <c r="H108" s="173"/>
      <c r="I108" s="174">
        <f t="shared" si="18"/>
        <v>0</v>
      </c>
      <c r="J108" s="175"/>
      <c r="K108" s="174">
        <f t="shared" si="19"/>
        <v>0</v>
      </c>
      <c r="L108" s="173">
        <f t="shared" si="20"/>
        <v>0</v>
      </c>
      <c r="M108" s="168"/>
    </row>
    <row r="109" spans="1:13" ht="23.25" thickTop="1" thickBot="1" x14ac:dyDescent="0.55000000000000004">
      <c r="A109" s="218" t="s">
        <v>93</v>
      </c>
      <c r="B109" s="219"/>
      <c r="C109" s="219"/>
      <c r="D109" s="219"/>
      <c r="E109" s="219"/>
      <c r="F109" s="219"/>
      <c r="G109" s="220"/>
      <c r="H109" s="176"/>
      <c r="I109" s="177">
        <f>SUM(I94:I108)</f>
        <v>0</v>
      </c>
      <c r="J109" s="177"/>
      <c r="K109" s="177">
        <f>SUM(K94:K108)</f>
        <v>0</v>
      </c>
      <c r="L109" s="177">
        <f>SUM(L94:L108)</f>
        <v>0</v>
      </c>
      <c r="M109" s="178"/>
    </row>
    <row r="110" spans="1:13" ht="23.25" thickTop="1" thickBot="1" x14ac:dyDescent="0.55000000000000004">
      <c r="A110" s="218" t="s">
        <v>98</v>
      </c>
      <c r="B110" s="219"/>
      <c r="C110" s="219"/>
      <c r="D110" s="219"/>
      <c r="E110" s="219"/>
      <c r="F110" s="219"/>
      <c r="G110" s="220"/>
      <c r="H110" s="176"/>
      <c r="I110" s="177">
        <f>I80+I109</f>
        <v>0</v>
      </c>
      <c r="J110" s="177"/>
      <c r="K110" s="177">
        <f>K80+K109</f>
        <v>0</v>
      </c>
      <c r="L110" s="177">
        <f>L80+L109</f>
        <v>0</v>
      </c>
      <c r="M110" s="178"/>
    </row>
    <row r="111" spans="1:13" ht="22.5" thickTop="1" x14ac:dyDescent="0.5">
      <c r="A111" s="191"/>
      <c r="B111" s="191"/>
      <c r="C111" s="191"/>
      <c r="D111" s="191"/>
      <c r="E111" s="191"/>
      <c r="F111" s="191"/>
      <c r="G111" s="191"/>
      <c r="H111" s="192"/>
      <c r="I111" s="193"/>
      <c r="J111" s="193"/>
      <c r="K111" s="193"/>
      <c r="L111" s="193"/>
      <c r="M111" s="194"/>
    </row>
    <row r="112" spans="1:13" ht="24" x14ac:dyDescent="0.55000000000000004">
      <c r="A112" s="202" t="s">
        <v>210</v>
      </c>
      <c r="B112" s="202"/>
      <c r="C112" s="202"/>
      <c r="D112" s="202"/>
      <c r="E112" s="202"/>
      <c r="F112" s="202"/>
      <c r="G112" s="202"/>
      <c r="H112" s="202"/>
      <c r="I112" s="202"/>
      <c r="J112" s="202"/>
      <c r="K112" s="202"/>
      <c r="L112" s="202"/>
      <c r="M112" s="202"/>
    </row>
    <row r="113" spans="1:13" ht="24" x14ac:dyDescent="0.55000000000000004">
      <c r="A113" s="202" t="s">
        <v>211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24" x14ac:dyDescent="0.55000000000000004">
      <c r="A114" s="182"/>
      <c r="B114" s="183"/>
      <c r="C114" s="184"/>
      <c r="D114" s="277"/>
      <c r="E114" s="277"/>
      <c r="F114" s="277"/>
      <c r="G114" s="277"/>
      <c r="H114" s="214"/>
      <c r="I114" s="214"/>
      <c r="J114" s="214"/>
      <c r="K114" s="214"/>
    </row>
    <row r="115" spans="1:13" ht="24" x14ac:dyDescent="0.55000000000000004">
      <c r="A115" s="231" t="s">
        <v>25</v>
      </c>
      <c r="B115" s="231"/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156" t="s">
        <v>82</v>
      </c>
    </row>
    <row r="116" spans="1:13" ht="24" x14ac:dyDescent="0.55000000000000004">
      <c r="A116" s="258" t="s">
        <v>68</v>
      </c>
      <c r="B116" s="258"/>
      <c r="C116" s="258"/>
      <c r="D116" s="258"/>
      <c r="E116" s="211" t="str">
        <f>E88</f>
        <v>อาคารภายในสำนักงานเขตพื้นที่การศึกษาประถมศึกษากำแพงเพชร เขต 2</v>
      </c>
      <c r="F116" s="211"/>
      <c r="G116" s="211"/>
      <c r="H116" s="211"/>
      <c r="I116" s="211"/>
      <c r="J116" s="211"/>
      <c r="K116" s="211"/>
      <c r="L116" s="211"/>
      <c r="M116" s="211"/>
    </row>
    <row r="117" spans="1:13" x14ac:dyDescent="0.5">
      <c r="A117" s="187" t="s">
        <v>67</v>
      </c>
      <c r="B117" s="211" t="str">
        <f>B89</f>
        <v xml:space="preserve">สำนักงานเขตพื้นที่การศึกษาประถมศึกษากำแพงเพชร เขต 2 </v>
      </c>
      <c r="C117" s="211"/>
      <c r="D117" s="211"/>
      <c r="E117" s="211"/>
      <c r="F117" s="211"/>
      <c r="G117" s="211"/>
      <c r="H117" s="211"/>
      <c r="I117" s="211"/>
      <c r="J117" s="211" t="str">
        <f>J89</f>
        <v xml:space="preserve">             สพป.กำแพงเพชร เขต 2</v>
      </c>
      <c r="K117" s="211"/>
      <c r="L117" s="211"/>
      <c r="M117" s="211"/>
    </row>
    <row r="118" spans="1:13" ht="22.5" thickBot="1" x14ac:dyDescent="0.55000000000000004">
      <c r="A118" s="278" t="s">
        <v>7</v>
      </c>
      <c r="B118" s="278"/>
      <c r="C118" s="278"/>
      <c r="D118" s="279" t="str">
        <f>D90</f>
        <v>คณะกรรมการกำหนดราคากลาง</v>
      </c>
      <c r="E118" s="279"/>
      <c r="F118" s="279"/>
      <c r="G118" s="279"/>
      <c r="H118" s="279"/>
      <c r="I118" s="188"/>
      <c r="J118" s="233" t="str">
        <f>J90</f>
        <v>ประมาณราคาเมื่อวันที่</v>
      </c>
      <c r="K118" s="233"/>
      <c r="L118" s="232"/>
      <c r="M118" s="232"/>
    </row>
    <row r="119" spans="1:13" ht="22.5" thickTop="1" x14ac:dyDescent="0.5">
      <c r="A119" s="238" t="s">
        <v>2</v>
      </c>
      <c r="B119" s="240" t="s">
        <v>3</v>
      </c>
      <c r="C119" s="241"/>
      <c r="D119" s="241"/>
      <c r="E119" s="241"/>
      <c r="F119" s="225" t="s">
        <v>10</v>
      </c>
      <c r="G119" s="227" t="s">
        <v>16</v>
      </c>
      <c r="H119" s="222" t="s">
        <v>20</v>
      </c>
      <c r="I119" s="223"/>
      <c r="J119" s="222" t="s">
        <v>17</v>
      </c>
      <c r="K119" s="223"/>
      <c r="L119" s="244" t="s">
        <v>19</v>
      </c>
      <c r="M119" s="238" t="s">
        <v>4</v>
      </c>
    </row>
    <row r="120" spans="1:13" ht="22.5" thickBot="1" x14ac:dyDescent="0.55000000000000004">
      <c r="A120" s="239"/>
      <c r="B120" s="242"/>
      <c r="C120" s="243"/>
      <c r="D120" s="243"/>
      <c r="E120" s="243"/>
      <c r="F120" s="226"/>
      <c r="G120" s="228"/>
      <c r="H120" s="161" t="s">
        <v>26</v>
      </c>
      <c r="I120" s="161" t="s">
        <v>18</v>
      </c>
      <c r="J120" s="161" t="s">
        <v>26</v>
      </c>
      <c r="K120" s="161" t="s">
        <v>18</v>
      </c>
      <c r="L120" s="245"/>
      <c r="M120" s="239"/>
    </row>
    <row r="121" spans="1:13" ht="22.5" thickTop="1" x14ac:dyDescent="0.5">
      <c r="A121" s="170"/>
      <c r="B121" s="274" t="s">
        <v>165</v>
      </c>
      <c r="C121" s="275"/>
      <c r="D121" s="275"/>
      <c r="E121" s="276"/>
      <c r="F121" s="190">
        <v>4</v>
      </c>
      <c r="G121" s="172" t="s">
        <v>130</v>
      </c>
      <c r="H121" s="173"/>
      <c r="I121" s="174">
        <f t="shared" ref="I121:I122" si="21">SUM(H121)*$F121</f>
        <v>0</v>
      </c>
      <c r="J121" s="175"/>
      <c r="K121" s="174">
        <f t="shared" ref="K121:K122" si="22">SUM(J121)*$F121</f>
        <v>0</v>
      </c>
      <c r="L121" s="173">
        <f t="shared" ref="L121:L122" si="23">SUM(,I121,K121)</f>
        <v>0</v>
      </c>
      <c r="M121" s="168"/>
    </row>
    <row r="122" spans="1:13" x14ac:dyDescent="0.5">
      <c r="A122" s="170"/>
      <c r="B122" s="203" t="s">
        <v>208</v>
      </c>
      <c r="C122" s="204"/>
      <c r="D122" s="204"/>
      <c r="E122" s="205"/>
      <c r="F122" s="190">
        <v>70</v>
      </c>
      <c r="G122" s="172" t="s">
        <v>138</v>
      </c>
      <c r="H122" s="173"/>
      <c r="I122" s="174">
        <f t="shared" si="21"/>
        <v>0</v>
      </c>
      <c r="J122" s="175"/>
      <c r="K122" s="174">
        <f t="shared" si="22"/>
        <v>0</v>
      </c>
      <c r="L122" s="173">
        <f t="shared" si="23"/>
        <v>0</v>
      </c>
      <c r="M122" s="168"/>
    </row>
    <row r="123" spans="1:13" x14ac:dyDescent="0.5">
      <c r="A123" s="170"/>
      <c r="B123" s="206" t="s">
        <v>166</v>
      </c>
      <c r="C123" s="207"/>
      <c r="D123" s="207"/>
      <c r="E123" s="208"/>
      <c r="F123" s="190">
        <v>2</v>
      </c>
      <c r="G123" s="172" t="s">
        <v>130</v>
      </c>
      <c r="H123" s="173"/>
      <c r="I123" s="174">
        <f>SUM(H123)*$F123</f>
        <v>0</v>
      </c>
      <c r="J123" s="175"/>
      <c r="K123" s="174">
        <f t="shared" ref="K123:K134" si="24">SUM(J123)*$F123</f>
        <v>0</v>
      </c>
      <c r="L123" s="173">
        <f t="shared" ref="L123:L134" si="25">SUM(,I123,K123)</f>
        <v>0</v>
      </c>
      <c r="M123" s="168"/>
    </row>
    <row r="124" spans="1:13" x14ac:dyDescent="0.5">
      <c r="A124" s="170"/>
      <c r="B124" s="206" t="s">
        <v>167</v>
      </c>
      <c r="C124" s="207"/>
      <c r="D124" s="207"/>
      <c r="E124" s="208"/>
      <c r="F124" s="190"/>
      <c r="G124" s="172"/>
      <c r="H124" s="173"/>
      <c r="I124" s="174"/>
      <c r="J124" s="175"/>
      <c r="K124" s="174"/>
      <c r="L124" s="173"/>
      <c r="M124" s="168"/>
    </row>
    <row r="125" spans="1:13" x14ac:dyDescent="0.5">
      <c r="A125" s="170"/>
      <c r="B125" s="206" t="s">
        <v>168</v>
      </c>
      <c r="C125" s="207"/>
      <c r="D125" s="207"/>
      <c r="E125" s="208"/>
      <c r="F125" s="190">
        <v>10</v>
      </c>
      <c r="G125" s="172" t="s">
        <v>178</v>
      </c>
      <c r="H125" s="173"/>
      <c r="I125" s="174">
        <f>SUM(H125)*$F125</f>
        <v>0</v>
      </c>
      <c r="J125" s="175"/>
      <c r="K125" s="174">
        <f t="shared" si="24"/>
        <v>0</v>
      </c>
      <c r="L125" s="173">
        <f t="shared" si="25"/>
        <v>0</v>
      </c>
      <c r="M125" s="168"/>
    </row>
    <row r="126" spans="1:13" x14ac:dyDescent="0.5">
      <c r="A126" s="170"/>
      <c r="B126" s="206" t="s">
        <v>169</v>
      </c>
      <c r="C126" s="207"/>
      <c r="D126" s="207"/>
      <c r="E126" s="208"/>
      <c r="F126" s="190">
        <v>1</v>
      </c>
      <c r="G126" s="172" t="s">
        <v>179</v>
      </c>
      <c r="H126" s="173"/>
      <c r="I126" s="174">
        <f>SUM(H126)*$F126</f>
        <v>0</v>
      </c>
      <c r="J126" s="175"/>
      <c r="K126" s="174">
        <f t="shared" si="24"/>
        <v>0</v>
      </c>
      <c r="L126" s="173">
        <f t="shared" si="25"/>
        <v>0</v>
      </c>
      <c r="M126" s="168"/>
    </row>
    <row r="127" spans="1:13" x14ac:dyDescent="0.5">
      <c r="A127" s="162"/>
      <c r="B127" s="215" t="s">
        <v>170</v>
      </c>
      <c r="C127" s="216"/>
      <c r="D127" s="216"/>
      <c r="E127" s="217"/>
      <c r="F127" s="190">
        <v>12</v>
      </c>
      <c r="G127" s="172" t="s">
        <v>180</v>
      </c>
      <c r="H127" s="173"/>
      <c r="I127" s="174">
        <f t="shared" ref="I127:I134" si="26">SUM(H127)*$F127</f>
        <v>0</v>
      </c>
      <c r="J127" s="175"/>
      <c r="K127" s="174">
        <f t="shared" si="24"/>
        <v>0</v>
      </c>
      <c r="L127" s="173">
        <f t="shared" si="25"/>
        <v>0</v>
      </c>
      <c r="M127" s="168"/>
    </row>
    <row r="128" spans="1:13" x14ac:dyDescent="0.5">
      <c r="A128" s="170"/>
      <c r="B128" s="215" t="s">
        <v>171</v>
      </c>
      <c r="C128" s="216"/>
      <c r="D128" s="216"/>
      <c r="E128" s="217"/>
      <c r="F128" s="190">
        <v>3</v>
      </c>
      <c r="G128" s="172" t="s">
        <v>125</v>
      </c>
      <c r="H128" s="173"/>
      <c r="I128" s="174">
        <f t="shared" si="26"/>
        <v>0</v>
      </c>
      <c r="J128" s="175"/>
      <c r="K128" s="174">
        <f t="shared" si="24"/>
        <v>0</v>
      </c>
      <c r="L128" s="173">
        <f t="shared" si="25"/>
        <v>0</v>
      </c>
      <c r="M128" s="168"/>
    </row>
    <row r="129" spans="1:13" x14ac:dyDescent="0.5">
      <c r="A129" s="170"/>
      <c r="B129" s="206" t="s">
        <v>172</v>
      </c>
      <c r="C129" s="207"/>
      <c r="D129" s="207"/>
      <c r="E129" s="208"/>
      <c r="F129" s="190"/>
      <c r="G129" s="172"/>
      <c r="H129" s="173"/>
      <c r="I129" s="174"/>
      <c r="J129" s="175"/>
      <c r="K129" s="174"/>
      <c r="L129" s="173"/>
      <c r="M129" s="168"/>
    </row>
    <row r="130" spans="1:13" x14ac:dyDescent="0.5">
      <c r="A130" s="170"/>
      <c r="B130" s="206" t="s">
        <v>173</v>
      </c>
      <c r="C130" s="207"/>
      <c r="D130" s="207"/>
      <c r="E130" s="208"/>
      <c r="F130" s="190">
        <v>2</v>
      </c>
      <c r="G130" s="172" t="s">
        <v>130</v>
      </c>
      <c r="H130" s="173"/>
      <c r="I130" s="174">
        <f t="shared" si="26"/>
        <v>0</v>
      </c>
      <c r="J130" s="175"/>
      <c r="K130" s="174">
        <f t="shared" si="24"/>
        <v>0</v>
      </c>
      <c r="L130" s="173">
        <f t="shared" si="25"/>
        <v>0</v>
      </c>
      <c r="M130" s="168"/>
    </row>
    <row r="131" spans="1:13" x14ac:dyDescent="0.5">
      <c r="A131" s="170"/>
      <c r="B131" s="206" t="s">
        <v>174</v>
      </c>
      <c r="C131" s="207"/>
      <c r="D131" s="207"/>
      <c r="E131" s="208"/>
      <c r="F131" s="190">
        <v>14</v>
      </c>
      <c r="G131" s="172" t="s">
        <v>130</v>
      </c>
      <c r="H131" s="173"/>
      <c r="I131" s="174">
        <f t="shared" si="26"/>
        <v>0</v>
      </c>
      <c r="J131" s="175"/>
      <c r="K131" s="174">
        <f t="shared" si="24"/>
        <v>0</v>
      </c>
      <c r="L131" s="173">
        <f t="shared" si="25"/>
        <v>0</v>
      </c>
      <c r="M131" s="168"/>
    </row>
    <row r="132" spans="1:13" x14ac:dyDescent="0.5">
      <c r="A132" s="170"/>
      <c r="B132" s="206" t="s">
        <v>175</v>
      </c>
      <c r="C132" s="207"/>
      <c r="D132" s="207"/>
      <c r="E132" s="208"/>
      <c r="F132" s="190">
        <v>8</v>
      </c>
      <c r="G132" s="172" t="s">
        <v>181</v>
      </c>
      <c r="H132" s="173"/>
      <c r="I132" s="174">
        <f t="shared" si="26"/>
        <v>0</v>
      </c>
      <c r="J132" s="175"/>
      <c r="K132" s="174">
        <f t="shared" si="24"/>
        <v>0</v>
      </c>
      <c r="L132" s="173">
        <f t="shared" si="25"/>
        <v>0</v>
      </c>
      <c r="M132" s="168"/>
    </row>
    <row r="133" spans="1:13" x14ac:dyDescent="0.5">
      <c r="A133" s="170"/>
      <c r="B133" s="206" t="s">
        <v>176</v>
      </c>
      <c r="C133" s="207"/>
      <c r="D133" s="207"/>
      <c r="E133" s="208"/>
      <c r="F133" s="190">
        <v>5</v>
      </c>
      <c r="G133" s="172" t="s">
        <v>182</v>
      </c>
      <c r="H133" s="173"/>
      <c r="I133" s="174">
        <f t="shared" si="26"/>
        <v>0</v>
      </c>
      <c r="J133" s="175"/>
      <c r="K133" s="174">
        <f t="shared" si="24"/>
        <v>0</v>
      </c>
      <c r="L133" s="173">
        <f t="shared" si="25"/>
        <v>0</v>
      </c>
      <c r="M133" s="168"/>
    </row>
    <row r="134" spans="1:13" x14ac:dyDescent="0.5">
      <c r="A134" s="170"/>
      <c r="B134" s="206" t="s">
        <v>177</v>
      </c>
      <c r="C134" s="207"/>
      <c r="D134" s="207"/>
      <c r="E134" s="208"/>
      <c r="F134" s="190">
        <v>12</v>
      </c>
      <c r="G134" s="172" t="s">
        <v>114</v>
      </c>
      <c r="H134" s="173"/>
      <c r="I134" s="174">
        <f t="shared" si="26"/>
        <v>0</v>
      </c>
      <c r="J134" s="175"/>
      <c r="K134" s="174">
        <f t="shared" si="24"/>
        <v>0</v>
      </c>
      <c r="L134" s="173">
        <f t="shared" si="25"/>
        <v>0</v>
      </c>
      <c r="M134" s="168"/>
    </row>
    <row r="135" spans="1:13" ht="22.5" thickBot="1" x14ac:dyDescent="0.55000000000000004">
      <c r="A135" s="170"/>
      <c r="B135" s="206"/>
      <c r="C135" s="207"/>
      <c r="D135" s="207"/>
      <c r="E135" s="208"/>
      <c r="F135" s="190"/>
      <c r="G135" s="172"/>
      <c r="H135" s="173"/>
      <c r="I135" s="174"/>
      <c r="J135" s="175"/>
      <c r="K135" s="174"/>
      <c r="L135" s="173"/>
      <c r="M135" s="168"/>
    </row>
    <row r="136" spans="1:13" ht="23.25" thickTop="1" thickBot="1" x14ac:dyDescent="0.55000000000000004">
      <c r="A136" s="218" t="s">
        <v>92</v>
      </c>
      <c r="B136" s="219"/>
      <c r="C136" s="219"/>
      <c r="D136" s="219"/>
      <c r="E136" s="219"/>
      <c r="F136" s="219"/>
      <c r="G136" s="220"/>
      <c r="H136" s="176"/>
      <c r="I136" s="177">
        <f>SUM(I121:I135)</f>
        <v>0</v>
      </c>
      <c r="J136" s="177"/>
      <c r="K136" s="177">
        <f>SUM(K121:K135)</f>
        <v>0</v>
      </c>
      <c r="L136" s="177">
        <f>SUM(L121:L135)</f>
        <v>0</v>
      </c>
      <c r="M136" s="178"/>
    </row>
    <row r="137" spans="1:13" ht="23.25" thickTop="1" thickBot="1" x14ac:dyDescent="0.55000000000000004">
      <c r="A137" s="218" t="s">
        <v>99</v>
      </c>
      <c r="B137" s="219"/>
      <c r="C137" s="219"/>
      <c r="D137" s="219"/>
      <c r="E137" s="219"/>
      <c r="F137" s="219"/>
      <c r="G137" s="220"/>
      <c r="H137" s="176"/>
      <c r="I137" s="177">
        <f>I110+I136</f>
        <v>0</v>
      </c>
      <c r="J137" s="177"/>
      <c r="K137" s="177">
        <f>K110+K136</f>
        <v>0</v>
      </c>
      <c r="L137" s="177">
        <f>L110+L136</f>
        <v>0</v>
      </c>
      <c r="M137" s="178"/>
    </row>
    <row r="138" spans="1:13" ht="22.5" thickTop="1" x14ac:dyDescent="0.5">
      <c r="A138" s="191"/>
      <c r="B138" s="191"/>
      <c r="C138" s="191"/>
      <c r="D138" s="191"/>
      <c r="E138" s="191"/>
      <c r="F138" s="191"/>
      <c r="G138" s="191"/>
      <c r="H138" s="192"/>
      <c r="I138" s="193"/>
      <c r="J138" s="193"/>
      <c r="K138" s="193"/>
      <c r="L138" s="193"/>
      <c r="M138" s="194"/>
    </row>
    <row r="139" spans="1:13" x14ac:dyDescent="0.5">
      <c r="A139" s="191"/>
      <c r="B139" s="191"/>
      <c r="C139" s="191"/>
      <c r="D139" s="191"/>
      <c r="E139" s="191"/>
      <c r="F139" s="191"/>
      <c r="G139" s="191"/>
      <c r="H139" s="192"/>
      <c r="I139" s="193"/>
      <c r="J139" s="193"/>
      <c r="K139" s="193"/>
      <c r="L139" s="193"/>
      <c r="M139" s="194"/>
    </row>
    <row r="140" spans="1:13" ht="24" x14ac:dyDescent="0.55000000000000004">
      <c r="A140" s="202"/>
      <c r="B140" s="202"/>
      <c r="C140" s="202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</row>
    <row r="141" spans="1:13" ht="24" x14ac:dyDescent="0.55000000000000004">
      <c r="A141" s="202"/>
      <c r="B141" s="202"/>
      <c r="C141" s="202"/>
      <c r="D141" s="202"/>
      <c r="E141" s="202"/>
      <c r="F141" s="202"/>
      <c r="G141" s="202"/>
      <c r="H141" s="202"/>
      <c r="I141" s="202"/>
      <c r="J141" s="202"/>
      <c r="K141" s="202"/>
      <c r="L141" s="202"/>
      <c r="M141" s="202"/>
    </row>
    <row r="142" spans="1:13" ht="24" x14ac:dyDescent="0.55000000000000004">
      <c r="A142" s="231" t="s">
        <v>25</v>
      </c>
      <c r="B142" s="231"/>
      <c r="C142" s="231"/>
      <c r="D142" s="231"/>
      <c r="E142" s="231"/>
      <c r="F142" s="231"/>
      <c r="G142" s="231"/>
      <c r="H142" s="231"/>
      <c r="I142" s="231"/>
      <c r="J142" s="231"/>
      <c r="K142" s="231"/>
      <c r="L142" s="231"/>
      <c r="M142" s="156" t="s">
        <v>82</v>
      </c>
    </row>
    <row r="143" spans="1:13" x14ac:dyDescent="0.5">
      <c r="A143" s="230" t="s">
        <v>68</v>
      </c>
      <c r="B143" s="230"/>
      <c r="C143" s="230"/>
      <c r="D143" s="230"/>
      <c r="E143" s="211" t="str">
        <f>E88</f>
        <v>อาคารภายในสำนักงานเขตพื้นที่การศึกษาประถมศึกษากำแพงเพชร เขต 2</v>
      </c>
      <c r="F143" s="211"/>
      <c r="G143" s="211"/>
      <c r="H143" s="211"/>
      <c r="I143" s="211"/>
      <c r="J143" s="211"/>
      <c r="K143" s="211"/>
      <c r="L143" s="211"/>
      <c r="M143" s="211"/>
    </row>
    <row r="144" spans="1:13" x14ac:dyDescent="0.5">
      <c r="A144" s="187" t="s">
        <v>67</v>
      </c>
      <c r="B144" s="211" t="str">
        <f>B89</f>
        <v xml:space="preserve">สำนักงานเขตพื้นที่การศึกษาประถมศึกษากำแพงเพชร เขต 2 </v>
      </c>
      <c r="C144" s="211"/>
      <c r="D144" s="211"/>
      <c r="E144" s="211"/>
      <c r="F144" s="211"/>
      <c r="G144" s="211"/>
      <c r="H144" s="211"/>
      <c r="I144" s="211"/>
      <c r="J144" s="211" t="str">
        <f>J89</f>
        <v xml:space="preserve">             สพป.กำแพงเพชร เขต 2</v>
      </c>
      <c r="K144" s="211"/>
      <c r="L144" s="211"/>
      <c r="M144" s="211"/>
    </row>
    <row r="145" spans="1:13" ht="22.5" thickBot="1" x14ac:dyDescent="0.55000000000000004">
      <c r="A145" s="230" t="s">
        <v>7</v>
      </c>
      <c r="B145" s="230"/>
      <c r="C145" s="230"/>
      <c r="D145" s="211" t="str">
        <f>D90</f>
        <v>คณะกรรมการกำหนดราคากลาง</v>
      </c>
      <c r="E145" s="211"/>
      <c r="F145" s="211"/>
      <c r="G145" s="211"/>
      <c r="H145" s="211"/>
      <c r="I145" s="188"/>
      <c r="J145" s="233" t="str">
        <f>J90</f>
        <v>ประมาณราคาเมื่อวันที่</v>
      </c>
      <c r="K145" s="233"/>
      <c r="L145" s="232"/>
      <c r="M145" s="232"/>
    </row>
    <row r="146" spans="1:13" ht="22.5" thickTop="1" x14ac:dyDescent="0.5">
      <c r="A146" s="238" t="s">
        <v>2</v>
      </c>
      <c r="B146" s="240" t="s">
        <v>3</v>
      </c>
      <c r="C146" s="241"/>
      <c r="D146" s="241"/>
      <c r="E146" s="241"/>
      <c r="F146" s="225" t="s">
        <v>10</v>
      </c>
      <c r="G146" s="227" t="s">
        <v>16</v>
      </c>
      <c r="H146" s="222" t="s">
        <v>20</v>
      </c>
      <c r="I146" s="223"/>
      <c r="J146" s="222" t="s">
        <v>17</v>
      </c>
      <c r="K146" s="223"/>
      <c r="L146" s="244" t="s">
        <v>19</v>
      </c>
      <c r="M146" s="238" t="s">
        <v>4</v>
      </c>
    </row>
    <row r="147" spans="1:13" ht="22.5" thickBot="1" x14ac:dyDescent="0.55000000000000004">
      <c r="A147" s="239"/>
      <c r="B147" s="242"/>
      <c r="C147" s="243"/>
      <c r="D147" s="243"/>
      <c r="E147" s="243"/>
      <c r="F147" s="226"/>
      <c r="G147" s="228"/>
      <c r="H147" s="161" t="s">
        <v>26</v>
      </c>
      <c r="I147" s="161" t="s">
        <v>18</v>
      </c>
      <c r="J147" s="161" t="s">
        <v>26</v>
      </c>
      <c r="K147" s="161" t="s">
        <v>18</v>
      </c>
      <c r="L147" s="245"/>
      <c r="M147" s="239"/>
    </row>
    <row r="148" spans="1:13" ht="22.5" thickTop="1" x14ac:dyDescent="0.5">
      <c r="A148" s="162">
        <v>6</v>
      </c>
      <c r="B148" s="235" t="s">
        <v>183</v>
      </c>
      <c r="C148" s="236"/>
      <c r="D148" s="236"/>
      <c r="E148" s="237"/>
      <c r="F148" s="189"/>
      <c r="G148" s="164"/>
      <c r="H148" s="165"/>
      <c r="I148" s="166"/>
      <c r="J148" s="167"/>
      <c r="K148" s="166"/>
      <c r="L148" s="165"/>
      <c r="M148" s="168"/>
    </row>
    <row r="149" spans="1:13" x14ac:dyDescent="0.5">
      <c r="A149" s="170"/>
      <c r="B149" s="246" t="s">
        <v>184</v>
      </c>
      <c r="C149" s="247"/>
      <c r="D149" s="247"/>
      <c r="E149" s="248"/>
      <c r="F149" s="190"/>
      <c r="G149" s="172"/>
      <c r="H149" s="173"/>
      <c r="I149" s="174"/>
      <c r="J149" s="175"/>
      <c r="K149" s="174"/>
      <c r="L149" s="173"/>
      <c r="M149" s="168"/>
    </row>
    <row r="150" spans="1:13" x14ac:dyDescent="0.5">
      <c r="A150" s="170"/>
      <c r="B150" s="206" t="s">
        <v>185</v>
      </c>
      <c r="C150" s="207"/>
      <c r="D150" s="207"/>
      <c r="E150" s="208"/>
      <c r="F150" s="190">
        <v>360</v>
      </c>
      <c r="G150" s="172" t="s">
        <v>138</v>
      </c>
      <c r="H150" s="173"/>
      <c r="I150" s="174"/>
      <c r="J150" s="175"/>
      <c r="K150" s="174">
        <f t="shared" ref="K150:K164" si="27">SUM(J150)*$F150</f>
        <v>0</v>
      </c>
      <c r="L150" s="173">
        <f t="shared" ref="L150:L164" si="28">SUM(,I150,K150)</f>
        <v>0</v>
      </c>
      <c r="M150" s="168"/>
    </row>
    <row r="151" spans="1:13" x14ac:dyDescent="0.5">
      <c r="A151" s="170"/>
      <c r="B151" s="246" t="s">
        <v>186</v>
      </c>
      <c r="C151" s="247"/>
      <c r="D151" s="247"/>
      <c r="E151" s="248"/>
      <c r="F151" s="190"/>
      <c r="G151" s="172"/>
      <c r="H151" s="173"/>
      <c r="I151" s="174"/>
      <c r="J151" s="175"/>
      <c r="K151" s="174"/>
      <c r="L151" s="173"/>
      <c r="M151" s="168"/>
    </row>
    <row r="152" spans="1:13" x14ac:dyDescent="0.5">
      <c r="A152" s="170"/>
      <c r="B152" s="206" t="s">
        <v>108</v>
      </c>
      <c r="C152" s="207"/>
      <c r="D152" s="207"/>
      <c r="E152" s="208"/>
      <c r="F152" s="190">
        <v>360</v>
      </c>
      <c r="G152" s="172" t="s">
        <v>138</v>
      </c>
      <c r="H152" s="173"/>
      <c r="I152" s="174">
        <f>SUM(H152)*$F152</f>
        <v>0</v>
      </c>
      <c r="J152" s="175"/>
      <c r="K152" s="174">
        <f t="shared" si="27"/>
        <v>0</v>
      </c>
      <c r="L152" s="173">
        <f t="shared" si="28"/>
        <v>0</v>
      </c>
      <c r="M152" s="168"/>
    </row>
    <row r="153" spans="1:13" x14ac:dyDescent="0.5">
      <c r="A153" s="170"/>
      <c r="B153" s="206" t="s">
        <v>187</v>
      </c>
      <c r="C153" s="207"/>
      <c r="D153" s="207"/>
      <c r="E153" s="208"/>
      <c r="F153" s="190">
        <v>1200</v>
      </c>
      <c r="G153" s="172" t="s">
        <v>115</v>
      </c>
      <c r="H153" s="173"/>
      <c r="I153" s="174">
        <f>SUM(H153)*$F153</f>
        <v>0</v>
      </c>
      <c r="J153" s="175"/>
      <c r="K153" s="174">
        <f t="shared" si="27"/>
        <v>0</v>
      </c>
      <c r="L153" s="173">
        <f t="shared" si="28"/>
        <v>0</v>
      </c>
      <c r="M153" s="168"/>
    </row>
    <row r="154" spans="1:13" x14ac:dyDescent="0.5">
      <c r="A154" s="162"/>
      <c r="B154" s="215" t="s">
        <v>188</v>
      </c>
      <c r="C154" s="216"/>
      <c r="D154" s="216"/>
      <c r="E154" s="217"/>
      <c r="F154" s="190">
        <v>15</v>
      </c>
      <c r="G154" s="172" t="s">
        <v>114</v>
      </c>
      <c r="H154" s="173"/>
      <c r="I154" s="174">
        <f t="shared" ref="I154:I164" si="29">SUM(H154)*$F154</f>
        <v>0</v>
      </c>
      <c r="J154" s="175"/>
      <c r="K154" s="174">
        <f t="shared" si="27"/>
        <v>0</v>
      </c>
      <c r="L154" s="173">
        <f t="shared" si="28"/>
        <v>0</v>
      </c>
      <c r="M154" s="168"/>
    </row>
    <row r="155" spans="1:13" x14ac:dyDescent="0.5">
      <c r="A155" s="162">
        <v>7</v>
      </c>
      <c r="B155" s="235" t="s">
        <v>189</v>
      </c>
      <c r="C155" s="236"/>
      <c r="D155" s="236"/>
      <c r="E155" s="237"/>
      <c r="F155" s="190"/>
      <c r="G155" s="172"/>
      <c r="H155" s="173"/>
      <c r="I155" s="174"/>
      <c r="J155" s="175"/>
      <c r="K155" s="174"/>
      <c r="L155" s="173"/>
      <c r="M155" s="168"/>
    </row>
    <row r="156" spans="1:13" x14ac:dyDescent="0.5">
      <c r="A156" s="170"/>
      <c r="B156" s="246" t="s">
        <v>190</v>
      </c>
      <c r="C156" s="247"/>
      <c r="D156" s="247"/>
      <c r="E156" s="248"/>
      <c r="F156" s="190"/>
      <c r="G156" s="172"/>
      <c r="H156" s="173"/>
      <c r="I156" s="174"/>
      <c r="J156" s="175"/>
      <c r="K156" s="174"/>
      <c r="L156" s="173"/>
      <c r="M156" s="168"/>
    </row>
    <row r="157" spans="1:13" x14ac:dyDescent="0.5">
      <c r="A157" s="170"/>
      <c r="B157" s="206" t="s">
        <v>191</v>
      </c>
      <c r="C157" s="207"/>
      <c r="D157" s="207"/>
      <c r="E157" s="208"/>
      <c r="F157" s="190">
        <v>20</v>
      </c>
      <c r="G157" s="172" t="s">
        <v>138</v>
      </c>
      <c r="H157" s="173"/>
      <c r="I157" s="174">
        <f t="shared" si="29"/>
        <v>0</v>
      </c>
      <c r="J157" s="175"/>
      <c r="K157" s="174">
        <f t="shared" si="27"/>
        <v>0</v>
      </c>
      <c r="L157" s="173">
        <f t="shared" si="28"/>
        <v>0</v>
      </c>
      <c r="M157" s="168"/>
    </row>
    <row r="158" spans="1:13" x14ac:dyDescent="0.5">
      <c r="A158" s="170"/>
      <c r="B158" s="246" t="s">
        <v>192</v>
      </c>
      <c r="C158" s="247"/>
      <c r="D158" s="247"/>
      <c r="E158" s="248"/>
      <c r="F158" s="190"/>
      <c r="G158" s="172"/>
      <c r="H158" s="173"/>
      <c r="I158" s="174"/>
      <c r="J158" s="175"/>
      <c r="K158" s="174"/>
      <c r="L158" s="173"/>
      <c r="M158" s="168"/>
    </row>
    <row r="159" spans="1:13" x14ac:dyDescent="0.5">
      <c r="A159" s="170"/>
      <c r="B159" s="206" t="s">
        <v>193</v>
      </c>
      <c r="C159" s="207"/>
      <c r="D159" s="207"/>
      <c r="E159" s="208"/>
      <c r="F159" s="190">
        <v>20</v>
      </c>
      <c r="G159" s="172" t="s">
        <v>138</v>
      </c>
      <c r="H159" s="173"/>
      <c r="I159" s="174">
        <f t="shared" si="29"/>
        <v>0</v>
      </c>
      <c r="J159" s="175"/>
      <c r="K159" s="174">
        <f t="shared" si="27"/>
        <v>0</v>
      </c>
      <c r="L159" s="173">
        <f t="shared" si="28"/>
        <v>0</v>
      </c>
      <c r="M159" s="168"/>
    </row>
    <row r="160" spans="1:13" x14ac:dyDescent="0.5">
      <c r="A160" s="170"/>
      <c r="B160" s="206" t="s">
        <v>194</v>
      </c>
      <c r="C160" s="207"/>
      <c r="D160" s="207"/>
      <c r="E160" s="208"/>
      <c r="F160" s="190">
        <v>90</v>
      </c>
      <c r="G160" s="172" t="s">
        <v>114</v>
      </c>
      <c r="H160" s="173"/>
      <c r="I160" s="174">
        <f t="shared" si="29"/>
        <v>0</v>
      </c>
      <c r="J160" s="175"/>
      <c r="K160" s="174">
        <f t="shared" si="27"/>
        <v>0</v>
      </c>
      <c r="L160" s="173">
        <f t="shared" si="28"/>
        <v>0</v>
      </c>
      <c r="M160" s="168"/>
    </row>
    <row r="161" spans="1:13" x14ac:dyDescent="0.5">
      <c r="A161" s="170"/>
      <c r="B161" s="206" t="s">
        <v>195</v>
      </c>
      <c r="C161" s="207"/>
      <c r="D161" s="207"/>
      <c r="E161" s="208"/>
      <c r="F161" s="190">
        <v>20</v>
      </c>
      <c r="G161" s="172" t="s">
        <v>138</v>
      </c>
      <c r="H161" s="173"/>
      <c r="I161" s="174">
        <f t="shared" si="29"/>
        <v>0</v>
      </c>
      <c r="J161" s="175"/>
      <c r="K161" s="174">
        <f t="shared" si="27"/>
        <v>0</v>
      </c>
      <c r="L161" s="173">
        <f t="shared" si="28"/>
        <v>0</v>
      </c>
      <c r="M161" s="168"/>
    </row>
    <row r="162" spans="1:13" x14ac:dyDescent="0.5">
      <c r="A162" s="170"/>
      <c r="B162" s="206" t="s">
        <v>196</v>
      </c>
      <c r="C162" s="207"/>
      <c r="D162" s="207"/>
      <c r="E162" s="208"/>
      <c r="F162" s="190">
        <v>150</v>
      </c>
      <c r="G162" s="172" t="s">
        <v>115</v>
      </c>
      <c r="H162" s="173"/>
      <c r="I162" s="174">
        <f t="shared" si="29"/>
        <v>0</v>
      </c>
      <c r="J162" s="175"/>
      <c r="K162" s="174">
        <f t="shared" si="27"/>
        <v>0</v>
      </c>
      <c r="L162" s="173">
        <f t="shared" si="28"/>
        <v>0</v>
      </c>
      <c r="M162" s="168"/>
    </row>
    <row r="163" spans="1:13" x14ac:dyDescent="0.5">
      <c r="A163" s="170"/>
      <c r="B163" s="206" t="s">
        <v>197</v>
      </c>
      <c r="C163" s="207"/>
      <c r="D163" s="207"/>
      <c r="E163" s="208"/>
      <c r="F163" s="190">
        <v>6</v>
      </c>
      <c r="G163" s="172" t="s">
        <v>138</v>
      </c>
      <c r="H163" s="173"/>
      <c r="I163" s="174">
        <f t="shared" si="29"/>
        <v>0</v>
      </c>
      <c r="J163" s="175"/>
      <c r="K163" s="174">
        <f t="shared" si="27"/>
        <v>0</v>
      </c>
      <c r="L163" s="173">
        <f t="shared" si="28"/>
        <v>0</v>
      </c>
      <c r="M163" s="168"/>
    </row>
    <row r="164" spans="1:13" ht="22.5" thickBot="1" x14ac:dyDescent="0.55000000000000004">
      <c r="A164" s="170"/>
      <c r="B164" s="206" t="s">
        <v>198</v>
      </c>
      <c r="C164" s="207"/>
      <c r="D164" s="207"/>
      <c r="E164" s="208"/>
      <c r="F164" s="190">
        <v>20</v>
      </c>
      <c r="G164" s="172" t="s">
        <v>138</v>
      </c>
      <c r="H164" s="173"/>
      <c r="I164" s="174">
        <f t="shared" si="29"/>
        <v>0</v>
      </c>
      <c r="J164" s="175"/>
      <c r="K164" s="174">
        <f t="shared" si="27"/>
        <v>0</v>
      </c>
      <c r="L164" s="173">
        <f t="shared" si="28"/>
        <v>0</v>
      </c>
      <c r="M164" s="168"/>
    </row>
    <row r="165" spans="1:13" ht="23.25" thickTop="1" thickBot="1" x14ac:dyDescent="0.55000000000000004">
      <c r="A165" s="218" t="s">
        <v>91</v>
      </c>
      <c r="B165" s="219"/>
      <c r="C165" s="219"/>
      <c r="D165" s="219"/>
      <c r="E165" s="219"/>
      <c r="F165" s="219"/>
      <c r="G165" s="220"/>
      <c r="H165" s="176"/>
      <c r="I165" s="177">
        <f>SUM(I148:I164)</f>
        <v>0</v>
      </c>
      <c r="J165" s="177"/>
      <c r="K165" s="177">
        <f>SUM(K148:K164)</f>
        <v>0</v>
      </c>
      <c r="L165" s="177">
        <f>SUM(L148:L164)</f>
        <v>0</v>
      </c>
      <c r="M165" s="178"/>
    </row>
    <row r="166" spans="1:13" ht="23.25" thickTop="1" thickBot="1" x14ac:dyDescent="0.55000000000000004">
      <c r="A166" s="218" t="s">
        <v>100</v>
      </c>
      <c r="B166" s="219"/>
      <c r="C166" s="219"/>
      <c r="D166" s="219"/>
      <c r="E166" s="219"/>
      <c r="F166" s="219"/>
      <c r="G166" s="220"/>
      <c r="H166" s="176"/>
      <c r="I166" s="177">
        <f>I137+I165</f>
        <v>0</v>
      </c>
      <c r="J166" s="177"/>
      <c r="K166" s="177">
        <f>K137+K165</f>
        <v>0</v>
      </c>
      <c r="L166" s="177">
        <f>L137+L165</f>
        <v>0</v>
      </c>
      <c r="M166" s="178"/>
    </row>
    <row r="167" spans="1:13" ht="22.5" thickTop="1" x14ac:dyDescent="0.5">
      <c r="A167" s="191"/>
      <c r="B167" s="191"/>
      <c r="C167" s="191"/>
      <c r="D167" s="191"/>
      <c r="E167" s="191"/>
      <c r="F167" s="191"/>
      <c r="G167" s="191"/>
      <c r="H167" s="192"/>
      <c r="I167" s="193"/>
      <c r="J167" s="193"/>
      <c r="K167" s="193"/>
      <c r="L167" s="193"/>
      <c r="M167" s="194"/>
    </row>
    <row r="168" spans="1:13" ht="24" x14ac:dyDescent="0.55000000000000004">
      <c r="A168" s="202"/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</row>
    <row r="169" spans="1:13" ht="24" x14ac:dyDescent="0.55000000000000004">
      <c r="A169" s="202"/>
      <c r="B169" s="202"/>
      <c r="C169" s="202"/>
      <c r="D169" s="202"/>
      <c r="E169" s="202"/>
      <c r="F169" s="202"/>
      <c r="G169" s="202"/>
      <c r="H169" s="202"/>
      <c r="I169" s="202"/>
      <c r="J169" s="202"/>
      <c r="K169" s="202"/>
      <c r="L169" s="202"/>
      <c r="M169" s="202"/>
    </row>
    <row r="170" spans="1:13" ht="24" x14ac:dyDescent="0.55000000000000004">
      <c r="A170" s="182"/>
      <c r="B170" s="183"/>
      <c r="C170" s="184"/>
      <c r="D170" s="277"/>
      <c r="E170" s="277"/>
      <c r="F170" s="277"/>
      <c r="G170" s="277"/>
      <c r="H170" s="214"/>
      <c r="I170" s="214"/>
      <c r="J170" s="214"/>
      <c r="K170" s="214"/>
    </row>
    <row r="171" spans="1:13" ht="24" x14ac:dyDescent="0.55000000000000004">
      <c r="A171" s="209" t="s">
        <v>25</v>
      </c>
      <c r="B171" s="209"/>
      <c r="C171" s="209"/>
      <c r="D171" s="209"/>
      <c r="E171" s="209"/>
      <c r="F171" s="209"/>
      <c r="G171" s="209"/>
      <c r="H171" s="209"/>
      <c r="I171" s="209"/>
      <c r="J171" s="209"/>
      <c r="K171" s="209"/>
      <c r="L171" s="209"/>
      <c r="M171" s="156" t="s">
        <v>82</v>
      </c>
    </row>
    <row r="172" spans="1:13" ht="24" x14ac:dyDescent="0.5">
      <c r="A172" s="221" t="s">
        <v>68</v>
      </c>
      <c r="B172" s="221"/>
      <c r="C172" s="221"/>
      <c r="D172" s="221"/>
      <c r="E172" s="211" t="str">
        <f>E2</f>
        <v>อาคารภายในสำนักงานเขตพื้นที่การศึกษาประถมศึกษากำแพงเพชร เขต 2</v>
      </c>
      <c r="F172" s="211"/>
      <c r="G172" s="211"/>
      <c r="H172" s="211"/>
      <c r="I172" s="211"/>
      <c r="J172" s="211"/>
      <c r="K172" s="211"/>
      <c r="L172" s="211"/>
      <c r="M172" s="211"/>
    </row>
    <row r="173" spans="1:13" ht="24" x14ac:dyDescent="0.5">
      <c r="A173" s="158" t="s">
        <v>67</v>
      </c>
      <c r="B173" s="212" t="str">
        <f>B3</f>
        <v xml:space="preserve">สำนักงานเขตพื้นที่การศึกษาประถมศึกษากำแพงเพชร เขต 2 </v>
      </c>
      <c r="C173" s="212"/>
      <c r="D173" s="212"/>
      <c r="E173" s="212"/>
      <c r="F173" s="212"/>
      <c r="G173" s="212"/>
      <c r="H173" s="212"/>
      <c r="I173" s="212"/>
      <c r="J173" s="211" t="s">
        <v>83</v>
      </c>
      <c r="K173" s="211"/>
      <c r="L173" s="211"/>
      <c r="M173" s="159"/>
    </row>
    <row r="174" spans="1:13" x14ac:dyDescent="0.5">
      <c r="A174" s="224" t="s">
        <v>7</v>
      </c>
      <c r="B174" s="224"/>
      <c r="C174" s="224"/>
      <c r="D174" s="211" t="str">
        <f>D4</f>
        <v>คณะกรรมการกำหนดราคากลาง</v>
      </c>
      <c r="E174" s="211"/>
      <c r="F174" s="211"/>
      <c r="G174" s="211"/>
      <c r="H174" s="211"/>
      <c r="J174" s="210" t="s">
        <v>1</v>
      </c>
      <c r="K174" s="210"/>
      <c r="L174" s="213"/>
      <c r="M174" s="213"/>
    </row>
    <row r="175" spans="1:13" ht="22.5" thickBot="1" x14ac:dyDescent="0.55000000000000004">
      <c r="A175" s="230"/>
      <c r="B175" s="230"/>
      <c r="C175" s="230"/>
      <c r="D175" s="211"/>
      <c r="E175" s="211"/>
      <c r="F175" s="211"/>
      <c r="G175" s="211"/>
      <c r="H175" s="211"/>
      <c r="I175" s="234"/>
      <c r="J175" s="234"/>
      <c r="K175" s="213"/>
      <c r="L175" s="213"/>
      <c r="M175" s="213"/>
    </row>
    <row r="176" spans="1:13" ht="22.5" thickTop="1" x14ac:dyDescent="0.5">
      <c r="A176" s="238" t="s">
        <v>2</v>
      </c>
      <c r="B176" s="240" t="s">
        <v>3</v>
      </c>
      <c r="C176" s="241"/>
      <c r="D176" s="241"/>
      <c r="E176" s="241"/>
      <c r="F176" s="225" t="s">
        <v>10</v>
      </c>
      <c r="G176" s="227" t="s">
        <v>16</v>
      </c>
      <c r="H176" s="222" t="s">
        <v>20</v>
      </c>
      <c r="I176" s="223"/>
      <c r="J176" s="222" t="s">
        <v>17</v>
      </c>
      <c r="K176" s="223"/>
      <c r="L176" s="244" t="s">
        <v>19</v>
      </c>
      <c r="M176" s="238" t="s">
        <v>4</v>
      </c>
    </row>
    <row r="177" spans="1:13" ht="22.5" thickBot="1" x14ac:dyDescent="0.55000000000000004">
      <c r="A177" s="239"/>
      <c r="B177" s="242"/>
      <c r="C177" s="243"/>
      <c r="D177" s="243"/>
      <c r="E177" s="243"/>
      <c r="F177" s="226"/>
      <c r="G177" s="228"/>
      <c r="H177" s="161" t="s">
        <v>26</v>
      </c>
      <c r="I177" s="161" t="s">
        <v>18</v>
      </c>
      <c r="J177" s="161" t="s">
        <v>26</v>
      </c>
      <c r="K177" s="161" t="s">
        <v>18</v>
      </c>
      <c r="L177" s="245"/>
      <c r="M177" s="239"/>
    </row>
    <row r="178" spans="1:13" ht="22.5" thickTop="1" x14ac:dyDescent="0.5">
      <c r="A178" s="162">
        <v>8</v>
      </c>
      <c r="B178" s="235" t="s">
        <v>199</v>
      </c>
      <c r="C178" s="236"/>
      <c r="D178" s="236"/>
      <c r="E178" s="237"/>
      <c r="F178" s="163"/>
      <c r="G178" s="164"/>
      <c r="H178" s="165"/>
      <c r="I178" s="166"/>
      <c r="J178" s="167"/>
      <c r="K178" s="166"/>
      <c r="L178" s="165"/>
      <c r="M178" s="168"/>
    </row>
    <row r="179" spans="1:13" x14ac:dyDescent="0.5">
      <c r="A179" s="170"/>
      <c r="B179" s="246" t="s">
        <v>200</v>
      </c>
      <c r="C179" s="247"/>
      <c r="D179" s="247"/>
      <c r="E179" s="248"/>
      <c r="F179" s="171"/>
      <c r="G179" s="172"/>
      <c r="H179" s="173"/>
      <c r="I179" s="174"/>
      <c r="J179" s="175"/>
      <c r="K179" s="174"/>
      <c r="L179" s="173"/>
      <c r="M179" s="168"/>
    </row>
    <row r="180" spans="1:13" x14ac:dyDescent="0.5">
      <c r="A180" s="170"/>
      <c r="B180" s="206" t="s">
        <v>201</v>
      </c>
      <c r="C180" s="207"/>
      <c r="D180" s="207"/>
      <c r="E180" s="208"/>
      <c r="F180" s="171">
        <v>6</v>
      </c>
      <c r="G180" s="172" t="s">
        <v>130</v>
      </c>
      <c r="H180" s="173"/>
      <c r="I180" s="174">
        <f>SUM(H180)*$F180</f>
        <v>0</v>
      </c>
      <c r="J180" s="175"/>
      <c r="K180" s="174">
        <f t="shared" ref="K180" si="30">SUM(J180)*$F180</f>
        <v>0</v>
      </c>
      <c r="L180" s="173">
        <f t="shared" ref="L180:L185" si="31">SUM(,I180,K180)</f>
        <v>0</v>
      </c>
      <c r="M180" s="168"/>
    </row>
    <row r="181" spans="1:13" x14ac:dyDescent="0.5">
      <c r="A181" s="170"/>
      <c r="B181" s="206" t="s">
        <v>202</v>
      </c>
      <c r="C181" s="207"/>
      <c r="D181" s="207"/>
      <c r="E181" s="208"/>
      <c r="F181" s="171"/>
      <c r="G181" s="172"/>
      <c r="H181" s="173"/>
      <c r="I181" s="174"/>
      <c r="J181" s="175"/>
      <c r="K181" s="174"/>
      <c r="L181" s="173"/>
      <c r="M181" s="168"/>
    </row>
    <row r="182" spans="1:13" x14ac:dyDescent="0.5">
      <c r="A182" s="170"/>
      <c r="B182" s="206" t="s">
        <v>168</v>
      </c>
      <c r="C182" s="207"/>
      <c r="D182" s="207"/>
      <c r="E182" s="208"/>
      <c r="F182" s="171">
        <v>3</v>
      </c>
      <c r="G182" s="172" t="s">
        <v>178</v>
      </c>
      <c r="H182" s="173"/>
      <c r="I182" s="174">
        <f t="shared" ref="I182" si="32">SUM(H182)*$F182</f>
        <v>0</v>
      </c>
      <c r="J182" s="175"/>
      <c r="K182" s="174">
        <f t="shared" ref="K182:K185" si="33">SUM(J182)*$F182</f>
        <v>0</v>
      </c>
      <c r="L182" s="173">
        <f t="shared" si="31"/>
        <v>0</v>
      </c>
      <c r="M182" s="168"/>
    </row>
    <row r="183" spans="1:13" x14ac:dyDescent="0.5">
      <c r="A183" s="170"/>
      <c r="B183" s="206" t="s">
        <v>169</v>
      </c>
      <c r="C183" s="207"/>
      <c r="D183" s="207"/>
      <c r="E183" s="208"/>
      <c r="F183" s="171">
        <v>1</v>
      </c>
      <c r="G183" s="172" t="s">
        <v>179</v>
      </c>
      <c r="H183" s="173"/>
      <c r="I183" s="174">
        <f>SUM(H183)*$F183</f>
        <v>0</v>
      </c>
      <c r="J183" s="175"/>
      <c r="K183" s="174">
        <f t="shared" si="33"/>
        <v>0</v>
      </c>
      <c r="L183" s="173">
        <f t="shared" si="31"/>
        <v>0</v>
      </c>
      <c r="M183" s="168"/>
    </row>
    <row r="184" spans="1:13" x14ac:dyDescent="0.5">
      <c r="A184" s="162"/>
      <c r="B184" s="215" t="s">
        <v>203</v>
      </c>
      <c r="C184" s="216"/>
      <c r="D184" s="216"/>
      <c r="E184" s="217"/>
      <c r="F184" s="171">
        <v>4</v>
      </c>
      <c r="G184" s="172" t="s">
        <v>180</v>
      </c>
      <c r="H184" s="173"/>
      <c r="I184" s="174">
        <f t="shared" ref="I184:I188" si="34">SUM(H184)*$F184</f>
        <v>0</v>
      </c>
      <c r="J184" s="175"/>
      <c r="K184" s="174">
        <f t="shared" si="33"/>
        <v>0</v>
      </c>
      <c r="L184" s="173">
        <f t="shared" si="31"/>
        <v>0</v>
      </c>
      <c r="M184" s="168"/>
    </row>
    <row r="185" spans="1:13" x14ac:dyDescent="0.5">
      <c r="A185" s="170"/>
      <c r="B185" s="215" t="s">
        <v>204</v>
      </c>
      <c r="C185" s="216"/>
      <c r="D185" s="216"/>
      <c r="E185" s="217"/>
      <c r="F185" s="171">
        <v>1</v>
      </c>
      <c r="G185" s="172" t="s">
        <v>125</v>
      </c>
      <c r="H185" s="173"/>
      <c r="I185" s="174">
        <f t="shared" si="34"/>
        <v>0</v>
      </c>
      <c r="J185" s="175"/>
      <c r="K185" s="174">
        <f t="shared" si="33"/>
        <v>0</v>
      </c>
      <c r="L185" s="173">
        <f t="shared" si="31"/>
        <v>0</v>
      </c>
      <c r="M185" s="168"/>
    </row>
    <row r="186" spans="1:13" x14ac:dyDescent="0.5">
      <c r="A186" s="162">
        <v>9</v>
      </c>
      <c r="B186" s="235" t="s">
        <v>205</v>
      </c>
      <c r="C186" s="236"/>
      <c r="D186" s="236"/>
      <c r="E186" s="237"/>
      <c r="F186" s="171"/>
      <c r="G186" s="172"/>
      <c r="H186" s="173"/>
      <c r="I186" s="174"/>
      <c r="J186" s="175"/>
      <c r="K186" s="174"/>
      <c r="L186" s="173"/>
      <c r="M186" s="168"/>
    </row>
    <row r="187" spans="1:13" x14ac:dyDescent="0.5">
      <c r="A187" s="170"/>
      <c r="B187" s="246" t="s">
        <v>206</v>
      </c>
      <c r="C187" s="247"/>
      <c r="D187" s="247"/>
      <c r="E187" s="248"/>
      <c r="F187" s="171"/>
      <c r="G187" s="172"/>
      <c r="H187" s="173"/>
      <c r="I187" s="174"/>
      <c r="J187" s="175"/>
      <c r="K187" s="174"/>
      <c r="L187" s="173"/>
      <c r="M187" s="168"/>
    </row>
    <row r="188" spans="1:13" x14ac:dyDescent="0.5">
      <c r="A188" s="170"/>
      <c r="B188" s="252" t="s">
        <v>207</v>
      </c>
      <c r="C188" s="253"/>
      <c r="D188" s="253"/>
      <c r="E188" s="254"/>
      <c r="F188" s="171">
        <v>1</v>
      </c>
      <c r="G188" s="164" t="s">
        <v>179</v>
      </c>
      <c r="H188" s="173"/>
      <c r="I188" s="174">
        <f t="shared" si="34"/>
        <v>0</v>
      </c>
      <c r="J188" s="175"/>
      <c r="K188" s="174">
        <f t="shared" ref="K188" si="35">SUM(J188)*$F188</f>
        <v>0</v>
      </c>
      <c r="L188" s="173">
        <f t="shared" ref="L188" si="36">SUM(,I188,K188)</f>
        <v>0</v>
      </c>
      <c r="M188" s="168"/>
    </row>
    <row r="189" spans="1:13" x14ac:dyDescent="0.5">
      <c r="A189" s="170"/>
      <c r="B189" s="265"/>
      <c r="C189" s="266"/>
      <c r="D189" s="266"/>
      <c r="E189" s="267"/>
      <c r="F189" s="171"/>
      <c r="G189" s="164"/>
      <c r="H189" s="173"/>
      <c r="I189" s="174"/>
      <c r="J189" s="175"/>
      <c r="K189" s="174"/>
      <c r="L189" s="173"/>
      <c r="M189" s="168"/>
    </row>
    <row r="190" spans="1:13" x14ac:dyDescent="0.5">
      <c r="A190" s="170"/>
      <c r="B190" s="265"/>
      <c r="C190" s="266"/>
      <c r="D190" s="266"/>
      <c r="E190" s="267"/>
      <c r="F190" s="171"/>
      <c r="G190" s="164"/>
      <c r="H190" s="173"/>
      <c r="I190" s="174"/>
      <c r="J190" s="175"/>
      <c r="K190" s="174"/>
      <c r="L190" s="173"/>
      <c r="M190" s="168"/>
    </row>
    <row r="191" spans="1:13" ht="22.5" thickBot="1" x14ac:dyDescent="0.55000000000000004">
      <c r="A191" s="170"/>
      <c r="B191" s="255"/>
      <c r="C191" s="256"/>
      <c r="D191" s="256"/>
      <c r="E191" s="257"/>
      <c r="F191" s="171"/>
      <c r="G191" s="164"/>
      <c r="H191" s="173"/>
      <c r="I191" s="174"/>
      <c r="J191" s="175"/>
      <c r="K191" s="174"/>
      <c r="L191" s="173"/>
      <c r="M191" s="168"/>
    </row>
    <row r="192" spans="1:13" ht="23.25" thickTop="1" thickBot="1" x14ac:dyDescent="0.55000000000000004">
      <c r="A192" s="218" t="s">
        <v>94</v>
      </c>
      <c r="B192" s="219"/>
      <c r="C192" s="219"/>
      <c r="D192" s="219"/>
      <c r="E192" s="219"/>
      <c r="F192" s="219"/>
      <c r="G192" s="220"/>
      <c r="H192" s="176"/>
      <c r="I192" s="177">
        <f>SUM(I178:I191)</f>
        <v>0</v>
      </c>
      <c r="J192" s="177"/>
      <c r="K192" s="177">
        <f>SUM(K178:K191)</f>
        <v>0</v>
      </c>
      <c r="L192" s="177">
        <f>SUM(L178:L191)</f>
        <v>0</v>
      </c>
      <c r="M192" s="178"/>
    </row>
    <row r="193" spans="1:13" ht="23.25" thickTop="1" thickBot="1" x14ac:dyDescent="0.55000000000000004">
      <c r="A193" s="218" t="s">
        <v>66</v>
      </c>
      <c r="B193" s="219"/>
      <c r="C193" s="219"/>
      <c r="D193" s="219"/>
      <c r="E193" s="219"/>
      <c r="F193" s="219"/>
      <c r="G193" s="220"/>
      <c r="H193" s="176"/>
      <c r="I193" s="177">
        <f>I166+I192</f>
        <v>0</v>
      </c>
      <c r="J193" s="177"/>
      <c r="K193" s="177">
        <f>K166+K192</f>
        <v>0</v>
      </c>
      <c r="L193" s="177">
        <f>L166+L192</f>
        <v>0</v>
      </c>
      <c r="M193" s="178"/>
    </row>
    <row r="194" spans="1:13" ht="22.5" thickTop="1" x14ac:dyDescent="0.5">
      <c r="A194" s="191"/>
      <c r="B194" s="191"/>
      <c r="C194" s="191"/>
      <c r="D194" s="191"/>
      <c r="E194" s="191"/>
      <c r="F194" s="191"/>
      <c r="G194" s="191"/>
      <c r="H194" s="192"/>
      <c r="I194" s="193"/>
      <c r="J194" s="193"/>
      <c r="K194" s="193"/>
      <c r="L194" s="193"/>
      <c r="M194" s="194"/>
    </row>
    <row r="195" spans="1:13" x14ac:dyDescent="0.5">
      <c r="A195" s="191"/>
      <c r="B195" s="191"/>
      <c r="C195" s="191"/>
      <c r="D195" s="191"/>
      <c r="E195" s="191"/>
      <c r="F195" s="191"/>
      <c r="G195" s="191"/>
      <c r="H195" s="192"/>
      <c r="I195" s="193"/>
      <c r="J195" s="193"/>
      <c r="K195" s="193"/>
      <c r="L195" s="193"/>
      <c r="M195" s="194"/>
    </row>
    <row r="196" spans="1:13" ht="24" x14ac:dyDescent="0.55000000000000004">
      <c r="A196" s="202"/>
      <c r="B196" s="202"/>
      <c r="C196" s="202"/>
      <c r="D196" s="202"/>
      <c r="E196" s="202"/>
      <c r="F196" s="202"/>
      <c r="G196" s="202"/>
      <c r="H196" s="202"/>
      <c r="I196" s="202"/>
      <c r="J196" s="202"/>
      <c r="K196" s="202"/>
      <c r="L196" s="202"/>
      <c r="M196" s="202"/>
    </row>
    <row r="197" spans="1:13" ht="24" x14ac:dyDescent="0.55000000000000004">
      <c r="A197" s="202"/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  <c r="L197" s="202"/>
      <c r="M197" s="202"/>
    </row>
    <row r="198" spans="1:13" ht="24" x14ac:dyDescent="0.55000000000000004">
      <c r="A198" s="182"/>
      <c r="B198" s="185"/>
      <c r="C198" s="186"/>
      <c r="D198" s="154"/>
      <c r="E198" s="154"/>
      <c r="F198" s="154"/>
      <c r="G198" s="154"/>
      <c r="H198" s="214"/>
      <c r="I198" s="214"/>
      <c r="J198" s="214"/>
      <c r="K198" s="214"/>
    </row>
  </sheetData>
  <mergeCells count="270">
    <mergeCell ref="H198:K198"/>
    <mergeCell ref="A193:G193"/>
    <mergeCell ref="B73:E73"/>
    <mergeCell ref="B156:E156"/>
    <mergeCell ref="B163:E163"/>
    <mergeCell ref="B164:E164"/>
    <mergeCell ref="A79:G79"/>
    <mergeCell ref="A109:G109"/>
    <mergeCell ref="A136:G136"/>
    <mergeCell ref="A165:G165"/>
    <mergeCell ref="B187:E187"/>
    <mergeCell ref="B188:E188"/>
    <mergeCell ref="B189:E189"/>
    <mergeCell ref="B190:E190"/>
    <mergeCell ref="B191:E191"/>
    <mergeCell ref="B130:E130"/>
    <mergeCell ref="B131:E131"/>
    <mergeCell ref="A192:G192"/>
    <mergeCell ref="B178:E178"/>
    <mergeCell ref="B179:E179"/>
    <mergeCell ref="B180:E180"/>
    <mergeCell ref="B181:E181"/>
    <mergeCell ref="B182:E182"/>
    <mergeCell ref="B183:E183"/>
    <mergeCell ref="B184:E184"/>
    <mergeCell ref="B185:E185"/>
    <mergeCell ref="B186:E186"/>
    <mergeCell ref="A174:C174"/>
    <mergeCell ref="D174:H174"/>
    <mergeCell ref="J174:K174"/>
    <mergeCell ref="L174:M174"/>
    <mergeCell ref="A175:C175"/>
    <mergeCell ref="D175:H175"/>
    <mergeCell ref="I175:J175"/>
    <mergeCell ref="K175:M175"/>
    <mergeCell ref="A176:A177"/>
    <mergeCell ref="B176:E177"/>
    <mergeCell ref="F176:F177"/>
    <mergeCell ref="G176:G177"/>
    <mergeCell ref="H176:I176"/>
    <mergeCell ref="J176:K176"/>
    <mergeCell ref="L176:L177"/>
    <mergeCell ref="M176:M177"/>
    <mergeCell ref="B173:I173"/>
    <mergeCell ref="J173:L173"/>
    <mergeCell ref="B129:E129"/>
    <mergeCell ref="A137:G137"/>
    <mergeCell ref="A142:L142"/>
    <mergeCell ref="A143:D143"/>
    <mergeCell ref="E143:M143"/>
    <mergeCell ref="B144:I144"/>
    <mergeCell ref="J144:M144"/>
    <mergeCell ref="H170:K170"/>
    <mergeCell ref="B152:E152"/>
    <mergeCell ref="B153:E153"/>
    <mergeCell ref="B154:E154"/>
    <mergeCell ref="B132:E132"/>
    <mergeCell ref="B133:E133"/>
    <mergeCell ref="B134:E134"/>
    <mergeCell ref="B157:E157"/>
    <mergeCell ref="B158:E158"/>
    <mergeCell ref="B159:E159"/>
    <mergeCell ref="F146:F147"/>
    <mergeCell ref="G146:G147"/>
    <mergeCell ref="A166:G166"/>
    <mergeCell ref="D170:G170"/>
    <mergeCell ref="A171:L171"/>
    <mergeCell ref="A172:D172"/>
    <mergeCell ref="E172:M172"/>
    <mergeCell ref="B160:E160"/>
    <mergeCell ref="B161:E161"/>
    <mergeCell ref="D114:G114"/>
    <mergeCell ref="A115:L115"/>
    <mergeCell ref="A116:D116"/>
    <mergeCell ref="E116:M116"/>
    <mergeCell ref="B117:I117"/>
    <mergeCell ref="J117:M117"/>
    <mergeCell ref="A118:C118"/>
    <mergeCell ref="D118:H118"/>
    <mergeCell ref="L118:M118"/>
    <mergeCell ref="B162:E162"/>
    <mergeCell ref="B155:E155"/>
    <mergeCell ref="L145:M145"/>
    <mergeCell ref="A146:A147"/>
    <mergeCell ref="B146:E147"/>
    <mergeCell ref="L146:L147"/>
    <mergeCell ref="M146:M147"/>
    <mergeCell ref="B119:E120"/>
    <mergeCell ref="J118:K118"/>
    <mergeCell ref="H92:I92"/>
    <mergeCell ref="B148:E148"/>
    <mergeCell ref="B149:E149"/>
    <mergeCell ref="B150:E150"/>
    <mergeCell ref="B151:E151"/>
    <mergeCell ref="B135:E135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A110:G110"/>
    <mergeCell ref="A145:C145"/>
    <mergeCell ref="D145:H145"/>
    <mergeCell ref="H114:K114"/>
    <mergeCell ref="H146:I146"/>
    <mergeCell ref="J146:K146"/>
    <mergeCell ref="J119:K119"/>
    <mergeCell ref="L119:L120"/>
    <mergeCell ref="M119:M120"/>
    <mergeCell ref="J145:K145"/>
    <mergeCell ref="B102:E102"/>
    <mergeCell ref="B103:E103"/>
    <mergeCell ref="B104:E104"/>
    <mergeCell ref="B105:E105"/>
    <mergeCell ref="B106:E106"/>
    <mergeCell ref="B107:E107"/>
    <mergeCell ref="B108:E108"/>
    <mergeCell ref="A80:G80"/>
    <mergeCell ref="B72:E72"/>
    <mergeCell ref="B78:E78"/>
    <mergeCell ref="A63:A64"/>
    <mergeCell ref="B63:E64"/>
    <mergeCell ref="A92:A93"/>
    <mergeCell ref="B92:E93"/>
    <mergeCell ref="F63:F64"/>
    <mergeCell ref="B94:E94"/>
    <mergeCell ref="F92:F93"/>
    <mergeCell ref="G92:G93"/>
    <mergeCell ref="A87:L87"/>
    <mergeCell ref="A88:D88"/>
    <mergeCell ref="E88:M88"/>
    <mergeCell ref="B89:I89"/>
    <mergeCell ref="J89:L89"/>
    <mergeCell ref="J90:K90"/>
    <mergeCell ref="L90:M90"/>
    <mergeCell ref="A91:C91"/>
    <mergeCell ref="D91:H91"/>
    <mergeCell ref="I91:J91"/>
    <mergeCell ref="K91:M91"/>
    <mergeCell ref="A90:C90"/>
    <mergeCell ref="D90:H90"/>
    <mergeCell ref="B71:E71"/>
    <mergeCell ref="J63:K63"/>
    <mergeCell ref="L63:L64"/>
    <mergeCell ref="M63:M64"/>
    <mergeCell ref="B65:E65"/>
    <mergeCell ref="B66:E66"/>
    <mergeCell ref="B67:E67"/>
    <mergeCell ref="B68:E68"/>
    <mergeCell ref="B69:E69"/>
    <mergeCell ref="B70:E70"/>
    <mergeCell ref="G63:G64"/>
    <mergeCell ref="H63:I63"/>
    <mergeCell ref="A62:C62"/>
    <mergeCell ref="D62:H62"/>
    <mergeCell ref="A60:D60"/>
    <mergeCell ref="E60:M60"/>
    <mergeCell ref="J61:M61"/>
    <mergeCell ref="J62:K62"/>
    <mergeCell ref="L62:M62"/>
    <mergeCell ref="A59:L59"/>
    <mergeCell ref="A54:G54"/>
    <mergeCell ref="B61:I61"/>
    <mergeCell ref="B44:E44"/>
    <mergeCell ref="B45:E45"/>
    <mergeCell ref="B51:E51"/>
    <mergeCell ref="B52:E52"/>
    <mergeCell ref="A53:G53"/>
    <mergeCell ref="B46:E46"/>
    <mergeCell ref="B47:E47"/>
    <mergeCell ref="B48:E48"/>
    <mergeCell ref="B49:E49"/>
    <mergeCell ref="B50:E50"/>
    <mergeCell ref="A56:M56"/>
    <mergeCell ref="A57:M57"/>
    <mergeCell ref="B43:E43"/>
    <mergeCell ref="J35:K35"/>
    <mergeCell ref="L35:L36"/>
    <mergeCell ref="M35:M36"/>
    <mergeCell ref="B37:E37"/>
    <mergeCell ref="B38:E38"/>
    <mergeCell ref="B39:E39"/>
    <mergeCell ref="B40:E40"/>
    <mergeCell ref="B41:E41"/>
    <mergeCell ref="B42:E42"/>
    <mergeCell ref="A35:A36"/>
    <mergeCell ref="B35:E36"/>
    <mergeCell ref="F35:F36"/>
    <mergeCell ref="G35:G36"/>
    <mergeCell ref="H35:I35"/>
    <mergeCell ref="A34:C34"/>
    <mergeCell ref="D34:H34"/>
    <mergeCell ref="A32:D32"/>
    <mergeCell ref="E32:M32"/>
    <mergeCell ref="J33:M33"/>
    <mergeCell ref="B33:I33"/>
    <mergeCell ref="L34:M34"/>
    <mergeCell ref="J34:K34"/>
    <mergeCell ref="I5:J5"/>
    <mergeCell ref="B8:E8"/>
    <mergeCell ref="A6:A7"/>
    <mergeCell ref="B6:E7"/>
    <mergeCell ref="M6:M7"/>
    <mergeCell ref="L6:L7"/>
    <mergeCell ref="B9:E9"/>
    <mergeCell ref="B10:E10"/>
    <mergeCell ref="B11:E11"/>
    <mergeCell ref="B12:E12"/>
    <mergeCell ref="B13:E13"/>
    <mergeCell ref="B15:E15"/>
    <mergeCell ref="B16:E16"/>
    <mergeCell ref="B17:E17"/>
    <mergeCell ref="B18:E18"/>
    <mergeCell ref="B19:E19"/>
    <mergeCell ref="B20:E20"/>
    <mergeCell ref="B21:E21"/>
    <mergeCell ref="B22:E22"/>
    <mergeCell ref="A27:M27"/>
    <mergeCell ref="A28:M28"/>
    <mergeCell ref="B74:E74"/>
    <mergeCell ref="B75:E75"/>
    <mergeCell ref="B76:E76"/>
    <mergeCell ref="B77:E77"/>
    <mergeCell ref="A1:L1"/>
    <mergeCell ref="J4:K4"/>
    <mergeCell ref="J3:L3"/>
    <mergeCell ref="B3:I3"/>
    <mergeCell ref="L4:M4"/>
    <mergeCell ref="H29:K29"/>
    <mergeCell ref="B14:E14"/>
    <mergeCell ref="A23:G23"/>
    <mergeCell ref="A2:D2"/>
    <mergeCell ref="J6:K6"/>
    <mergeCell ref="H6:I6"/>
    <mergeCell ref="A4:C4"/>
    <mergeCell ref="F6:F7"/>
    <mergeCell ref="G6:G7"/>
    <mergeCell ref="D5:H5"/>
    <mergeCell ref="E2:M2"/>
    <mergeCell ref="D4:H4"/>
    <mergeCell ref="K5:M5"/>
    <mergeCell ref="A5:C5"/>
    <mergeCell ref="A31:L31"/>
    <mergeCell ref="A197:M197"/>
    <mergeCell ref="A84:M84"/>
    <mergeCell ref="A85:M85"/>
    <mergeCell ref="A112:M112"/>
    <mergeCell ref="A113:M113"/>
    <mergeCell ref="A140:M140"/>
    <mergeCell ref="A141:M141"/>
    <mergeCell ref="A168:M168"/>
    <mergeCell ref="A169:M169"/>
    <mergeCell ref="A196:M196"/>
    <mergeCell ref="L92:L93"/>
    <mergeCell ref="M92:M93"/>
    <mergeCell ref="B95:E95"/>
    <mergeCell ref="B96:E96"/>
    <mergeCell ref="B97:E97"/>
    <mergeCell ref="B98:E98"/>
    <mergeCell ref="B99:E99"/>
    <mergeCell ref="B100:E100"/>
    <mergeCell ref="B101:E101"/>
    <mergeCell ref="J92:K92"/>
    <mergeCell ref="A119:A120"/>
    <mergeCell ref="F119:F120"/>
    <mergeCell ref="G119:G120"/>
    <mergeCell ref="H119:I119"/>
  </mergeCells>
  <phoneticPr fontId="3" type="noConversion"/>
  <printOptions horizontalCentered="1"/>
  <pageMargins left="3.937007874015748E-2" right="3.937007874015748E-2" top="0.39370078740157483" bottom="0.27559055118110237" header="0.19685039370078741" footer="0.19685039370078741"/>
  <pageSetup paperSize="9" scale="89" orientation="landscape" r:id="rId1"/>
  <headerFooter alignWithMargins="0">
    <oddHeader>&amp;Rหน้า &amp;P</oddHeader>
  </headerFooter>
  <rowBreaks count="5" manualBreakCount="5">
    <brk id="29" max="12" man="1"/>
    <brk id="57" max="12" man="1"/>
    <brk id="85" max="12" man="1"/>
    <brk id="113" max="12" man="1"/>
    <brk id="14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1"/>
  <sheetViews>
    <sheetView view="pageBreakPreview" topLeftCell="A10" zoomScaleNormal="100" zoomScaleSheetLayoutView="100" workbookViewId="0">
      <selection activeCell="H22" sqref="H22:K22"/>
    </sheetView>
  </sheetViews>
  <sheetFormatPr defaultColWidth="9.140625" defaultRowHeight="24" x14ac:dyDescent="0.55000000000000004"/>
  <cols>
    <col min="1" max="1" width="6.5703125" style="1" customWidth="1"/>
    <col min="2" max="2" width="4.42578125" style="1" customWidth="1"/>
    <col min="3" max="3" width="3" style="1" customWidth="1"/>
    <col min="4" max="4" width="3.5703125" style="1" customWidth="1"/>
    <col min="5" max="5" width="4" style="1" customWidth="1"/>
    <col min="6" max="6" width="1.28515625" style="1" customWidth="1"/>
    <col min="7" max="7" width="3.140625" style="1" customWidth="1"/>
    <col min="8" max="8" width="10.140625" style="1" customWidth="1"/>
    <col min="9" max="9" width="5.28515625" style="1" customWidth="1"/>
    <col min="10" max="10" width="4.7109375" style="1" customWidth="1"/>
    <col min="11" max="11" width="15.7109375" style="1" customWidth="1"/>
    <col min="12" max="12" width="10.42578125" style="1" customWidth="1"/>
    <col min="13" max="13" width="16.7109375" style="4" customWidth="1"/>
    <col min="14" max="14" width="10.5703125" style="1" customWidth="1"/>
    <col min="15" max="16384" width="9.140625" style="1"/>
  </cols>
  <sheetData>
    <row r="1" spans="1:15" ht="24.75" customHeight="1" x14ac:dyDescent="0.55000000000000004"/>
    <row r="2" spans="1:15" x14ac:dyDescent="0.55000000000000004">
      <c r="A2" s="280" t="s">
        <v>72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46" t="s">
        <v>30</v>
      </c>
    </row>
    <row r="3" spans="1:15" x14ac:dyDescent="0.55000000000000004">
      <c r="A3" s="152" t="s">
        <v>9</v>
      </c>
      <c r="B3" s="292" t="str">
        <f>'ปร.4(ก)'!A2</f>
        <v>งานปรับปรุง/ซ่อมแซม</v>
      </c>
      <c r="C3" s="292"/>
      <c r="D3" s="292"/>
      <c r="E3" s="292"/>
      <c r="F3" s="292"/>
      <c r="G3" s="292"/>
      <c r="H3" s="290" t="str">
        <f>'ปร.4(ก)'!E2</f>
        <v>อาคารภายในสำนักงานเขตพื้นที่การศึกษาประถมศึกษากำแพงเพชร เขต 2</v>
      </c>
      <c r="I3" s="290"/>
      <c r="J3" s="290"/>
      <c r="K3" s="290"/>
      <c r="L3" s="290"/>
      <c r="M3" s="290"/>
      <c r="N3" s="290"/>
    </row>
    <row r="4" spans="1:15" x14ac:dyDescent="0.55000000000000004">
      <c r="A4" s="153" t="s">
        <v>9</v>
      </c>
      <c r="B4" s="289" t="s">
        <v>67</v>
      </c>
      <c r="C4" s="289"/>
      <c r="D4" s="297" t="str">
        <f>'ปร.4(ก)'!B3</f>
        <v xml:space="preserve">สำนักงานเขตพื้นที่การศึกษาประถมศึกษากำแพงเพชร เขต 2 </v>
      </c>
      <c r="E4" s="297"/>
      <c r="F4" s="297"/>
      <c r="G4" s="297"/>
      <c r="H4" s="297"/>
      <c r="I4" s="297"/>
      <c r="J4" s="297"/>
      <c r="K4" s="297"/>
      <c r="L4" s="297"/>
      <c r="M4" s="297"/>
      <c r="N4" s="297"/>
    </row>
    <row r="5" spans="1:15" x14ac:dyDescent="0.55000000000000004">
      <c r="A5" s="153" t="s">
        <v>9</v>
      </c>
      <c r="B5" s="289" t="s">
        <v>0</v>
      </c>
      <c r="C5" s="289"/>
      <c r="D5" s="289"/>
      <c r="E5" s="296" t="str">
        <f>D4</f>
        <v xml:space="preserve">สำนักงานเขตพื้นที่การศึกษาประถมศึกษากำแพงเพชร เขต 2 </v>
      </c>
      <c r="F5" s="296"/>
      <c r="G5" s="296"/>
      <c r="H5" s="296"/>
      <c r="I5" s="296"/>
      <c r="J5" s="296"/>
      <c r="K5" s="296"/>
      <c r="L5" s="296"/>
      <c r="M5" s="295" t="s">
        <v>86</v>
      </c>
      <c r="N5" s="294"/>
    </row>
    <row r="6" spans="1:15" x14ac:dyDescent="0.55000000000000004">
      <c r="A6" s="153" t="s">
        <v>9</v>
      </c>
      <c r="B6" s="291" t="s">
        <v>71</v>
      </c>
      <c r="C6" s="291"/>
      <c r="D6" s="291"/>
      <c r="E6" s="291"/>
      <c r="F6" s="291"/>
      <c r="G6" s="291"/>
      <c r="H6" s="66" t="s">
        <v>10</v>
      </c>
      <c r="I6" s="24">
        <v>7</v>
      </c>
      <c r="J6" s="65" t="s">
        <v>11</v>
      </c>
      <c r="K6" s="294" t="s">
        <v>1</v>
      </c>
      <c r="L6" s="294"/>
      <c r="M6" s="293">
        <f>'ปร.4(ก)'!L4</f>
        <v>0</v>
      </c>
      <c r="N6" s="293"/>
      <c r="O6" s="64"/>
    </row>
    <row r="7" spans="1:15" ht="5.0999999999999996" customHeight="1" thickBot="1" x14ac:dyDescent="0.6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5" ht="21.75" customHeight="1" thickTop="1" x14ac:dyDescent="0.55000000000000004">
      <c r="A8" s="281" t="s">
        <v>2</v>
      </c>
      <c r="B8" s="283" t="s">
        <v>3</v>
      </c>
      <c r="C8" s="284"/>
      <c r="D8" s="284"/>
      <c r="E8" s="284"/>
      <c r="F8" s="284"/>
      <c r="G8" s="284"/>
      <c r="H8" s="284"/>
      <c r="I8" s="284"/>
      <c r="J8" s="285"/>
      <c r="K8" s="9" t="s">
        <v>23</v>
      </c>
      <c r="L8" s="306" t="s">
        <v>27</v>
      </c>
      <c r="M8" s="2" t="s">
        <v>21</v>
      </c>
      <c r="N8" s="281" t="s">
        <v>4</v>
      </c>
    </row>
    <row r="9" spans="1:15" ht="24.75" thickBot="1" x14ac:dyDescent="0.6">
      <c r="A9" s="282"/>
      <c r="B9" s="286"/>
      <c r="C9" s="287"/>
      <c r="D9" s="287"/>
      <c r="E9" s="287"/>
      <c r="F9" s="287"/>
      <c r="G9" s="287"/>
      <c r="H9" s="287"/>
      <c r="I9" s="287"/>
      <c r="J9" s="288"/>
      <c r="K9" s="3" t="s">
        <v>22</v>
      </c>
      <c r="L9" s="307"/>
      <c r="M9" s="3" t="s">
        <v>22</v>
      </c>
      <c r="N9" s="282"/>
    </row>
    <row r="10" spans="1:15" ht="24.75" thickTop="1" x14ac:dyDescent="0.55000000000000004">
      <c r="A10" s="27">
        <v>1</v>
      </c>
      <c r="B10" s="310" t="s">
        <v>74</v>
      </c>
      <c r="C10" s="311"/>
      <c r="D10" s="311"/>
      <c r="E10" s="311"/>
      <c r="F10" s="311"/>
      <c r="G10" s="311"/>
      <c r="H10" s="311"/>
      <c r="I10" s="311"/>
      <c r="J10" s="312"/>
      <c r="K10" s="37">
        <f>'ปร.4(ก)'!L193</f>
        <v>0</v>
      </c>
      <c r="L10" s="39">
        <f>+'Factor F'!G27</f>
        <v>1.3073999999999999</v>
      </c>
      <c r="M10" s="37">
        <f>K10*L10</f>
        <v>0</v>
      </c>
      <c r="N10" s="14"/>
    </row>
    <row r="11" spans="1:15" x14ac:dyDescent="0.55000000000000004">
      <c r="A11" s="18"/>
      <c r="B11" s="321"/>
      <c r="C11" s="291"/>
      <c r="D11" s="291"/>
      <c r="E11" s="291"/>
      <c r="F11" s="291"/>
      <c r="G11" s="291"/>
      <c r="H11" s="291"/>
      <c r="I11" s="291"/>
      <c r="J11" s="322"/>
      <c r="K11" s="16"/>
      <c r="L11" s="17"/>
      <c r="M11" s="16"/>
      <c r="N11" s="15"/>
    </row>
    <row r="12" spans="1:15" x14ac:dyDescent="0.55000000000000004">
      <c r="A12" s="18"/>
      <c r="B12" s="318"/>
      <c r="C12" s="319"/>
      <c r="D12" s="319"/>
      <c r="E12" s="319"/>
      <c r="F12" s="319"/>
      <c r="G12" s="319"/>
      <c r="H12" s="319"/>
      <c r="I12" s="319"/>
      <c r="J12" s="320"/>
      <c r="K12" s="33"/>
      <c r="L12" s="17"/>
      <c r="M12" s="16"/>
      <c r="N12" s="15"/>
    </row>
    <row r="13" spans="1:15" ht="18.75" customHeight="1" x14ac:dyDescent="0.55000000000000004">
      <c r="A13" s="18"/>
      <c r="B13" s="313" t="s">
        <v>5</v>
      </c>
      <c r="C13" s="314"/>
      <c r="D13" s="314"/>
      <c r="E13" s="314"/>
      <c r="F13" s="314"/>
      <c r="G13" s="314"/>
      <c r="H13" s="314"/>
      <c r="I13" s="314"/>
      <c r="J13" s="315"/>
      <c r="K13" s="17"/>
      <c r="L13" s="17"/>
      <c r="M13" s="34"/>
      <c r="N13" s="15"/>
    </row>
    <row r="14" spans="1:15" s="10" customFormat="1" ht="21.75" x14ac:dyDescent="0.5">
      <c r="A14" s="19"/>
      <c r="B14" s="302" t="s">
        <v>12</v>
      </c>
      <c r="C14" s="303"/>
      <c r="D14" s="303"/>
      <c r="E14" s="303"/>
      <c r="F14" s="303"/>
      <c r="G14" s="303"/>
      <c r="H14" s="303"/>
      <c r="I14" s="304">
        <v>0</v>
      </c>
      <c r="J14" s="305"/>
      <c r="K14" s="20"/>
      <c r="L14" s="20"/>
      <c r="M14" s="21"/>
      <c r="N14" s="22"/>
    </row>
    <row r="15" spans="1:15" s="10" customFormat="1" ht="21.75" x14ac:dyDescent="0.5">
      <c r="A15" s="22"/>
      <c r="B15" s="300" t="s">
        <v>13</v>
      </c>
      <c r="C15" s="301"/>
      <c r="D15" s="301"/>
      <c r="E15" s="301"/>
      <c r="F15" s="301"/>
      <c r="G15" s="301"/>
      <c r="H15" s="301"/>
      <c r="I15" s="298">
        <v>0</v>
      </c>
      <c r="J15" s="299"/>
      <c r="K15" s="20"/>
      <c r="L15" s="20"/>
      <c r="M15" s="21"/>
      <c r="N15" s="22"/>
    </row>
    <row r="16" spans="1:15" s="10" customFormat="1" ht="21.75" x14ac:dyDescent="0.5">
      <c r="A16" s="22"/>
      <c r="B16" s="300" t="s">
        <v>14</v>
      </c>
      <c r="C16" s="301"/>
      <c r="D16" s="301"/>
      <c r="E16" s="301"/>
      <c r="F16" s="301"/>
      <c r="G16" s="301"/>
      <c r="H16" s="301"/>
      <c r="I16" s="298">
        <v>0.06</v>
      </c>
      <c r="J16" s="299"/>
      <c r="K16" s="20"/>
      <c r="L16" s="20"/>
      <c r="M16" s="21"/>
      <c r="N16" s="22"/>
    </row>
    <row r="17" spans="1:15" s="10" customFormat="1" ht="22.5" thickBot="1" x14ac:dyDescent="0.55000000000000004">
      <c r="A17" s="30"/>
      <c r="B17" s="316" t="s">
        <v>15</v>
      </c>
      <c r="C17" s="317"/>
      <c r="D17" s="317"/>
      <c r="E17" s="317"/>
      <c r="F17" s="317"/>
      <c r="G17" s="317"/>
      <c r="H17" s="317"/>
      <c r="I17" s="329">
        <v>7.0000000000000007E-2</v>
      </c>
      <c r="J17" s="330"/>
      <c r="K17" s="31"/>
      <c r="L17" s="31"/>
      <c r="M17" s="32"/>
      <c r="N17" s="30"/>
    </row>
    <row r="18" spans="1:15" ht="24.75" thickTop="1" x14ac:dyDescent="0.55000000000000004">
      <c r="A18" s="324" t="s">
        <v>73</v>
      </c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6"/>
      <c r="M18" s="38">
        <f>SUM(M10:M17)</f>
        <v>0</v>
      </c>
      <c r="N18" s="44"/>
    </row>
    <row r="19" spans="1:15" ht="24.75" thickBot="1" x14ac:dyDescent="0.6">
      <c r="A19" s="327" t="str">
        <f>"("&amp;BAHTTEXT(M19)&amp;")"</f>
        <v>(ศูนย์บาทถ้วน)</v>
      </c>
      <c r="B19" s="328"/>
      <c r="C19" s="328"/>
      <c r="D19" s="328"/>
      <c r="E19" s="328"/>
      <c r="F19" s="328"/>
      <c r="G19" s="328"/>
      <c r="H19" s="328"/>
      <c r="I19" s="328"/>
      <c r="J19" s="328"/>
      <c r="K19" s="328"/>
      <c r="L19" s="45" t="s">
        <v>28</v>
      </c>
      <c r="M19" s="36">
        <f>ROUNDDOWN(M18,-2)</f>
        <v>0</v>
      </c>
      <c r="N19" s="43" t="s">
        <v>8</v>
      </c>
    </row>
    <row r="20" spans="1:15" ht="45.75" customHeight="1" thickTop="1" x14ac:dyDescent="0.55000000000000004">
      <c r="A20" s="6"/>
      <c r="B20" s="323"/>
      <c r="C20" s="323"/>
      <c r="D20" s="323"/>
      <c r="E20" s="323"/>
      <c r="F20" s="323"/>
      <c r="G20" s="323"/>
      <c r="H20" s="309"/>
      <c r="I20" s="309"/>
      <c r="J20" s="309"/>
      <c r="K20" s="309"/>
      <c r="L20" s="323"/>
      <c r="M20" s="323"/>
      <c r="N20" s="323"/>
      <c r="O20" s="6"/>
    </row>
    <row r="21" spans="1:15" s="10" customFormat="1" ht="39.75" customHeight="1" x14ac:dyDescent="0.55000000000000004">
      <c r="A21" s="6"/>
      <c r="B21" s="331" t="s">
        <v>209</v>
      </c>
      <c r="C21" s="331"/>
      <c r="D21" s="331"/>
      <c r="E21" s="331"/>
      <c r="F21" s="331"/>
      <c r="G21" s="331"/>
      <c r="H21" s="308" t="s">
        <v>24</v>
      </c>
      <c r="I21" s="308"/>
      <c r="J21" s="308"/>
      <c r="K21" s="308"/>
      <c r="L21" s="202" t="s">
        <v>212</v>
      </c>
      <c r="M21" s="202"/>
      <c r="N21" s="202"/>
      <c r="O21" s="6"/>
    </row>
    <row r="22" spans="1:15" ht="33" customHeight="1" x14ac:dyDescent="0.55000000000000004">
      <c r="A22" s="12"/>
      <c r="B22" s="308"/>
      <c r="C22" s="308"/>
      <c r="D22" s="308"/>
      <c r="E22" s="308"/>
      <c r="F22" s="308"/>
      <c r="G22" s="308"/>
      <c r="H22" s="333" t="s">
        <v>213</v>
      </c>
      <c r="I22" s="333"/>
      <c r="J22" s="333"/>
      <c r="K22" s="333"/>
      <c r="L22" s="308"/>
      <c r="M22" s="308"/>
      <c r="N22" s="308"/>
      <c r="O22" s="12"/>
    </row>
    <row r="23" spans="1:15" s="10" customFormat="1" ht="66" customHeight="1" x14ac:dyDescent="0.55000000000000004">
      <c r="A23" s="6"/>
      <c r="B23" s="331" t="s">
        <v>209</v>
      </c>
      <c r="C23" s="331"/>
      <c r="D23" s="331"/>
      <c r="E23" s="331"/>
      <c r="F23" s="331"/>
      <c r="G23" s="331"/>
      <c r="H23" s="308" t="s">
        <v>24</v>
      </c>
      <c r="I23" s="308"/>
      <c r="J23" s="308"/>
      <c r="K23" s="308"/>
      <c r="L23" s="332" t="s">
        <v>214</v>
      </c>
      <c r="M23" s="332"/>
      <c r="N23" s="332"/>
      <c r="O23" s="6"/>
    </row>
    <row r="24" spans="1:15" s="10" customFormat="1" x14ac:dyDescent="0.55000000000000004">
      <c r="A24" s="12"/>
      <c r="B24" s="308"/>
      <c r="C24" s="308"/>
      <c r="D24" s="308"/>
      <c r="E24" s="308"/>
      <c r="F24" s="308"/>
      <c r="G24" s="308"/>
      <c r="H24" s="308" t="s">
        <v>216</v>
      </c>
      <c r="I24" s="308"/>
      <c r="J24" s="308"/>
      <c r="K24" s="308"/>
      <c r="L24" s="308"/>
      <c r="M24" s="308"/>
      <c r="N24" s="308"/>
      <c r="O24" s="12"/>
    </row>
    <row r="25" spans="1:15" ht="67.5" customHeight="1" x14ac:dyDescent="0.55000000000000004">
      <c r="A25" s="6"/>
      <c r="B25" s="331" t="s">
        <v>209</v>
      </c>
      <c r="C25" s="331"/>
      <c r="D25" s="331"/>
      <c r="E25" s="331"/>
      <c r="F25" s="331"/>
      <c r="G25" s="331"/>
      <c r="H25" s="308" t="s">
        <v>24</v>
      </c>
      <c r="I25" s="308"/>
      <c r="J25" s="308"/>
      <c r="K25" s="308"/>
      <c r="L25" s="332" t="s">
        <v>214</v>
      </c>
      <c r="M25" s="332"/>
      <c r="N25" s="332"/>
      <c r="O25" s="6"/>
    </row>
    <row r="26" spans="1:15" s="10" customFormat="1" ht="27.75" customHeight="1" x14ac:dyDescent="0.55000000000000004">
      <c r="A26" s="138"/>
      <c r="B26" s="308"/>
      <c r="C26" s="308"/>
      <c r="D26" s="308"/>
      <c r="E26" s="308"/>
      <c r="F26" s="308"/>
      <c r="G26" s="308"/>
      <c r="H26" s="308" t="s">
        <v>215</v>
      </c>
      <c r="I26" s="308"/>
      <c r="J26" s="308"/>
      <c r="K26" s="308"/>
      <c r="L26" s="47"/>
      <c r="M26" s="47"/>
      <c r="N26" s="200"/>
      <c r="O26" s="138"/>
    </row>
    <row r="27" spans="1:15" ht="60.75" customHeight="1" x14ac:dyDescent="0.55000000000000004">
      <c r="A27" s="139"/>
      <c r="B27" s="202"/>
      <c r="C27" s="202"/>
      <c r="D27" s="202"/>
      <c r="E27" s="202"/>
      <c r="F27" s="202"/>
      <c r="G27" s="202"/>
      <c r="H27" s="308"/>
      <c r="I27" s="308"/>
      <c r="J27" s="308"/>
      <c r="K27" s="308"/>
      <c r="L27" s="199"/>
      <c r="M27" s="199"/>
      <c r="N27" s="201"/>
      <c r="O27" s="139"/>
    </row>
    <row r="28" spans="1:15" s="10" customFormat="1" x14ac:dyDescent="0.55000000000000004">
      <c r="A28" s="139"/>
      <c r="B28" s="337"/>
      <c r="C28" s="337"/>
      <c r="D28" s="337"/>
      <c r="E28" s="337"/>
      <c r="F28" s="337"/>
      <c r="G28" s="337"/>
      <c r="H28" s="335"/>
      <c r="I28" s="335"/>
      <c r="J28" s="335"/>
      <c r="K28" s="335"/>
      <c r="L28" s="13"/>
      <c r="M28" s="13"/>
      <c r="N28" s="139"/>
      <c r="O28" s="139"/>
    </row>
    <row r="29" spans="1:15" ht="40.5" customHeight="1" x14ac:dyDescent="0.55000000000000004">
      <c r="B29" s="202"/>
      <c r="C29" s="202"/>
      <c r="D29" s="202"/>
      <c r="E29" s="202"/>
      <c r="F29" s="202"/>
      <c r="G29" s="202"/>
      <c r="H29" s="336"/>
      <c r="I29" s="335"/>
      <c r="J29" s="335"/>
      <c r="K29" s="335"/>
      <c r="L29" s="5"/>
      <c r="M29" s="5"/>
    </row>
    <row r="30" spans="1:15" s="10" customFormat="1" ht="21.75" x14ac:dyDescent="0.5">
      <c r="B30" s="334"/>
      <c r="C30" s="334"/>
      <c r="D30" s="334"/>
      <c r="E30" s="334"/>
      <c r="F30" s="334"/>
      <c r="G30" s="334"/>
      <c r="H30" s="337"/>
      <c r="I30" s="337"/>
      <c r="J30" s="337"/>
      <c r="K30" s="337"/>
      <c r="L30" s="11"/>
      <c r="M30" s="11"/>
    </row>
    <row r="31" spans="1:15" ht="36.75" customHeight="1" x14ac:dyDescent="0.55000000000000004">
      <c r="B31" s="202"/>
      <c r="C31" s="202"/>
      <c r="D31" s="202"/>
      <c r="E31" s="202"/>
      <c r="F31" s="202"/>
      <c r="G31" s="202"/>
      <c r="H31" s="336"/>
      <c r="I31" s="335"/>
      <c r="J31" s="335"/>
      <c r="K31" s="335"/>
      <c r="L31" s="5"/>
      <c r="M31" s="5"/>
    </row>
  </sheetData>
  <mergeCells count="59">
    <mergeCell ref="H22:K22"/>
    <mergeCell ref="B22:G22"/>
    <mergeCell ref="L22:N22"/>
    <mergeCell ref="B31:G31"/>
    <mergeCell ref="B30:G30"/>
    <mergeCell ref="H28:K28"/>
    <mergeCell ref="B25:G25"/>
    <mergeCell ref="H27:K27"/>
    <mergeCell ref="H31:K31"/>
    <mergeCell ref="H30:K30"/>
    <mergeCell ref="H29:K29"/>
    <mergeCell ref="B28:G28"/>
    <mergeCell ref="B29:G29"/>
    <mergeCell ref="H25:K25"/>
    <mergeCell ref="H26:K26"/>
    <mergeCell ref="B27:G27"/>
    <mergeCell ref="B26:G26"/>
    <mergeCell ref="L23:N23"/>
    <mergeCell ref="L24:N24"/>
    <mergeCell ref="H23:K23"/>
    <mergeCell ref="H24:K24"/>
    <mergeCell ref="B24:G24"/>
    <mergeCell ref="B23:G23"/>
    <mergeCell ref="L25:N25"/>
    <mergeCell ref="L21:N21"/>
    <mergeCell ref="H21:K21"/>
    <mergeCell ref="H20:K20"/>
    <mergeCell ref="B10:J10"/>
    <mergeCell ref="B13:J13"/>
    <mergeCell ref="B16:H16"/>
    <mergeCell ref="B17:H17"/>
    <mergeCell ref="B12:J12"/>
    <mergeCell ref="B11:J11"/>
    <mergeCell ref="B20:G20"/>
    <mergeCell ref="A18:L18"/>
    <mergeCell ref="A19:K19"/>
    <mergeCell ref="I16:J16"/>
    <mergeCell ref="I17:J17"/>
    <mergeCell ref="B21:G21"/>
    <mergeCell ref="L20:N20"/>
    <mergeCell ref="I15:J15"/>
    <mergeCell ref="B15:H15"/>
    <mergeCell ref="B14:H14"/>
    <mergeCell ref="I14:J14"/>
    <mergeCell ref="L8:L9"/>
    <mergeCell ref="A2:M2"/>
    <mergeCell ref="A8:A9"/>
    <mergeCell ref="B8:J9"/>
    <mergeCell ref="B4:C4"/>
    <mergeCell ref="H3:N3"/>
    <mergeCell ref="B6:G6"/>
    <mergeCell ref="B3:G3"/>
    <mergeCell ref="B5:D5"/>
    <mergeCell ref="N8:N9"/>
    <mergeCell ref="M6:N6"/>
    <mergeCell ref="K6:L6"/>
    <mergeCell ref="M5:N5"/>
    <mergeCell ref="E5:L5"/>
    <mergeCell ref="D4:N4"/>
  </mergeCells>
  <phoneticPr fontId="3" type="noConversion"/>
  <pageMargins left="0.47244094488188981" right="0.19685039370078741" top="0.47" bottom="0.39370078740157483" header="0.19685039370078741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</sheetPr>
  <dimension ref="A1:K34"/>
  <sheetViews>
    <sheetView view="pageBreakPreview" topLeftCell="A20" zoomScaleNormal="100" zoomScaleSheetLayoutView="100" workbookViewId="0">
      <selection activeCell="G26" sqref="G26:K26"/>
    </sheetView>
  </sheetViews>
  <sheetFormatPr defaultColWidth="9.140625" defaultRowHeight="24" x14ac:dyDescent="0.55000000000000004"/>
  <cols>
    <col min="1" max="1" width="7.85546875" style="1" customWidth="1"/>
    <col min="2" max="2" width="1.28515625" style="1" customWidth="1"/>
    <col min="3" max="3" width="4.140625" style="1" customWidth="1"/>
    <col min="4" max="4" width="10.28515625" style="1" customWidth="1"/>
    <col min="5" max="5" width="22.7109375" style="1" customWidth="1"/>
    <col min="6" max="6" width="15.5703125" style="1" customWidth="1"/>
    <col min="7" max="7" width="3.28515625" style="1" customWidth="1"/>
    <col min="8" max="8" width="3.85546875" style="4" customWidth="1"/>
    <col min="9" max="9" width="8.42578125" style="4" customWidth="1"/>
    <col min="10" max="10" width="5.85546875" style="4" customWidth="1"/>
    <col min="11" max="11" width="16.85546875" style="1" customWidth="1"/>
    <col min="12" max="16384" width="9.140625" style="1"/>
  </cols>
  <sheetData>
    <row r="1" spans="1:11" ht="24" customHeight="1" x14ac:dyDescent="0.55000000000000004"/>
    <row r="2" spans="1:11" ht="26.25" x14ac:dyDescent="0.6">
      <c r="A2" s="369" t="s">
        <v>69</v>
      </c>
      <c r="B2" s="369"/>
      <c r="C2" s="369"/>
      <c r="D2" s="369"/>
      <c r="E2" s="369"/>
      <c r="F2" s="369"/>
      <c r="G2" s="369"/>
      <c r="H2" s="369"/>
      <c r="I2" s="369"/>
      <c r="J2" s="369"/>
      <c r="K2" s="150" t="s">
        <v>87</v>
      </c>
    </row>
    <row r="3" spans="1:11" x14ac:dyDescent="0.55000000000000004">
      <c r="A3" s="292" t="str">
        <f>'ปร.4(ก)'!A2:B2</f>
        <v>งานปรับปรุง/ซ่อมแซม</v>
      </c>
      <c r="B3" s="292"/>
      <c r="C3" s="292"/>
      <c r="D3" s="292"/>
      <c r="E3" s="290" t="str">
        <f>'ปร.4(ก)'!E2</f>
        <v>อาคารภายในสำนักงานเขตพื้นที่การศึกษาประถมศึกษากำแพงเพชร เขต 2</v>
      </c>
      <c r="F3" s="290"/>
      <c r="G3" s="290"/>
      <c r="H3" s="290"/>
      <c r="I3" s="290"/>
      <c r="J3" s="290"/>
      <c r="K3" s="290"/>
    </row>
    <row r="4" spans="1:11" x14ac:dyDescent="0.55000000000000004">
      <c r="A4" s="26" t="s">
        <v>67</v>
      </c>
      <c r="B4" s="291" t="str">
        <f>'ปร.4(ก)'!B3</f>
        <v xml:space="preserve">สำนักงานเขตพื้นที่การศึกษาประถมศึกษากำแพงเพชร เขต 2 </v>
      </c>
      <c r="C4" s="291"/>
      <c r="D4" s="291"/>
      <c r="E4" s="291"/>
      <c r="F4" s="291"/>
      <c r="G4" s="291"/>
      <c r="H4" s="291"/>
      <c r="I4" s="291"/>
      <c r="J4" s="291"/>
      <c r="K4" s="291"/>
    </row>
    <row r="5" spans="1:11" x14ac:dyDescent="0.55000000000000004">
      <c r="A5" s="289" t="s">
        <v>0</v>
      </c>
      <c r="B5" s="289"/>
      <c r="C5" s="291" t="str">
        <f>B4</f>
        <v xml:space="preserve">สำนักงานเขตพื้นที่การศึกษาประถมศึกษากำแพงเพชร เขต 2 </v>
      </c>
      <c r="D5" s="291"/>
      <c r="E5" s="291"/>
      <c r="F5" s="291"/>
      <c r="G5" s="291"/>
      <c r="H5" s="291"/>
      <c r="I5" s="291"/>
      <c r="J5" s="295" t="str">
        <f>ปร.5!M5</f>
        <v>สพป.กำแพงเพชร เขต 2</v>
      </c>
      <c r="K5" s="294"/>
    </row>
    <row r="6" spans="1:11" x14ac:dyDescent="0.55000000000000004">
      <c r="A6" s="291" t="s">
        <v>81</v>
      </c>
      <c r="B6" s="291"/>
      <c r="C6" s="291"/>
      <c r="D6" s="291"/>
      <c r="E6" s="291"/>
      <c r="F6" s="291"/>
      <c r="G6" s="291" t="s">
        <v>10</v>
      </c>
      <c r="H6" s="291"/>
      <c r="I6" s="351">
        <v>10</v>
      </c>
      <c r="J6" s="351"/>
      <c r="K6" s="28" t="s">
        <v>11</v>
      </c>
    </row>
    <row r="7" spans="1:11" x14ac:dyDescent="0.55000000000000004">
      <c r="A7" s="291" t="s">
        <v>1</v>
      </c>
      <c r="B7" s="291"/>
      <c r="C7" s="291"/>
      <c r="D7" s="291"/>
      <c r="E7" s="35">
        <f>'ปร.4(ก)'!L4</f>
        <v>0</v>
      </c>
      <c r="F7" s="28"/>
      <c r="G7" s="291"/>
      <c r="H7" s="291"/>
      <c r="I7" s="291"/>
      <c r="J7" s="362"/>
      <c r="K7" s="362"/>
    </row>
    <row r="8" spans="1:11" ht="12" customHeight="1" thickBot="1" x14ac:dyDescent="0.6">
      <c r="A8" s="370"/>
      <c r="B8" s="370"/>
      <c r="C8" s="370"/>
      <c r="D8" s="370"/>
      <c r="E8" s="370"/>
      <c r="F8" s="370"/>
      <c r="G8" s="370"/>
      <c r="H8" s="370"/>
      <c r="I8" s="370"/>
      <c r="J8" s="370"/>
      <c r="K8" s="370"/>
    </row>
    <row r="9" spans="1:11" ht="21.75" customHeight="1" thickTop="1" x14ac:dyDescent="0.55000000000000004">
      <c r="A9" s="374" t="s">
        <v>2</v>
      </c>
      <c r="B9" s="283" t="s">
        <v>3</v>
      </c>
      <c r="C9" s="284"/>
      <c r="D9" s="284"/>
      <c r="E9" s="284"/>
      <c r="F9" s="284"/>
      <c r="G9" s="285"/>
      <c r="H9" s="366" t="s">
        <v>21</v>
      </c>
      <c r="I9" s="367"/>
      <c r="J9" s="368"/>
      <c r="K9" s="374" t="s">
        <v>4</v>
      </c>
    </row>
    <row r="10" spans="1:11" ht="21.75" customHeight="1" thickBot="1" x14ac:dyDescent="0.6">
      <c r="A10" s="375"/>
      <c r="B10" s="286"/>
      <c r="C10" s="287"/>
      <c r="D10" s="287"/>
      <c r="E10" s="287"/>
      <c r="F10" s="287"/>
      <c r="G10" s="288"/>
      <c r="H10" s="363" t="s">
        <v>22</v>
      </c>
      <c r="I10" s="364"/>
      <c r="J10" s="365"/>
      <c r="K10" s="375"/>
    </row>
    <row r="11" spans="1:11" ht="24.75" thickTop="1" x14ac:dyDescent="0.55000000000000004">
      <c r="A11" s="14"/>
      <c r="B11" s="343" t="s">
        <v>6</v>
      </c>
      <c r="C11" s="344"/>
      <c r="D11" s="344"/>
      <c r="E11" s="344"/>
      <c r="F11" s="344"/>
      <c r="G11" s="345"/>
      <c r="H11" s="371"/>
      <c r="I11" s="372"/>
      <c r="J11" s="373"/>
      <c r="K11" s="14"/>
    </row>
    <row r="12" spans="1:11" x14ac:dyDescent="0.55000000000000004">
      <c r="A12" s="42">
        <f>A11+1</f>
        <v>1</v>
      </c>
      <c r="B12" s="321" t="s">
        <v>74</v>
      </c>
      <c r="C12" s="291"/>
      <c r="D12" s="291"/>
      <c r="E12" s="291"/>
      <c r="F12" s="291"/>
      <c r="G12" s="322"/>
      <c r="H12" s="347">
        <f>ปร.5!M19</f>
        <v>0</v>
      </c>
      <c r="I12" s="348"/>
      <c r="J12" s="349"/>
      <c r="K12" s="15"/>
    </row>
    <row r="13" spans="1:11" x14ac:dyDescent="0.55000000000000004">
      <c r="A13" s="42"/>
      <c r="B13" s="321"/>
      <c r="C13" s="291"/>
      <c r="D13" s="291"/>
      <c r="E13" s="291"/>
      <c r="F13" s="291"/>
      <c r="G13" s="322"/>
      <c r="H13" s="347"/>
      <c r="I13" s="348"/>
      <c r="J13" s="349"/>
      <c r="K13" s="15"/>
    </row>
    <row r="14" spans="1:11" x14ac:dyDescent="0.55000000000000004">
      <c r="A14" s="42"/>
      <c r="B14" s="321"/>
      <c r="C14" s="291"/>
      <c r="D14" s="291"/>
      <c r="E14" s="291"/>
      <c r="F14" s="291"/>
      <c r="G14" s="322"/>
      <c r="H14" s="347"/>
      <c r="I14" s="348"/>
      <c r="J14" s="349"/>
      <c r="K14" s="15"/>
    </row>
    <row r="15" spans="1:11" x14ac:dyDescent="0.55000000000000004">
      <c r="A15" s="18"/>
      <c r="B15" s="350"/>
      <c r="C15" s="351"/>
      <c r="D15" s="351"/>
      <c r="E15" s="351"/>
      <c r="F15" s="351"/>
      <c r="G15" s="352"/>
      <c r="H15" s="347"/>
      <c r="I15" s="348"/>
      <c r="J15" s="349"/>
      <c r="K15" s="15"/>
    </row>
    <row r="16" spans="1:11" x14ac:dyDescent="0.55000000000000004">
      <c r="A16" s="18"/>
      <c r="B16" s="350"/>
      <c r="C16" s="351"/>
      <c r="D16" s="351"/>
      <c r="E16" s="351"/>
      <c r="F16" s="351"/>
      <c r="G16" s="352"/>
      <c r="H16" s="347"/>
      <c r="I16" s="348"/>
      <c r="J16" s="349"/>
      <c r="K16" s="15"/>
    </row>
    <row r="17" spans="1:11" x14ac:dyDescent="0.55000000000000004">
      <c r="A17" s="18"/>
      <c r="B17" s="350"/>
      <c r="C17" s="351"/>
      <c r="D17" s="351"/>
      <c r="E17" s="351"/>
      <c r="F17" s="351"/>
      <c r="G17" s="352"/>
      <c r="H17" s="347"/>
      <c r="I17" s="348"/>
      <c r="J17" s="349"/>
      <c r="K17" s="15"/>
    </row>
    <row r="18" spans="1:11" ht="24.75" thickBot="1" x14ac:dyDescent="0.6">
      <c r="A18" s="40"/>
      <c r="B18" s="359"/>
      <c r="C18" s="360"/>
      <c r="D18" s="360"/>
      <c r="E18" s="360"/>
      <c r="F18" s="360"/>
      <c r="G18" s="361"/>
      <c r="H18" s="356"/>
      <c r="I18" s="357"/>
      <c r="J18" s="358"/>
      <c r="K18" s="29"/>
    </row>
    <row r="19" spans="1:11" ht="25.5" thickTop="1" thickBot="1" x14ac:dyDescent="0.6">
      <c r="A19" s="346" t="s">
        <v>6</v>
      </c>
      <c r="B19" s="324" t="s">
        <v>70</v>
      </c>
      <c r="C19" s="325"/>
      <c r="D19" s="325"/>
      <c r="E19" s="325"/>
      <c r="F19" s="325"/>
      <c r="G19" s="326"/>
      <c r="H19" s="353">
        <f>SUM(H12:H18)</f>
        <v>0</v>
      </c>
      <c r="I19" s="354"/>
      <c r="J19" s="355"/>
      <c r="K19" s="48" t="s">
        <v>8</v>
      </c>
    </row>
    <row r="20" spans="1:11" ht="25.5" thickTop="1" thickBot="1" x14ac:dyDescent="0.6">
      <c r="A20" s="282"/>
      <c r="B20" s="327" t="str">
        <f>"("&amp;BAHTTEXT(H19)&amp;")"</f>
        <v>(ศูนย์บาทถ้วน)</v>
      </c>
      <c r="C20" s="328"/>
      <c r="D20" s="328"/>
      <c r="E20" s="328"/>
      <c r="F20" s="328"/>
      <c r="G20" s="328"/>
      <c r="H20" s="328"/>
      <c r="I20" s="328"/>
      <c r="J20" s="328"/>
      <c r="K20" s="41"/>
    </row>
    <row r="21" spans="1:11" ht="24.75" thickTop="1" x14ac:dyDescent="0.55000000000000004">
      <c r="A21" s="140"/>
      <c r="B21" s="136"/>
      <c r="C21" s="136"/>
      <c r="D21" s="136"/>
      <c r="E21" s="136"/>
      <c r="F21" s="136"/>
      <c r="G21" s="136"/>
      <c r="H21" s="136"/>
      <c r="I21" s="136"/>
      <c r="J21" s="136"/>
      <c r="K21" s="141"/>
    </row>
    <row r="22" spans="1:11" s="6" customFormat="1" ht="50.25" customHeight="1" x14ac:dyDescent="0.55000000000000004">
      <c r="A22" s="340" t="s">
        <v>209</v>
      </c>
      <c r="B22" s="340"/>
      <c r="C22" s="340"/>
      <c r="D22" s="340"/>
      <c r="E22" s="335" t="s">
        <v>80</v>
      </c>
      <c r="F22" s="335"/>
      <c r="G22" s="338" t="s">
        <v>217</v>
      </c>
      <c r="H22" s="338"/>
      <c r="I22" s="338"/>
      <c r="J22" s="338"/>
    </row>
    <row r="23" spans="1:11" s="23" customFormat="1" ht="24" customHeight="1" x14ac:dyDescent="0.55000000000000004">
      <c r="A23" s="137"/>
      <c r="B23" s="342"/>
      <c r="C23" s="342"/>
      <c r="D23" s="342"/>
      <c r="E23" s="341" t="str">
        <f>ปร.5!H22</f>
        <v>(นายเฉลิมพงษ์ ยอดฉัตร)</v>
      </c>
      <c r="F23" s="341"/>
      <c r="G23" s="341"/>
      <c r="H23" s="341"/>
      <c r="I23" s="199"/>
      <c r="J23" s="199"/>
      <c r="K23" s="6"/>
    </row>
    <row r="24" spans="1:11" ht="72.75" customHeight="1" x14ac:dyDescent="0.55000000000000004">
      <c r="A24" s="340" t="s">
        <v>209</v>
      </c>
      <c r="B24" s="340"/>
      <c r="C24" s="340"/>
      <c r="D24" s="340"/>
      <c r="E24" s="335" t="s">
        <v>80</v>
      </c>
      <c r="F24" s="335"/>
      <c r="G24" s="339" t="str">
        <f>ปร.5!L23</f>
        <v>กรรมการ</v>
      </c>
      <c r="H24" s="339"/>
      <c r="I24" s="339"/>
      <c r="J24" s="339"/>
      <c r="K24" s="339"/>
    </row>
    <row r="25" spans="1:11" ht="52.5" customHeight="1" x14ac:dyDescent="0.55000000000000004">
      <c r="A25" s="6"/>
      <c r="B25" s="335"/>
      <c r="C25" s="335"/>
      <c r="D25" s="335"/>
      <c r="E25" s="341" t="str">
        <f>ปร.5!H24</f>
        <v>(นางสาวนฐา ศรีนวล)</v>
      </c>
      <c r="F25" s="341"/>
      <c r="G25" s="47"/>
      <c r="H25" s="6"/>
      <c r="I25" s="199"/>
      <c r="J25" s="199"/>
      <c r="K25" s="6"/>
    </row>
    <row r="26" spans="1:11" ht="51.75" customHeight="1" x14ac:dyDescent="0.55000000000000004">
      <c r="A26" s="340" t="s">
        <v>209</v>
      </c>
      <c r="B26" s="340"/>
      <c r="C26" s="340"/>
      <c r="D26" s="340"/>
      <c r="E26" s="335" t="s">
        <v>80</v>
      </c>
      <c r="F26" s="335"/>
      <c r="G26" s="339" t="str">
        <f>ปร.5!L25</f>
        <v>กรรมการ</v>
      </c>
      <c r="H26" s="339"/>
      <c r="I26" s="339"/>
      <c r="J26" s="339"/>
      <c r="K26" s="339"/>
    </row>
    <row r="27" spans="1:11" ht="51.75" customHeight="1" x14ac:dyDescent="0.55000000000000004">
      <c r="A27" s="6"/>
      <c r="B27" s="335"/>
      <c r="C27" s="335"/>
      <c r="D27" s="335"/>
      <c r="E27" s="341" t="str">
        <f>ปร.5!H26</f>
        <v>(นายสมชาย วิยะกัน)</v>
      </c>
      <c r="F27" s="341"/>
      <c r="G27" s="47"/>
      <c r="H27" s="6"/>
      <c r="I27" s="199"/>
      <c r="J27" s="199"/>
      <c r="K27" s="6"/>
    </row>
    <row r="28" spans="1:11" ht="28.5" customHeight="1" x14ac:dyDescent="0.55000000000000004">
      <c r="A28" s="338"/>
      <c r="B28" s="338"/>
      <c r="C28" s="338"/>
      <c r="D28" s="338"/>
      <c r="E28" s="335"/>
      <c r="F28" s="335"/>
      <c r="G28" s="199"/>
      <c r="H28" s="6"/>
      <c r="I28" s="47"/>
      <c r="J28" s="47"/>
      <c r="K28" s="6"/>
    </row>
    <row r="29" spans="1:11" ht="30" customHeight="1" x14ac:dyDescent="0.55000000000000004">
      <c r="A29" s="6"/>
      <c r="B29" s="335"/>
      <c r="C29" s="335"/>
      <c r="D29" s="335"/>
      <c r="E29" s="341"/>
      <c r="F29" s="341"/>
      <c r="G29" s="47"/>
      <c r="H29" s="6"/>
      <c r="I29" s="47"/>
      <c r="J29" s="47"/>
      <c r="K29" s="6"/>
    </row>
    <row r="30" spans="1:11" x14ac:dyDescent="0.55000000000000004">
      <c r="A30" s="6"/>
      <c r="B30" s="338"/>
      <c r="C30" s="338"/>
      <c r="D30" s="338"/>
      <c r="E30" s="335"/>
      <c r="F30" s="335"/>
      <c r="G30" s="197"/>
      <c r="H30" s="199"/>
      <c r="I30" s="199"/>
      <c r="J30" s="199"/>
      <c r="K30" s="6"/>
    </row>
    <row r="31" spans="1:11" ht="30" customHeight="1" x14ac:dyDescent="0.55000000000000004">
      <c r="B31" s="338"/>
      <c r="C31" s="338"/>
      <c r="D31" s="338"/>
      <c r="E31" s="335"/>
      <c r="F31" s="335"/>
      <c r="G31" s="197"/>
      <c r="H31" s="199"/>
      <c r="I31" s="199"/>
      <c r="J31" s="199"/>
      <c r="K31" s="6"/>
    </row>
    <row r="32" spans="1:11" x14ac:dyDescent="0.55000000000000004">
      <c r="B32" s="335"/>
      <c r="C32" s="335"/>
      <c r="D32" s="335"/>
      <c r="E32" s="341"/>
      <c r="F32" s="341"/>
      <c r="G32" s="198"/>
      <c r="H32" s="47"/>
      <c r="I32" s="47"/>
      <c r="J32" s="47"/>
      <c r="K32" s="6"/>
    </row>
    <row r="33" spans="2:11" ht="30" customHeight="1" x14ac:dyDescent="0.55000000000000004">
      <c r="B33" s="338"/>
      <c r="C33" s="338"/>
      <c r="D33" s="338"/>
      <c r="E33" s="335"/>
      <c r="F33" s="335"/>
      <c r="G33" s="197"/>
      <c r="H33" s="199"/>
      <c r="I33" s="199"/>
      <c r="J33" s="199"/>
      <c r="K33" s="6"/>
    </row>
    <row r="34" spans="2:11" x14ac:dyDescent="0.55000000000000004">
      <c r="B34" s="335"/>
      <c r="C34" s="335"/>
      <c r="D34" s="335"/>
      <c r="E34" s="337"/>
      <c r="F34" s="337"/>
      <c r="G34" s="25"/>
      <c r="H34" s="47"/>
      <c r="I34" s="47"/>
      <c r="J34" s="47"/>
      <c r="K34" s="6"/>
    </row>
  </sheetData>
  <mergeCells count="69">
    <mergeCell ref="A2:J2"/>
    <mergeCell ref="E3:K3"/>
    <mergeCell ref="A3:D3"/>
    <mergeCell ref="B12:G12"/>
    <mergeCell ref="J5:K5"/>
    <mergeCell ref="C5:I5"/>
    <mergeCell ref="H12:J12"/>
    <mergeCell ref="A5:B5"/>
    <mergeCell ref="A8:K8"/>
    <mergeCell ref="G7:I7"/>
    <mergeCell ref="H11:J11"/>
    <mergeCell ref="A9:A10"/>
    <mergeCell ref="K9:K10"/>
    <mergeCell ref="A7:D7"/>
    <mergeCell ref="G6:H6"/>
    <mergeCell ref="I6:J6"/>
    <mergeCell ref="B30:D30"/>
    <mergeCell ref="E31:F31"/>
    <mergeCell ref="E26:F26"/>
    <mergeCell ref="B31:D31"/>
    <mergeCell ref="E30:F30"/>
    <mergeCell ref="E27:F27"/>
    <mergeCell ref="B27:D27"/>
    <mergeCell ref="E28:F28"/>
    <mergeCell ref="B29:D29"/>
    <mergeCell ref="E29:F29"/>
    <mergeCell ref="B34:D34"/>
    <mergeCell ref="E34:F34"/>
    <mergeCell ref="B32:D32"/>
    <mergeCell ref="E32:F32"/>
    <mergeCell ref="B33:D33"/>
    <mergeCell ref="E33:F33"/>
    <mergeCell ref="J7:K7"/>
    <mergeCell ref="H10:J10"/>
    <mergeCell ref="A6:F6"/>
    <mergeCell ref="B9:G10"/>
    <mergeCell ref="H9:J9"/>
    <mergeCell ref="B11:G11"/>
    <mergeCell ref="A19:A20"/>
    <mergeCell ref="B14:G14"/>
    <mergeCell ref="H13:J13"/>
    <mergeCell ref="H14:J14"/>
    <mergeCell ref="H15:J15"/>
    <mergeCell ref="B16:G16"/>
    <mergeCell ref="H16:J16"/>
    <mergeCell ref="H19:J19"/>
    <mergeCell ref="H18:J18"/>
    <mergeCell ref="B17:G17"/>
    <mergeCell ref="B19:G19"/>
    <mergeCell ref="B18:G18"/>
    <mergeCell ref="B20:J20"/>
    <mergeCell ref="B15:G15"/>
    <mergeCell ref="H17:J17"/>
    <mergeCell ref="G22:J22"/>
    <mergeCell ref="G26:K26"/>
    <mergeCell ref="B4:K4"/>
    <mergeCell ref="B13:G13"/>
    <mergeCell ref="A28:D28"/>
    <mergeCell ref="A26:D26"/>
    <mergeCell ref="G23:H23"/>
    <mergeCell ref="A22:D22"/>
    <mergeCell ref="A24:D24"/>
    <mergeCell ref="E23:F23"/>
    <mergeCell ref="B25:D25"/>
    <mergeCell ref="E25:F25"/>
    <mergeCell ref="G24:K24"/>
    <mergeCell ref="E22:F22"/>
    <mergeCell ref="B23:D23"/>
    <mergeCell ref="E24:F24"/>
  </mergeCells>
  <phoneticPr fontId="3" type="noConversion"/>
  <pageMargins left="0.59055118110236227" right="0.19685039370078741" top="0.35" bottom="0.6692913385826772" header="0.19685039370078741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36"/>
  <sheetViews>
    <sheetView view="pageBreakPreview" topLeftCell="A25" zoomScale="110" zoomScaleNormal="90" zoomScaleSheetLayoutView="110" workbookViewId="0">
      <selection activeCell="A35" sqref="A35:M37"/>
    </sheetView>
  </sheetViews>
  <sheetFormatPr defaultColWidth="10.28515625" defaultRowHeight="24" x14ac:dyDescent="0.55000000000000004"/>
  <cols>
    <col min="1" max="1" width="9.140625" style="52" customWidth="1"/>
    <col min="2" max="2" width="6" style="52" customWidth="1"/>
    <col min="3" max="3" width="7.7109375" style="52" customWidth="1"/>
    <col min="4" max="4" width="4.140625" style="52" customWidth="1"/>
    <col min="5" max="5" width="13.140625" style="52" customWidth="1"/>
    <col min="6" max="6" width="6.7109375" style="52" customWidth="1"/>
    <col min="7" max="7" width="13.140625" style="52" customWidth="1"/>
    <col min="8" max="8" width="3.140625" style="52" customWidth="1"/>
    <col min="9" max="9" width="6.85546875" style="52" customWidth="1"/>
    <col min="10" max="10" width="7.5703125" style="63" customWidth="1"/>
    <col min="11" max="11" width="8" style="52" customWidth="1"/>
    <col min="12" max="12" width="8.28515625" style="52" customWidth="1"/>
    <col min="13" max="13" width="13.28515625" style="52" customWidth="1"/>
    <col min="14" max="15" width="10.28515625" style="52" hidden="1" customWidth="1"/>
    <col min="16" max="16" width="24.5703125" style="52" customWidth="1"/>
    <col min="17" max="17" width="25.7109375" style="52" customWidth="1"/>
    <col min="18" max="18" width="21" style="52" customWidth="1"/>
    <col min="19" max="19" width="13.140625" style="52" customWidth="1"/>
    <col min="20" max="20" width="19.140625" style="52" customWidth="1"/>
    <col min="21" max="21" width="24.7109375" style="104" customWidth="1"/>
    <col min="22" max="22" width="12.140625" style="52" customWidth="1"/>
    <col min="23" max="23" width="13.5703125" style="52" customWidth="1"/>
    <col min="24" max="24" width="11.85546875" style="52" customWidth="1"/>
    <col min="25" max="25" width="22.28515625" style="52" customWidth="1"/>
    <col min="26" max="26" width="3.140625" style="52" customWidth="1"/>
    <col min="27" max="27" width="5.5703125" style="52" customWidth="1"/>
    <col min="28" max="28" width="26.42578125" style="52" customWidth="1"/>
    <col min="29" max="29" width="10.28515625" style="52" customWidth="1"/>
    <col min="30" max="16384" width="10.28515625" style="52"/>
  </cols>
  <sheetData>
    <row r="1" spans="1:25" ht="30" customHeight="1" x14ac:dyDescent="0.55000000000000004">
      <c r="A1" s="421" t="s">
        <v>43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51"/>
      <c r="N1" s="51"/>
      <c r="O1" s="51"/>
    </row>
    <row r="2" spans="1:25" s="54" customFormat="1" x14ac:dyDescent="0.55000000000000004">
      <c r="A2" s="426" t="str">
        <f>+'ปร.4(ก)'!A2:D2</f>
        <v>งานปรับปรุง/ซ่อมแซม</v>
      </c>
      <c r="B2" s="426"/>
      <c r="C2" s="426"/>
      <c r="D2" s="425" t="str">
        <f>+ปร.6!E3</f>
        <v>อาคารภายในสำนักงานเขตพื้นที่การศึกษาประถมศึกษากำแพงเพชร เขต 2</v>
      </c>
      <c r="E2" s="425"/>
      <c r="F2" s="425"/>
      <c r="G2" s="425"/>
      <c r="H2" s="425"/>
      <c r="I2" s="425"/>
      <c r="J2" s="425"/>
      <c r="K2" s="425"/>
      <c r="L2" s="425"/>
      <c r="M2" s="49"/>
      <c r="N2" s="53"/>
      <c r="O2" s="49"/>
      <c r="P2" s="69"/>
      <c r="Q2" s="55"/>
      <c r="U2" s="105"/>
    </row>
    <row r="3" spans="1:25" s="54" customFormat="1" x14ac:dyDescent="0.55000000000000004">
      <c r="A3" s="67" t="s">
        <v>75</v>
      </c>
      <c r="B3" s="68"/>
      <c r="C3" s="427" t="str">
        <f>+ปร.6!B4</f>
        <v xml:space="preserve">สำนักงานเขตพื้นที่การศึกษาประถมศึกษากำแพงเพชร เขต 2 </v>
      </c>
      <c r="D3" s="427"/>
      <c r="E3" s="427"/>
      <c r="F3" s="427"/>
      <c r="G3" s="427"/>
      <c r="H3" s="427"/>
      <c r="I3" s="427"/>
      <c r="J3" s="427"/>
      <c r="K3" s="427"/>
      <c r="L3" s="427"/>
      <c r="M3" s="49"/>
      <c r="N3" s="106"/>
      <c r="O3" s="50"/>
      <c r="Q3" s="55"/>
      <c r="U3" s="105"/>
    </row>
    <row r="4" spans="1:25" s="54" customFormat="1" x14ac:dyDescent="0.55000000000000004">
      <c r="A4" s="67" t="s">
        <v>0</v>
      </c>
      <c r="B4" s="424" t="str">
        <f>C3</f>
        <v xml:space="preserve">สำนักงานเขตพื้นที่การศึกษาประถมศึกษากำแพงเพชร เขต 2 </v>
      </c>
      <c r="C4" s="424"/>
      <c r="D4" s="424"/>
      <c r="E4" s="424"/>
      <c r="F4" s="424"/>
      <c r="G4" s="424"/>
      <c r="H4" s="424"/>
      <c r="I4" s="424"/>
      <c r="J4" s="423" t="s">
        <v>86</v>
      </c>
      <c r="K4" s="423"/>
      <c r="L4" s="423"/>
      <c r="M4" s="49"/>
      <c r="N4" s="53"/>
      <c r="O4" s="49"/>
      <c r="Q4" s="55"/>
      <c r="U4" s="105"/>
    </row>
    <row r="5" spans="1:25" s="54" customFormat="1" ht="9.9499999999999993" customHeight="1" thickBot="1" x14ac:dyDescent="0.6">
      <c r="A5" s="422"/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9"/>
      <c r="N5" s="53"/>
      <c r="O5" s="49"/>
      <c r="Q5" s="55"/>
      <c r="U5" s="105"/>
    </row>
    <row r="6" spans="1:25" ht="21.75" customHeight="1" x14ac:dyDescent="0.55000000000000004">
      <c r="A6" s="415" t="s">
        <v>5</v>
      </c>
      <c r="B6" s="416"/>
      <c r="C6" s="416"/>
      <c r="D6" s="416"/>
      <c r="E6" s="416"/>
      <c r="F6" s="416"/>
      <c r="G6" s="416"/>
      <c r="H6" s="416"/>
      <c r="I6" s="416"/>
      <c r="J6" s="416"/>
      <c r="K6" s="70" t="s">
        <v>31</v>
      </c>
      <c r="L6" s="419" t="s">
        <v>32</v>
      </c>
    </row>
    <row r="7" spans="1:25" ht="21.75" customHeight="1" thickBot="1" x14ac:dyDescent="0.6">
      <c r="A7" s="417"/>
      <c r="B7" s="418"/>
      <c r="C7" s="418"/>
      <c r="D7" s="418"/>
      <c r="E7" s="418"/>
      <c r="F7" s="418"/>
      <c r="G7" s="418"/>
      <c r="H7" s="418"/>
      <c r="I7" s="418"/>
      <c r="J7" s="418"/>
      <c r="K7" s="71" t="s">
        <v>33</v>
      </c>
      <c r="L7" s="420"/>
      <c r="U7" s="104">
        <v>0</v>
      </c>
      <c r="V7" s="52">
        <f>V8</f>
        <v>1.3073999999999999</v>
      </c>
      <c r="X7" s="52">
        <v>0</v>
      </c>
      <c r="Y7" s="104">
        <v>500000</v>
      </c>
    </row>
    <row r="8" spans="1:25" x14ac:dyDescent="0.55000000000000004">
      <c r="A8" s="379"/>
      <c r="B8" s="381" t="s">
        <v>76</v>
      </c>
      <c r="C8" s="381"/>
      <c r="D8" s="381"/>
      <c r="E8" s="381"/>
      <c r="F8" s="381"/>
      <c r="G8" s="381"/>
      <c r="H8" s="381"/>
      <c r="I8" s="381"/>
      <c r="J8" s="72">
        <v>0</v>
      </c>
      <c r="K8" s="73" t="s">
        <v>34</v>
      </c>
      <c r="L8" s="135">
        <f t="shared" ref="L8:L31" si="0">V8</f>
        <v>1.3073999999999999</v>
      </c>
      <c r="P8" s="52">
        <f>+Sheet1!G2</f>
        <v>0</v>
      </c>
      <c r="Q8" s="56"/>
      <c r="U8" s="107">
        <v>500000</v>
      </c>
      <c r="V8" s="143">
        <v>1.3073999999999999</v>
      </c>
      <c r="X8" s="107">
        <v>500000</v>
      </c>
      <c r="Y8" s="108">
        <v>1000000</v>
      </c>
    </row>
    <row r="9" spans="1:25" x14ac:dyDescent="0.55000000000000004">
      <c r="A9" s="379"/>
      <c r="B9" s="381" t="s">
        <v>77</v>
      </c>
      <c r="C9" s="381"/>
      <c r="D9" s="381"/>
      <c r="E9" s="381"/>
      <c r="F9" s="381"/>
      <c r="G9" s="381"/>
      <c r="H9" s="381"/>
      <c r="I9" s="381"/>
      <c r="J9" s="72">
        <v>0</v>
      </c>
      <c r="K9" s="75">
        <v>1</v>
      </c>
      <c r="L9" s="135">
        <f t="shared" si="0"/>
        <v>1.3049999999999999</v>
      </c>
      <c r="U9" s="108">
        <v>1000000</v>
      </c>
      <c r="V9" s="144">
        <v>1.3049999999999999</v>
      </c>
      <c r="X9" s="108">
        <v>1000000</v>
      </c>
      <c r="Y9" s="108">
        <v>2000000</v>
      </c>
    </row>
    <row r="10" spans="1:25" s="57" customFormat="1" x14ac:dyDescent="0.55000000000000004">
      <c r="A10" s="379"/>
      <c r="B10" s="381" t="s">
        <v>78</v>
      </c>
      <c r="C10" s="381"/>
      <c r="D10" s="381"/>
      <c r="E10" s="381"/>
      <c r="F10" s="381"/>
      <c r="G10" s="381"/>
      <c r="H10" s="381"/>
      <c r="I10" s="381"/>
      <c r="J10" s="72">
        <v>0.06</v>
      </c>
      <c r="K10" s="75">
        <v>2</v>
      </c>
      <c r="L10" s="135">
        <f t="shared" si="0"/>
        <v>1.3035000000000001</v>
      </c>
      <c r="N10" s="52" t="s">
        <v>51</v>
      </c>
      <c r="O10" s="58"/>
      <c r="P10" s="58">
        <f>P8</f>
        <v>0</v>
      </c>
      <c r="Q10" s="52"/>
      <c r="S10" s="59"/>
      <c r="U10" s="108">
        <v>2000000</v>
      </c>
      <c r="V10" s="145">
        <v>1.3035000000000001</v>
      </c>
      <c r="X10" s="108">
        <v>2000000</v>
      </c>
      <c r="Y10" s="108">
        <v>5000000</v>
      </c>
    </row>
    <row r="11" spans="1:25" s="57" customFormat="1" x14ac:dyDescent="0.55000000000000004">
      <c r="A11" s="380"/>
      <c r="B11" s="382" t="s">
        <v>79</v>
      </c>
      <c r="C11" s="382"/>
      <c r="D11" s="382"/>
      <c r="E11" s="382"/>
      <c r="F11" s="382"/>
      <c r="G11" s="382"/>
      <c r="H11" s="382"/>
      <c r="I11" s="382"/>
      <c r="J11" s="72">
        <v>7.0000000000000007E-2</v>
      </c>
      <c r="K11" s="75">
        <v>5</v>
      </c>
      <c r="L11" s="135">
        <f t="shared" si="0"/>
        <v>1.3003</v>
      </c>
      <c r="N11" s="52" t="s">
        <v>53</v>
      </c>
      <c r="P11" s="109">
        <f>VLOOKUP(P8,U7:V31,1)</f>
        <v>0</v>
      </c>
      <c r="Q11" s="52" t="s">
        <v>55</v>
      </c>
      <c r="R11" s="110">
        <f>VLOOKUP(P11,U7:V31,2)</f>
        <v>1.3073999999999999</v>
      </c>
      <c r="U11" s="108">
        <v>5000000</v>
      </c>
      <c r="V11" s="145">
        <v>1.3003</v>
      </c>
      <c r="X11" s="108">
        <v>5000000</v>
      </c>
      <c r="Y11" s="111">
        <v>10000000</v>
      </c>
    </row>
    <row r="12" spans="1:25" s="57" customFormat="1" ht="21.75" customHeight="1" x14ac:dyDescent="0.55000000000000004">
      <c r="A12" s="387" t="s">
        <v>35</v>
      </c>
      <c r="B12" s="388"/>
      <c r="C12" s="388"/>
      <c r="D12" s="388"/>
      <c r="E12" s="388"/>
      <c r="F12" s="388"/>
      <c r="G12" s="388"/>
      <c r="H12" s="388"/>
      <c r="I12" s="388"/>
      <c r="J12" s="389"/>
      <c r="K12" s="76">
        <v>10</v>
      </c>
      <c r="L12" s="135">
        <f t="shared" si="0"/>
        <v>1.2943</v>
      </c>
      <c r="N12" s="52" t="s">
        <v>54</v>
      </c>
      <c r="P12" s="109">
        <f>VLOOKUP(P11,X7:Y31,2)</f>
        <v>500000</v>
      </c>
      <c r="Q12" s="52" t="s">
        <v>56</v>
      </c>
      <c r="R12" s="57">
        <f>VLOOKUP(P12,U7:V31,2)</f>
        <v>1.3073999999999999</v>
      </c>
      <c r="U12" s="111">
        <v>10000000</v>
      </c>
      <c r="V12" s="146">
        <v>1.2943</v>
      </c>
      <c r="X12" s="111">
        <v>10000000</v>
      </c>
      <c r="Y12" s="111">
        <v>15000000</v>
      </c>
    </row>
    <row r="13" spans="1:25" s="57" customFormat="1" ht="21.75" customHeight="1" x14ac:dyDescent="0.55000000000000004">
      <c r="A13" s="390"/>
      <c r="B13" s="391"/>
      <c r="C13" s="391"/>
      <c r="D13" s="391"/>
      <c r="E13" s="391"/>
      <c r="F13" s="391"/>
      <c r="G13" s="391"/>
      <c r="H13" s="391"/>
      <c r="I13" s="391"/>
      <c r="J13" s="392"/>
      <c r="K13" s="76">
        <v>15</v>
      </c>
      <c r="L13" s="135">
        <f t="shared" si="0"/>
        <v>1.2594000000000001</v>
      </c>
      <c r="N13" s="52"/>
      <c r="Q13" s="52"/>
      <c r="U13" s="111">
        <v>15000000</v>
      </c>
      <c r="V13" s="146">
        <v>1.2594000000000001</v>
      </c>
      <c r="X13" s="111">
        <v>15000000</v>
      </c>
      <c r="Y13" s="108">
        <v>20000000</v>
      </c>
    </row>
    <row r="14" spans="1:25" s="57" customFormat="1" ht="21.75" customHeight="1" x14ac:dyDescent="0.55000000000000004">
      <c r="A14" s="393" t="s">
        <v>44</v>
      </c>
      <c r="B14" s="394"/>
      <c r="C14" s="394"/>
      <c r="D14" s="394"/>
      <c r="E14" s="399" t="s">
        <v>46</v>
      </c>
      <c r="F14" s="402" t="s">
        <v>49</v>
      </c>
      <c r="G14" s="394"/>
      <c r="H14" s="394"/>
      <c r="I14" s="399" t="s">
        <v>45</v>
      </c>
      <c r="J14" s="383"/>
      <c r="K14" s="75">
        <v>20</v>
      </c>
      <c r="L14" s="135">
        <f t="shared" si="0"/>
        <v>1.2518</v>
      </c>
      <c r="N14" s="52"/>
      <c r="Q14" s="52"/>
      <c r="U14" s="108">
        <v>20000000</v>
      </c>
      <c r="V14" s="146">
        <v>1.2518</v>
      </c>
      <c r="X14" s="108">
        <v>20000000</v>
      </c>
      <c r="Y14" s="108">
        <v>25000000</v>
      </c>
    </row>
    <row r="15" spans="1:25" s="57" customFormat="1" ht="21" customHeight="1" x14ac:dyDescent="0.55000000000000004">
      <c r="A15" s="395"/>
      <c r="B15" s="396"/>
      <c r="C15" s="396"/>
      <c r="D15" s="396"/>
      <c r="E15" s="400"/>
      <c r="F15" s="398"/>
      <c r="G15" s="398"/>
      <c r="H15" s="398"/>
      <c r="I15" s="400"/>
      <c r="J15" s="384"/>
      <c r="K15" s="75">
        <v>25</v>
      </c>
      <c r="L15" s="135">
        <f t="shared" si="0"/>
        <v>1.2248000000000001</v>
      </c>
      <c r="N15" s="52"/>
      <c r="Q15" s="52" t="s">
        <v>52</v>
      </c>
      <c r="U15" s="108">
        <v>25000000</v>
      </c>
      <c r="V15" s="145">
        <v>1.2248000000000001</v>
      </c>
      <c r="X15" s="108">
        <v>25000000</v>
      </c>
      <c r="Y15" s="108">
        <v>30000000</v>
      </c>
    </row>
    <row r="16" spans="1:25" s="57" customFormat="1" ht="21" customHeight="1" x14ac:dyDescent="0.55000000000000004">
      <c r="A16" s="397"/>
      <c r="B16" s="398"/>
      <c r="C16" s="398"/>
      <c r="D16" s="398"/>
      <c r="E16" s="401"/>
      <c r="F16" s="386" t="s">
        <v>36</v>
      </c>
      <c r="G16" s="386"/>
      <c r="H16" s="386"/>
      <c r="I16" s="401"/>
      <c r="J16" s="385"/>
      <c r="K16" s="75">
        <v>30</v>
      </c>
      <c r="L16" s="135">
        <f t="shared" si="0"/>
        <v>1.2163999999999999</v>
      </c>
      <c r="N16" s="52"/>
      <c r="Q16" s="52"/>
      <c r="R16" s="57" t="s">
        <v>52</v>
      </c>
      <c r="U16" s="108">
        <v>30000000</v>
      </c>
      <c r="V16" s="145">
        <v>1.2163999999999999</v>
      </c>
      <c r="X16" s="108">
        <v>30000000</v>
      </c>
      <c r="Y16" s="108">
        <v>40000000</v>
      </c>
    </row>
    <row r="17" spans="1:25" s="57" customFormat="1" x14ac:dyDescent="0.55000000000000004">
      <c r="A17" s="403" t="s">
        <v>57</v>
      </c>
      <c r="B17" s="78" t="s">
        <v>37</v>
      </c>
      <c r="C17" s="78"/>
      <c r="D17" s="78"/>
      <c r="E17" s="78"/>
      <c r="F17" s="78"/>
      <c r="G17" s="79" t="s">
        <v>58</v>
      </c>
      <c r="H17" s="406">
        <f>+Sheet1!G2</f>
        <v>0</v>
      </c>
      <c r="I17" s="407"/>
      <c r="J17" s="408"/>
      <c r="K17" s="75">
        <v>40</v>
      </c>
      <c r="L17" s="74">
        <f t="shared" si="0"/>
        <v>1.2161</v>
      </c>
      <c r="N17" s="52"/>
      <c r="Q17" s="52"/>
      <c r="U17" s="108">
        <v>40000000</v>
      </c>
      <c r="V17" s="145">
        <v>1.2161</v>
      </c>
      <c r="X17" s="108">
        <v>40000000</v>
      </c>
      <c r="Y17" s="108">
        <v>50000000</v>
      </c>
    </row>
    <row r="18" spans="1:25" s="57" customFormat="1" x14ac:dyDescent="0.55000000000000004">
      <c r="A18" s="404"/>
      <c r="B18" s="81" t="s">
        <v>38</v>
      </c>
      <c r="C18" s="81"/>
      <c r="D18" s="81"/>
      <c r="E18" s="81"/>
      <c r="F18" s="81"/>
      <c r="G18" s="82" t="s">
        <v>58</v>
      </c>
      <c r="H18" s="409">
        <f>P11</f>
        <v>0</v>
      </c>
      <c r="I18" s="410"/>
      <c r="J18" s="384"/>
      <c r="K18" s="75">
        <v>50</v>
      </c>
      <c r="L18" s="74">
        <f t="shared" si="0"/>
        <v>1.2159</v>
      </c>
      <c r="N18" s="52"/>
      <c r="Q18" s="52"/>
      <c r="U18" s="108">
        <v>50000000</v>
      </c>
      <c r="V18" s="145">
        <v>1.2159</v>
      </c>
      <c r="X18" s="108">
        <v>50000000</v>
      </c>
      <c r="Y18" s="108">
        <v>60000000</v>
      </c>
    </row>
    <row r="19" spans="1:25" s="57" customFormat="1" x14ac:dyDescent="0.55000000000000004">
      <c r="A19" s="404"/>
      <c r="B19" s="81" t="s">
        <v>39</v>
      </c>
      <c r="C19" s="81"/>
      <c r="D19" s="81"/>
      <c r="E19" s="81"/>
      <c r="F19" s="81"/>
      <c r="G19" s="82" t="s">
        <v>58</v>
      </c>
      <c r="H19" s="409">
        <f>P12</f>
        <v>500000</v>
      </c>
      <c r="I19" s="410"/>
      <c r="J19" s="384"/>
      <c r="K19" s="75">
        <v>60</v>
      </c>
      <c r="L19" s="74">
        <f t="shared" si="0"/>
        <v>1.2060999999999999</v>
      </c>
      <c r="N19" s="52"/>
      <c r="P19" s="58">
        <f>+((C23-E23)*(G23-I23))/(E24-G24)</f>
        <v>0</v>
      </c>
      <c r="Q19" s="52"/>
      <c r="U19" s="108">
        <v>60000000</v>
      </c>
      <c r="V19" s="145">
        <v>1.2060999999999999</v>
      </c>
      <c r="X19" s="108">
        <v>60000000</v>
      </c>
      <c r="Y19" s="108">
        <v>70000000</v>
      </c>
    </row>
    <row r="20" spans="1:25" s="57" customFormat="1" x14ac:dyDescent="0.55000000000000004">
      <c r="A20" s="404"/>
      <c r="B20" s="81" t="s">
        <v>40</v>
      </c>
      <c r="C20" s="81"/>
      <c r="D20" s="81"/>
      <c r="E20" s="81"/>
      <c r="F20" s="81"/>
      <c r="G20" s="82" t="s">
        <v>58</v>
      </c>
      <c r="H20" s="411">
        <f>R11</f>
        <v>1.3073999999999999</v>
      </c>
      <c r="I20" s="411"/>
      <c r="J20" s="412"/>
      <c r="K20" s="75">
        <v>70</v>
      </c>
      <c r="L20" s="135">
        <f t="shared" si="0"/>
        <v>1.2050000000000001</v>
      </c>
      <c r="N20" s="52"/>
      <c r="P20" s="112">
        <f>+A23-P19</f>
        <v>1.3073999999999999</v>
      </c>
      <c r="Q20" s="52"/>
      <c r="U20" s="108">
        <v>70000000</v>
      </c>
      <c r="V20" s="145">
        <v>1.2050000000000001</v>
      </c>
      <c r="X20" s="108">
        <v>70000000</v>
      </c>
      <c r="Y20" s="108">
        <v>80000000</v>
      </c>
    </row>
    <row r="21" spans="1:25" s="57" customFormat="1" x14ac:dyDescent="0.55000000000000004">
      <c r="A21" s="405"/>
      <c r="B21" s="83" t="s">
        <v>41</v>
      </c>
      <c r="C21" s="83"/>
      <c r="D21" s="83"/>
      <c r="E21" s="83"/>
      <c r="F21" s="83"/>
      <c r="G21" s="84" t="s">
        <v>58</v>
      </c>
      <c r="H21" s="413">
        <f>R12</f>
        <v>1.3073999999999999</v>
      </c>
      <c r="I21" s="413"/>
      <c r="J21" s="414"/>
      <c r="K21" s="75">
        <v>80</v>
      </c>
      <c r="L21" s="135">
        <f t="shared" si="0"/>
        <v>1.2050000000000001</v>
      </c>
      <c r="N21" s="52"/>
      <c r="Q21" s="52"/>
      <c r="U21" s="108">
        <v>80000000</v>
      </c>
      <c r="V21" s="145">
        <v>1.2050000000000001</v>
      </c>
      <c r="X21" s="108">
        <v>80000000</v>
      </c>
      <c r="Y21" s="108">
        <v>90000000</v>
      </c>
    </row>
    <row r="22" spans="1:25" s="57" customFormat="1" x14ac:dyDescent="0.55000000000000004">
      <c r="A22" s="85"/>
      <c r="B22" s="86" t="s">
        <v>59</v>
      </c>
      <c r="C22" s="87"/>
      <c r="D22" s="87"/>
      <c r="E22" s="87"/>
      <c r="F22" s="87"/>
      <c r="G22" s="87"/>
      <c r="H22" s="87"/>
      <c r="I22" s="87"/>
      <c r="J22" s="88"/>
      <c r="K22" s="75">
        <v>90</v>
      </c>
      <c r="L22" s="74">
        <f t="shared" si="0"/>
        <v>1.2049000000000001</v>
      </c>
      <c r="N22" s="52"/>
      <c r="Q22" s="52"/>
      <c r="U22" s="108">
        <v>90000000</v>
      </c>
      <c r="V22" s="145">
        <v>1.2049000000000001</v>
      </c>
      <c r="X22" s="108">
        <v>90000000</v>
      </c>
      <c r="Y22" s="108">
        <v>100000000</v>
      </c>
    </row>
    <row r="23" spans="1:25" s="57" customFormat="1" x14ac:dyDescent="0.55000000000000004">
      <c r="A23" s="89">
        <f>R11</f>
        <v>1.3073999999999999</v>
      </c>
      <c r="B23" s="90" t="s">
        <v>65</v>
      </c>
      <c r="C23" s="91">
        <f>R11</f>
        <v>1.3073999999999999</v>
      </c>
      <c r="D23" s="91" t="s">
        <v>29</v>
      </c>
      <c r="E23" s="113">
        <f>R12</f>
        <v>1.3073999999999999</v>
      </c>
      <c r="F23" s="114" t="s">
        <v>62</v>
      </c>
      <c r="G23" s="114">
        <f>P10</f>
        <v>0</v>
      </c>
      <c r="H23" s="114" t="s">
        <v>29</v>
      </c>
      <c r="I23" s="142">
        <f>P11</f>
        <v>0</v>
      </c>
      <c r="J23" s="92" t="s">
        <v>61</v>
      </c>
      <c r="K23" s="75">
        <v>100</v>
      </c>
      <c r="L23" s="74">
        <f t="shared" si="0"/>
        <v>1.2049000000000001</v>
      </c>
      <c r="N23" s="52"/>
      <c r="U23" s="108">
        <v>100000000</v>
      </c>
      <c r="V23" s="145">
        <v>1.2049000000000001</v>
      </c>
      <c r="X23" s="108">
        <v>100000000</v>
      </c>
      <c r="Y23" s="108">
        <v>150000000</v>
      </c>
    </row>
    <row r="24" spans="1:25" s="57" customFormat="1" x14ac:dyDescent="0.55000000000000004">
      <c r="A24" s="80"/>
      <c r="B24" s="93"/>
      <c r="C24" s="93"/>
      <c r="D24" s="90" t="s">
        <v>60</v>
      </c>
      <c r="E24" s="94">
        <f>P12</f>
        <v>500000</v>
      </c>
      <c r="F24" s="93" t="s">
        <v>29</v>
      </c>
      <c r="G24" s="94">
        <f>P11</f>
        <v>0</v>
      </c>
      <c r="H24" s="95" t="s">
        <v>61</v>
      </c>
      <c r="I24" s="93"/>
      <c r="J24" s="96"/>
      <c r="K24" s="75">
        <v>150</v>
      </c>
      <c r="L24" s="74">
        <f t="shared" si="0"/>
        <v>1.2022999999999999</v>
      </c>
      <c r="N24" s="52"/>
      <c r="Q24" s="52"/>
      <c r="U24" s="108">
        <v>150000000</v>
      </c>
      <c r="V24" s="145">
        <v>1.2022999999999999</v>
      </c>
      <c r="X24" s="108">
        <v>150000000</v>
      </c>
      <c r="Y24" s="108">
        <v>200000000</v>
      </c>
    </row>
    <row r="25" spans="1:25" s="57" customFormat="1" ht="21.75" customHeight="1" x14ac:dyDescent="0.55000000000000004">
      <c r="A25" s="80"/>
      <c r="B25" s="97"/>
      <c r="C25" s="90"/>
      <c r="D25" s="90"/>
      <c r="E25" s="90"/>
      <c r="F25" s="98"/>
      <c r="G25" s="98"/>
      <c r="H25" s="98"/>
      <c r="I25" s="98"/>
      <c r="J25" s="99"/>
      <c r="K25" s="75">
        <v>200</v>
      </c>
      <c r="L25" s="74">
        <f t="shared" si="0"/>
        <v>1.2022999999999999</v>
      </c>
      <c r="N25" s="52"/>
      <c r="Q25" s="51"/>
      <c r="R25" s="60"/>
      <c r="U25" s="108">
        <v>200000000</v>
      </c>
      <c r="V25" s="145">
        <v>1.2022999999999999</v>
      </c>
      <c r="X25" s="108">
        <v>200000000</v>
      </c>
      <c r="Y25" s="108">
        <v>250000000</v>
      </c>
    </row>
    <row r="26" spans="1:25" s="57" customFormat="1" x14ac:dyDescent="0.55000000000000004">
      <c r="A26" s="80"/>
      <c r="B26" s="93"/>
      <c r="C26" s="100" t="s">
        <v>63</v>
      </c>
      <c r="D26" s="93"/>
      <c r="E26" s="93"/>
      <c r="F26" s="93"/>
      <c r="G26" s="94">
        <f>P8</f>
        <v>0</v>
      </c>
      <c r="H26" s="93"/>
      <c r="I26" s="95" t="s">
        <v>47</v>
      </c>
      <c r="J26" s="93"/>
      <c r="K26" s="75">
        <v>250</v>
      </c>
      <c r="L26" s="74">
        <f t="shared" si="0"/>
        <v>1.2013</v>
      </c>
      <c r="N26" s="52"/>
      <c r="Q26" s="51"/>
      <c r="R26" s="60"/>
      <c r="U26" s="108">
        <v>250000000</v>
      </c>
      <c r="V26" s="145">
        <v>1.2013</v>
      </c>
      <c r="X26" s="108">
        <v>250000000</v>
      </c>
      <c r="Y26" s="108">
        <v>300000000</v>
      </c>
    </row>
    <row r="27" spans="1:25" s="57" customFormat="1" ht="24.75" thickBot="1" x14ac:dyDescent="0.6">
      <c r="A27" s="80"/>
      <c r="B27" s="77"/>
      <c r="C27" s="100" t="s">
        <v>64</v>
      </c>
      <c r="D27" s="77"/>
      <c r="E27" s="77"/>
      <c r="F27" s="77"/>
      <c r="G27" s="151">
        <f>+P20</f>
        <v>1.3073999999999999</v>
      </c>
      <c r="H27" s="77"/>
      <c r="I27" s="77"/>
      <c r="J27" s="77"/>
      <c r="K27" s="75">
        <v>300</v>
      </c>
      <c r="L27" s="74">
        <f t="shared" si="0"/>
        <v>1.1951000000000001</v>
      </c>
      <c r="N27" s="52"/>
      <c r="Q27" s="51"/>
      <c r="R27" s="60"/>
      <c r="U27" s="108">
        <v>300000000</v>
      </c>
      <c r="V27" s="145">
        <v>1.1951000000000001</v>
      </c>
      <c r="X27" s="108">
        <v>300000000</v>
      </c>
      <c r="Y27" s="108">
        <v>350000000</v>
      </c>
    </row>
    <row r="28" spans="1:25" s="57" customFormat="1" ht="24.75" thickTop="1" x14ac:dyDescent="0.55000000000000004">
      <c r="A28" s="80"/>
      <c r="B28" s="77"/>
      <c r="C28" s="77"/>
      <c r="D28" s="77"/>
      <c r="E28" s="77"/>
      <c r="F28" s="77"/>
      <c r="G28" s="77"/>
      <c r="H28" s="77"/>
      <c r="I28" s="77"/>
      <c r="J28" s="77"/>
      <c r="K28" s="75">
        <v>350</v>
      </c>
      <c r="L28" s="74">
        <f t="shared" si="0"/>
        <v>1.1866000000000001</v>
      </c>
      <c r="N28" s="52"/>
      <c r="Q28" s="51"/>
      <c r="R28" s="61"/>
      <c r="U28" s="108">
        <v>350000000</v>
      </c>
      <c r="V28" s="145">
        <v>1.1866000000000001</v>
      </c>
      <c r="X28" s="108">
        <v>350000000</v>
      </c>
      <c r="Y28" s="108">
        <v>400000000</v>
      </c>
    </row>
    <row r="29" spans="1:25" s="57" customFormat="1" x14ac:dyDescent="0.55000000000000004">
      <c r="A29" s="80"/>
      <c r="B29" s="77"/>
      <c r="C29" s="77"/>
      <c r="D29" s="77"/>
      <c r="E29" s="77"/>
      <c r="F29" s="77"/>
      <c r="G29" s="77"/>
      <c r="H29" s="77"/>
      <c r="I29" s="77" t="s">
        <v>52</v>
      </c>
      <c r="J29" s="77"/>
      <c r="K29" s="75">
        <v>400</v>
      </c>
      <c r="L29" s="135">
        <f t="shared" si="0"/>
        <v>1.1858</v>
      </c>
      <c r="N29" s="52"/>
      <c r="Q29" s="51"/>
      <c r="R29" s="60"/>
      <c r="U29" s="108">
        <v>400000000</v>
      </c>
      <c r="V29" s="145">
        <v>1.1858</v>
      </c>
      <c r="X29" s="108">
        <v>400000000</v>
      </c>
      <c r="Y29" s="108">
        <v>500000000</v>
      </c>
    </row>
    <row r="30" spans="1:25" s="57" customFormat="1" ht="24.75" thickBot="1" x14ac:dyDescent="0.6">
      <c r="A30" s="80"/>
      <c r="B30" s="77"/>
      <c r="C30" s="77"/>
      <c r="D30" s="77"/>
      <c r="E30" s="77"/>
      <c r="F30" s="77"/>
      <c r="G30" s="77"/>
      <c r="H30" s="77"/>
      <c r="I30" s="77"/>
      <c r="J30" s="77"/>
      <c r="K30" s="75">
        <v>500</v>
      </c>
      <c r="L30" s="74">
        <f t="shared" si="0"/>
        <v>1.1853</v>
      </c>
      <c r="N30" s="52"/>
      <c r="Q30" s="51"/>
      <c r="R30" s="60"/>
      <c r="U30" s="108">
        <v>500000000</v>
      </c>
      <c r="V30" s="147">
        <v>1.1853</v>
      </c>
      <c r="X30" s="108">
        <v>500000000</v>
      </c>
      <c r="Y30" s="115">
        <v>500000001</v>
      </c>
    </row>
    <row r="31" spans="1:25" s="57" customFormat="1" ht="24.75" thickBot="1" x14ac:dyDescent="0.6">
      <c r="A31" s="101"/>
      <c r="B31" s="102"/>
      <c r="C31" s="102"/>
      <c r="D31" s="102"/>
      <c r="E31" s="102"/>
      <c r="F31" s="102"/>
      <c r="G31" s="102"/>
      <c r="H31" s="102"/>
      <c r="I31" s="102"/>
      <c r="J31" s="102"/>
      <c r="K31" s="103" t="s">
        <v>42</v>
      </c>
      <c r="L31" s="149">
        <f t="shared" si="0"/>
        <v>1.1788000000000001</v>
      </c>
      <c r="N31" s="52"/>
      <c r="Q31" s="51"/>
      <c r="R31" s="60"/>
      <c r="U31" s="115">
        <v>500000001</v>
      </c>
      <c r="V31" s="148">
        <v>1.1788000000000001</v>
      </c>
      <c r="X31" s="115">
        <v>500000001</v>
      </c>
      <c r="Y31" s="62"/>
    </row>
    <row r="32" spans="1:25" x14ac:dyDescent="0.55000000000000004">
      <c r="A32" s="57" t="s">
        <v>48</v>
      </c>
    </row>
    <row r="33" spans="1:13" x14ac:dyDescent="0.55000000000000004">
      <c r="A33" s="57" t="s">
        <v>50</v>
      </c>
    </row>
    <row r="34" spans="1:13" x14ac:dyDescent="0.55000000000000004">
      <c r="F34" s="378"/>
      <c r="G34" s="378"/>
      <c r="H34" s="378"/>
      <c r="I34" s="378"/>
      <c r="J34" s="378"/>
      <c r="K34" s="378"/>
      <c r="L34" s="378"/>
    </row>
    <row r="35" spans="1:13" x14ac:dyDescent="0.55000000000000004">
      <c r="A35" s="376"/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</row>
    <row r="36" spans="1:13" ht="20.25" customHeight="1" x14ac:dyDescent="0.55000000000000004">
      <c r="A36" s="377"/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</row>
  </sheetData>
  <sheetProtection selectLockedCells="1" selectUnlockedCells="1"/>
  <mergeCells count="30">
    <mergeCell ref="A6:J7"/>
    <mergeCell ref="L6:L7"/>
    <mergeCell ref="A1:L1"/>
    <mergeCell ref="A5:L5"/>
    <mergeCell ref="J4:L4"/>
    <mergeCell ref="B4:I4"/>
    <mergeCell ref="D2:L2"/>
    <mergeCell ref="A2:C2"/>
    <mergeCell ref="C3:L3"/>
    <mergeCell ref="H17:J17"/>
    <mergeCell ref="H18:J18"/>
    <mergeCell ref="H19:J19"/>
    <mergeCell ref="H20:J20"/>
    <mergeCell ref="H21:J21"/>
    <mergeCell ref="A35:M35"/>
    <mergeCell ref="A36:M36"/>
    <mergeCell ref="F34:L34"/>
    <mergeCell ref="A8:A11"/>
    <mergeCell ref="B8:I8"/>
    <mergeCell ref="B9:I9"/>
    <mergeCell ref="B10:I10"/>
    <mergeCell ref="B11:I11"/>
    <mergeCell ref="J14:J16"/>
    <mergeCell ref="F16:H16"/>
    <mergeCell ref="A12:J13"/>
    <mergeCell ref="A14:D16"/>
    <mergeCell ref="E14:E16"/>
    <mergeCell ref="F14:H15"/>
    <mergeCell ref="I14:I16"/>
    <mergeCell ref="A17:A21"/>
  </mergeCells>
  <phoneticPr fontId="3" type="noConversion"/>
  <printOptions horizontalCentered="1"/>
  <pageMargins left="0.43307086614173201" right="0.196850393700787" top="0.4" bottom="0.16929133900000001" header="0.196850393700787" footer="0.27559055118110198"/>
  <pageSetup paperSize="9" scale="98" orientation="portrait" r:id="rId1"/>
  <headerFooter alignWithMargins="0"/>
  <rowBreaks count="1" manualBreakCount="1">
    <brk id="36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K30"/>
  <sheetViews>
    <sheetView workbookViewId="0">
      <selection activeCell="G3" sqref="G3"/>
    </sheetView>
  </sheetViews>
  <sheetFormatPr defaultRowHeight="24" x14ac:dyDescent="0.55000000000000004"/>
  <cols>
    <col min="7" max="7" width="23" style="119" customWidth="1"/>
    <col min="8" max="9" width="10.28515625" style="117" customWidth="1"/>
    <col min="10" max="10" width="23.140625" style="117" customWidth="1"/>
    <col min="11" max="11" width="17.7109375" style="117" customWidth="1"/>
  </cols>
  <sheetData>
    <row r="2" spans="7:11" x14ac:dyDescent="0.55000000000000004">
      <c r="G2" s="116">
        <f>+ปร.5!K10</f>
        <v>0</v>
      </c>
    </row>
    <row r="3" spans="7:11" x14ac:dyDescent="0.55000000000000004">
      <c r="G3" s="116"/>
    </row>
    <row r="4" spans="7:11" x14ac:dyDescent="0.55000000000000004">
      <c r="G4" s="118"/>
    </row>
    <row r="5" spans="7:11" x14ac:dyDescent="0.55000000000000004">
      <c r="G5" s="119">
        <v>0</v>
      </c>
      <c r="H5" s="117">
        <v>1.3073999999999999</v>
      </c>
      <c r="J5" s="117">
        <v>0</v>
      </c>
      <c r="K5" s="119">
        <v>500000</v>
      </c>
    </row>
    <row r="6" spans="7:11" x14ac:dyDescent="0.55000000000000004">
      <c r="G6" s="120">
        <v>500000</v>
      </c>
      <c r="H6" s="121">
        <v>1.3073999999999999</v>
      </c>
      <c r="J6" s="122">
        <v>500000</v>
      </c>
      <c r="K6" s="123">
        <v>1000000</v>
      </c>
    </row>
    <row r="7" spans="7:11" x14ac:dyDescent="0.55000000000000004">
      <c r="G7" s="122">
        <v>1000000</v>
      </c>
      <c r="H7" s="124">
        <v>1.3049999999999999</v>
      </c>
      <c r="J7" s="123">
        <v>1000000</v>
      </c>
      <c r="K7" s="123">
        <v>2000000</v>
      </c>
    </row>
    <row r="8" spans="7:11" x14ac:dyDescent="0.55000000000000004">
      <c r="G8" s="123">
        <v>2000000</v>
      </c>
      <c r="H8" s="125">
        <v>1.3035000000000001</v>
      </c>
      <c r="I8" s="126"/>
      <c r="J8" s="123">
        <v>2000000</v>
      </c>
      <c r="K8" s="123">
        <v>5000000</v>
      </c>
    </row>
    <row r="9" spans="7:11" x14ac:dyDescent="0.55000000000000004">
      <c r="G9" s="123">
        <v>5000000</v>
      </c>
      <c r="H9" s="125">
        <v>1.3003</v>
      </c>
      <c r="I9" s="126"/>
      <c r="J9" s="123">
        <v>5000000</v>
      </c>
      <c r="K9" s="127">
        <v>10000000</v>
      </c>
    </row>
    <row r="10" spans="7:11" x14ac:dyDescent="0.55000000000000004">
      <c r="G10" s="127">
        <v>10000000</v>
      </c>
      <c r="H10" s="128">
        <v>1.2943</v>
      </c>
      <c r="I10" s="126"/>
      <c r="J10" s="127">
        <v>10000000</v>
      </c>
      <c r="K10" s="127">
        <v>15000000</v>
      </c>
    </row>
    <row r="11" spans="7:11" x14ac:dyDescent="0.55000000000000004">
      <c r="G11" s="127">
        <v>15000000</v>
      </c>
      <c r="H11" s="128">
        <v>1.2594000000000001</v>
      </c>
      <c r="I11" s="126"/>
      <c r="J11" s="127">
        <v>15000000</v>
      </c>
      <c r="K11" s="123">
        <v>20000000</v>
      </c>
    </row>
    <row r="12" spans="7:11" x14ac:dyDescent="0.55000000000000004">
      <c r="G12" s="123">
        <v>20000000</v>
      </c>
      <c r="H12" s="128">
        <v>1.2518</v>
      </c>
      <c r="I12" s="126"/>
      <c r="J12" s="123">
        <v>20000000</v>
      </c>
      <c r="K12" s="123">
        <v>25000000</v>
      </c>
    </row>
    <row r="13" spans="7:11" x14ac:dyDescent="0.55000000000000004">
      <c r="G13" s="123">
        <v>25000000</v>
      </c>
      <c r="H13" s="125">
        <v>1.2248000000000001</v>
      </c>
      <c r="I13" s="126"/>
      <c r="J13" s="123">
        <v>25000000</v>
      </c>
      <c r="K13" s="123">
        <v>30000000</v>
      </c>
    </row>
    <row r="14" spans="7:11" x14ac:dyDescent="0.55000000000000004">
      <c r="G14" s="123">
        <v>30000000</v>
      </c>
      <c r="H14" s="125">
        <v>1.2163999999999999</v>
      </c>
      <c r="I14" s="126"/>
      <c r="J14" s="123">
        <v>30000000</v>
      </c>
      <c r="K14" s="123">
        <v>40000000</v>
      </c>
    </row>
    <row r="15" spans="7:11" x14ac:dyDescent="0.55000000000000004">
      <c r="G15" s="123">
        <v>40000000</v>
      </c>
      <c r="H15" s="125">
        <v>1.2161</v>
      </c>
      <c r="I15" s="126"/>
      <c r="J15" s="123">
        <v>40000000</v>
      </c>
      <c r="K15" s="123">
        <v>50000000</v>
      </c>
    </row>
    <row r="16" spans="7:11" x14ac:dyDescent="0.55000000000000004">
      <c r="G16" s="123">
        <v>50000000</v>
      </c>
      <c r="H16" s="125">
        <v>1.2159</v>
      </c>
      <c r="I16" s="126"/>
      <c r="J16" s="123">
        <v>50000000</v>
      </c>
      <c r="K16" s="123">
        <v>60000000</v>
      </c>
    </row>
    <row r="17" spans="7:11" x14ac:dyDescent="0.55000000000000004">
      <c r="G17" s="123">
        <v>60000000</v>
      </c>
      <c r="H17" s="125">
        <v>1.2060999999999999</v>
      </c>
      <c r="I17" s="126"/>
      <c r="J17" s="123">
        <v>60000000</v>
      </c>
      <c r="K17" s="123">
        <v>70000000</v>
      </c>
    </row>
    <row r="18" spans="7:11" x14ac:dyDescent="0.55000000000000004">
      <c r="G18" s="123">
        <v>70000000</v>
      </c>
      <c r="H18" s="125">
        <v>1.2050000000000001</v>
      </c>
      <c r="I18" s="126"/>
      <c r="J18" s="123">
        <v>70000000</v>
      </c>
      <c r="K18" s="123">
        <v>80000000</v>
      </c>
    </row>
    <row r="19" spans="7:11" x14ac:dyDescent="0.55000000000000004">
      <c r="G19" s="123">
        <v>80000000</v>
      </c>
      <c r="H19" s="125">
        <v>1.2050000000000001</v>
      </c>
      <c r="I19" s="126"/>
      <c r="J19" s="123">
        <v>80000000</v>
      </c>
      <c r="K19" s="123">
        <v>90000000</v>
      </c>
    </row>
    <row r="20" spans="7:11" x14ac:dyDescent="0.55000000000000004">
      <c r="G20" s="123">
        <v>90000000</v>
      </c>
      <c r="H20" s="125">
        <v>1.2049000000000001</v>
      </c>
      <c r="I20" s="126"/>
      <c r="J20" s="123">
        <v>90000000</v>
      </c>
      <c r="K20" s="123">
        <v>100000000</v>
      </c>
    </row>
    <row r="21" spans="7:11" x14ac:dyDescent="0.55000000000000004">
      <c r="G21" s="123">
        <v>100000000</v>
      </c>
      <c r="H21" s="125">
        <v>1.2049000000000001</v>
      </c>
      <c r="I21" s="126"/>
      <c r="J21" s="123">
        <v>100000000</v>
      </c>
      <c r="K21" s="123">
        <v>150000000</v>
      </c>
    </row>
    <row r="22" spans="7:11" x14ac:dyDescent="0.55000000000000004">
      <c r="G22" s="123">
        <v>150000000</v>
      </c>
      <c r="H22" s="125">
        <v>1.2022999999999999</v>
      </c>
      <c r="I22" s="126"/>
      <c r="J22" s="123">
        <v>150000000</v>
      </c>
      <c r="K22" s="123">
        <v>200000000</v>
      </c>
    </row>
    <row r="23" spans="7:11" x14ac:dyDescent="0.55000000000000004">
      <c r="G23" s="123">
        <v>200000000</v>
      </c>
      <c r="H23" s="125">
        <v>1.2022999999999999</v>
      </c>
      <c r="I23" s="126"/>
      <c r="J23" s="123">
        <v>200000000</v>
      </c>
      <c r="K23" s="123">
        <v>250000000</v>
      </c>
    </row>
    <row r="24" spans="7:11" x14ac:dyDescent="0.55000000000000004">
      <c r="G24" s="123">
        <v>250000000</v>
      </c>
      <c r="H24" s="125">
        <v>1.2013</v>
      </c>
      <c r="I24" s="126"/>
      <c r="J24" s="123">
        <v>250000000</v>
      </c>
      <c r="K24" s="123">
        <v>300000000</v>
      </c>
    </row>
    <row r="25" spans="7:11" x14ac:dyDescent="0.55000000000000004">
      <c r="G25" s="123">
        <v>300000000</v>
      </c>
      <c r="H25" s="125">
        <v>1.1951000000000001</v>
      </c>
      <c r="I25" s="126"/>
      <c r="J25" s="123">
        <v>300000000</v>
      </c>
      <c r="K25" s="123">
        <v>350000000</v>
      </c>
    </row>
    <row r="26" spans="7:11" x14ac:dyDescent="0.55000000000000004">
      <c r="G26" s="123">
        <v>350000000</v>
      </c>
      <c r="H26" s="125">
        <v>1.1866000000000001</v>
      </c>
      <c r="I26" s="126"/>
      <c r="J26" s="123">
        <v>350000000</v>
      </c>
      <c r="K26" s="123">
        <v>400000000</v>
      </c>
    </row>
    <row r="27" spans="7:11" x14ac:dyDescent="0.55000000000000004">
      <c r="G27" s="123">
        <v>400000000</v>
      </c>
      <c r="H27" s="125">
        <v>1.1858</v>
      </c>
      <c r="I27" s="126"/>
      <c r="J27" s="123">
        <v>400000000</v>
      </c>
      <c r="K27" s="123">
        <v>500000000</v>
      </c>
    </row>
    <row r="28" spans="7:11" ht="24.75" thickBot="1" x14ac:dyDescent="0.6">
      <c r="G28" s="129">
        <v>500000000</v>
      </c>
      <c r="H28" s="130">
        <v>1.1853</v>
      </c>
      <c r="I28" s="126"/>
      <c r="J28" s="123">
        <v>500000000</v>
      </c>
      <c r="K28" s="131">
        <v>500000000</v>
      </c>
    </row>
    <row r="29" spans="7:11" ht="24.75" thickBot="1" x14ac:dyDescent="0.6">
      <c r="G29" s="131">
        <v>500000000</v>
      </c>
      <c r="H29" s="132">
        <v>1.1788000000000001</v>
      </c>
      <c r="I29" s="126"/>
      <c r="J29" s="131">
        <v>500000000</v>
      </c>
      <c r="K29" s="133"/>
    </row>
    <row r="30" spans="7:11" ht="24.75" thickBot="1" x14ac:dyDescent="0.6">
      <c r="H30" s="134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ปร.4(ก)</vt:lpstr>
      <vt:lpstr>ปร.5</vt:lpstr>
      <vt:lpstr>ปร.6</vt:lpstr>
      <vt:lpstr>Factor F</vt:lpstr>
      <vt:lpstr>Sheet1</vt:lpstr>
      <vt:lpstr>'Factor F'!Print_Area</vt:lpstr>
      <vt:lpstr>'ปร.4(ก)'!Print_Area</vt:lpstr>
      <vt:lpstr>ปร.5!Print_Area</vt:lpstr>
      <vt:lpstr>ปร.6!Print_Area</vt:lpstr>
    </vt:vector>
  </TitlesOfParts>
  <Company>SK.Civil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2023-06-27T08:40:17Z</cp:lastPrinted>
  <dcterms:created xsi:type="dcterms:W3CDTF">2012-02-29T01:43:10Z</dcterms:created>
  <dcterms:modified xsi:type="dcterms:W3CDTF">2023-07-14T03:09:03Z</dcterms:modified>
</cp:coreProperties>
</file>