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เวิร์กบุ๊กนี้" defaultThemeVersion="124226"/>
  <mc:AlternateContent xmlns:mc="http://schemas.openxmlformats.org/markup-compatibility/2006">
    <mc:Choice Requires="x15">
      <x15ac:absPath xmlns:x15ac="http://schemas.microsoft.com/office/spreadsheetml/2010/11/ac" url="C:\Users\PC\Desktop\อ้อม\"/>
    </mc:Choice>
  </mc:AlternateContent>
  <bookViews>
    <workbookView xWindow="0" yWindow="0" windowWidth="2370" windowHeight="0" activeTab="5"/>
  </bookViews>
  <sheets>
    <sheet name="ปร.4ก" sheetId="5" r:id="rId1"/>
    <sheet name="ปร.4ข" sheetId="9" r:id="rId2"/>
    <sheet name="ปร.4.ข" sheetId="12" state="hidden" r:id="rId3"/>
    <sheet name="ปร.5 (ก)" sheetId="7" r:id="rId4"/>
    <sheet name="ปร.5 (ข) " sheetId="10" r:id="rId5"/>
    <sheet name="ปร.6" sheetId="8" r:id="rId6"/>
  </sheets>
  <definedNames>
    <definedName name="_xlnm.Print_Area" localSheetId="1">ปร.4ข!$A$1:$J$78</definedName>
    <definedName name="_xlnm.Print_Area" localSheetId="3">'ปร.5 (ก)'!$A$1:$H$32</definedName>
    <definedName name="_xlnm.Print_Area" localSheetId="4">'ปร.5 (ข) '!$A$1:$H$33</definedName>
    <definedName name="_xlnm.Print_Area" localSheetId="5">ปร.6!$A$1:$H$32</definedName>
    <definedName name="_xlnm.Print_Titles" localSheetId="2">ปร.4.ข!$1:$10</definedName>
    <definedName name="_xlnm.Print_Titles" localSheetId="0">ปร.4ก!$1:$10</definedName>
    <definedName name="_xlnm.Print_Titles" localSheetId="1">ปร.4ข!$1:$10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8" l="1"/>
  <c r="G72" i="9" l="1"/>
  <c r="H72" i="9" s="1"/>
  <c r="F72" i="9"/>
  <c r="I72" i="9" s="1"/>
  <c r="G71" i="9"/>
  <c r="H71" i="9" s="1"/>
  <c r="F71" i="9"/>
  <c r="I71" i="9" s="1"/>
  <c r="H70" i="9"/>
  <c r="G70" i="9"/>
  <c r="F70" i="9"/>
  <c r="I70" i="9" s="1"/>
  <c r="G69" i="9"/>
  <c r="H69" i="9" s="1"/>
  <c r="F69" i="9"/>
  <c r="I69" i="9" s="1"/>
  <c r="G68" i="9"/>
  <c r="H68" i="9" s="1"/>
  <c r="F68" i="9"/>
  <c r="I68" i="9" s="1"/>
  <c r="G67" i="9"/>
  <c r="H67" i="9" s="1"/>
  <c r="F67" i="9"/>
  <c r="G66" i="9"/>
  <c r="H66" i="9" s="1"/>
  <c r="F66" i="9"/>
  <c r="G65" i="9"/>
  <c r="H65" i="9" s="1"/>
  <c r="F65" i="9"/>
  <c r="I65" i="9" s="1"/>
  <c r="G64" i="9"/>
  <c r="H64" i="9" s="1"/>
  <c r="F64" i="9"/>
  <c r="I64" i="9" s="1"/>
  <c r="G63" i="9"/>
  <c r="H63" i="9" s="1"/>
  <c r="F63" i="9"/>
  <c r="I63" i="9" s="1"/>
  <c r="G62" i="9"/>
  <c r="H62" i="9" s="1"/>
  <c r="F62" i="9"/>
  <c r="I62" i="9" s="1"/>
  <c r="G61" i="9"/>
  <c r="H61" i="9" s="1"/>
  <c r="F61" i="9"/>
  <c r="I61" i="9" s="1"/>
  <c r="G60" i="9"/>
  <c r="H60" i="9" s="1"/>
  <c r="G59" i="9"/>
  <c r="H59" i="9" s="1"/>
  <c r="F59" i="9"/>
  <c r="G58" i="9"/>
  <c r="H58" i="9" s="1"/>
  <c r="F58" i="9"/>
  <c r="I58" i="9" s="1"/>
  <c r="G57" i="9"/>
  <c r="H57" i="9" s="1"/>
  <c r="F57" i="9"/>
  <c r="I57" i="9" s="1"/>
  <c r="G56" i="9"/>
  <c r="H56" i="9" s="1"/>
  <c r="F56" i="9"/>
  <c r="I56" i="9" s="1"/>
  <c r="G55" i="9"/>
  <c r="H55" i="9" s="1"/>
  <c r="F55" i="9"/>
  <c r="I55" i="9" s="1"/>
  <c r="G54" i="9"/>
  <c r="H54" i="9" s="1"/>
  <c r="F54" i="9"/>
  <c r="I54" i="9" s="1"/>
  <c r="G53" i="9"/>
  <c r="H53" i="9" s="1"/>
  <c r="F53" i="9"/>
  <c r="I53" i="9" s="1"/>
  <c r="G52" i="9"/>
  <c r="H52" i="9" s="1"/>
  <c r="G51" i="9"/>
  <c r="H51" i="9" s="1"/>
  <c r="F51" i="9"/>
  <c r="I51" i="9" s="1"/>
  <c r="G50" i="9"/>
  <c r="H50" i="9" s="1"/>
  <c r="F50" i="9"/>
  <c r="I50" i="9" s="1"/>
  <c r="G49" i="9"/>
  <c r="H49" i="9" s="1"/>
  <c r="F49" i="9"/>
  <c r="I49" i="9" s="1"/>
  <c r="G48" i="9"/>
  <c r="H48" i="9" s="1"/>
  <c r="F48" i="9"/>
  <c r="I48" i="9" s="1"/>
  <c r="G47" i="9"/>
  <c r="H47" i="9" s="1"/>
  <c r="F47" i="9"/>
  <c r="I47" i="9" s="1"/>
  <c r="H46" i="9"/>
  <c r="G46" i="9"/>
  <c r="F46" i="9"/>
  <c r="I46" i="9" s="1"/>
  <c r="G45" i="9"/>
  <c r="H45" i="9" s="1"/>
  <c r="F45" i="9"/>
  <c r="I45" i="9" s="1"/>
  <c r="G44" i="9"/>
  <c r="H44" i="9" s="1"/>
  <c r="F44" i="9"/>
  <c r="I44" i="9" s="1"/>
  <c r="G43" i="9"/>
  <c r="H43" i="9" s="1"/>
  <c r="F43" i="9"/>
  <c r="G42" i="9"/>
  <c r="H42" i="9" s="1"/>
  <c r="F42" i="9"/>
  <c r="G41" i="9"/>
  <c r="H41" i="9" s="1"/>
  <c r="F41" i="9"/>
  <c r="G40" i="9"/>
  <c r="H40" i="9" s="1"/>
  <c r="F40" i="9"/>
  <c r="I40" i="9" s="1"/>
  <c r="G39" i="9"/>
  <c r="H39" i="9" s="1"/>
  <c r="F39" i="9"/>
  <c r="I39" i="9" s="1"/>
  <c r="G38" i="9"/>
  <c r="H38" i="9" s="1"/>
  <c r="F38" i="9"/>
  <c r="I38" i="9" s="1"/>
  <c r="G37" i="9"/>
  <c r="H37" i="9" s="1"/>
  <c r="F37" i="9"/>
  <c r="G36" i="9"/>
  <c r="H36" i="9" s="1"/>
  <c r="F36" i="9"/>
  <c r="G35" i="9"/>
  <c r="H35" i="9" s="1"/>
  <c r="F35" i="9"/>
  <c r="I35" i="9" s="1"/>
  <c r="G34" i="9"/>
  <c r="H34" i="9" s="1"/>
  <c r="F34" i="9"/>
  <c r="I34" i="9" s="1"/>
  <c r="G33" i="9"/>
  <c r="H33" i="9" s="1"/>
  <c r="F33" i="9"/>
  <c r="G32" i="9"/>
  <c r="H32" i="9" s="1"/>
  <c r="F32" i="9"/>
  <c r="I32" i="9" s="1"/>
  <c r="G31" i="9"/>
  <c r="H31" i="9" s="1"/>
  <c r="F31" i="9"/>
  <c r="I31" i="9" s="1"/>
  <c r="G30" i="9"/>
  <c r="H30" i="9" s="1"/>
  <c r="F30" i="9"/>
  <c r="G29" i="9"/>
  <c r="H29" i="9" s="1"/>
  <c r="F29" i="9"/>
  <c r="I29" i="9" s="1"/>
  <c r="H28" i="9"/>
  <c r="G28" i="9"/>
  <c r="F28" i="9"/>
  <c r="I28" i="9" s="1"/>
  <c r="G27" i="9"/>
  <c r="H27" i="9" s="1"/>
  <c r="F27" i="9"/>
  <c r="I27" i="9" s="1"/>
  <c r="G26" i="9"/>
  <c r="H26" i="9" s="1"/>
  <c r="F26" i="9"/>
  <c r="I26" i="9" s="1"/>
  <c r="I25" i="9"/>
  <c r="G25" i="9"/>
  <c r="H25" i="9" s="1"/>
  <c r="F25" i="9"/>
  <c r="G24" i="9"/>
  <c r="H24" i="9" s="1"/>
  <c r="F24" i="9"/>
  <c r="G23" i="9"/>
  <c r="H23" i="9" s="1"/>
  <c r="F23" i="9"/>
  <c r="I23" i="9" s="1"/>
  <c r="G22" i="9"/>
  <c r="H22" i="9" s="1"/>
  <c r="F22" i="9"/>
  <c r="I22" i="9" s="1"/>
  <c r="G21" i="9"/>
  <c r="H21" i="9" s="1"/>
  <c r="F21" i="9"/>
  <c r="G20" i="9"/>
  <c r="H20" i="9" s="1"/>
  <c r="F20" i="9"/>
  <c r="I20" i="9" s="1"/>
  <c r="G19" i="9"/>
  <c r="H19" i="9" s="1"/>
  <c r="F19" i="9"/>
  <c r="I19" i="9" s="1"/>
  <c r="G18" i="9"/>
  <c r="H18" i="9" s="1"/>
  <c r="F18" i="9"/>
  <c r="G17" i="9"/>
  <c r="H17" i="9" s="1"/>
  <c r="F17" i="9"/>
  <c r="I17" i="9" s="1"/>
  <c r="G16" i="9"/>
  <c r="H16" i="9" s="1"/>
  <c r="F16" i="9"/>
  <c r="I16" i="9" s="1"/>
  <c r="H15" i="9"/>
  <c r="G15" i="9"/>
  <c r="F15" i="9"/>
  <c r="G14" i="9"/>
  <c r="H14" i="9" s="1"/>
  <c r="F14" i="9"/>
  <c r="I14" i="9" s="1"/>
  <c r="G13" i="9"/>
  <c r="H13" i="9" s="1"/>
  <c r="F13" i="9"/>
  <c r="I13" i="9" s="1"/>
  <c r="F61" i="12"/>
  <c r="F62" i="12"/>
  <c r="F63" i="12"/>
  <c r="F64" i="12"/>
  <c r="F65" i="12"/>
  <c r="O72" i="12"/>
  <c r="O71" i="12"/>
  <c r="O70" i="12"/>
  <c r="O69" i="12"/>
  <c r="O68" i="12"/>
  <c r="O67" i="12"/>
  <c r="O66" i="12"/>
  <c r="O65" i="12"/>
  <c r="O64" i="12"/>
  <c r="O63" i="12"/>
  <c r="O62" i="12"/>
  <c r="O61" i="12"/>
  <c r="O60" i="12"/>
  <c r="O59" i="12"/>
  <c r="O58" i="12"/>
  <c r="O57" i="12"/>
  <c r="O56" i="12"/>
  <c r="O55" i="12"/>
  <c r="O54" i="12"/>
  <c r="O53" i="12"/>
  <c r="O52" i="12"/>
  <c r="O51" i="12"/>
  <c r="O50" i="12"/>
  <c r="O49" i="12"/>
  <c r="O48" i="12"/>
  <c r="O47" i="12"/>
  <c r="O46" i="12"/>
  <c r="O45" i="12"/>
  <c r="O44" i="12"/>
  <c r="O43" i="12"/>
  <c r="O42" i="12"/>
  <c r="O41" i="12"/>
  <c r="O40" i="12"/>
  <c r="O39" i="12"/>
  <c r="O38" i="12"/>
  <c r="O37" i="12"/>
  <c r="O36" i="12"/>
  <c r="O35" i="12"/>
  <c r="O34" i="12"/>
  <c r="O33" i="12"/>
  <c r="O32" i="12"/>
  <c r="O31" i="12"/>
  <c r="O30" i="12"/>
  <c r="O29" i="12"/>
  <c r="O28" i="12"/>
  <c r="O27" i="12"/>
  <c r="O26" i="12"/>
  <c r="O25" i="12"/>
  <c r="O24" i="12"/>
  <c r="O23" i="12"/>
  <c r="O22" i="12"/>
  <c r="O21" i="12"/>
  <c r="O20" i="12"/>
  <c r="O19" i="12"/>
  <c r="O18" i="12"/>
  <c r="O17" i="12"/>
  <c r="O16" i="12"/>
  <c r="O15" i="12"/>
  <c r="O14" i="12"/>
  <c r="O13" i="12"/>
  <c r="K73" i="12"/>
  <c r="K74" i="12"/>
  <c r="K75" i="12"/>
  <c r="K76" i="12"/>
  <c r="K77" i="12"/>
  <c r="K78" i="12"/>
  <c r="K79" i="12"/>
  <c r="K80" i="12"/>
  <c r="K81" i="12"/>
  <c r="H78" i="9" l="1"/>
  <c r="I78" i="9"/>
  <c r="E13" i="10" s="1"/>
  <c r="M72" i="12"/>
  <c r="F72" i="12" s="1"/>
  <c r="I72" i="12" s="1"/>
  <c r="G72" i="12"/>
  <c r="H72" i="12" s="1"/>
  <c r="M71" i="12"/>
  <c r="G71" i="12"/>
  <c r="H71" i="12" s="1"/>
  <c r="F71" i="12"/>
  <c r="I71" i="12" s="1"/>
  <c r="M70" i="12"/>
  <c r="F70" i="12" s="1"/>
  <c r="I70" i="12" s="1"/>
  <c r="G70" i="12"/>
  <c r="M69" i="12"/>
  <c r="G69" i="12"/>
  <c r="H69" i="12" s="1"/>
  <c r="F69" i="12"/>
  <c r="I69" i="12" s="1"/>
  <c r="M68" i="12"/>
  <c r="F68" i="12" s="1"/>
  <c r="I68" i="12" s="1"/>
  <c r="G68" i="12"/>
  <c r="H68" i="12" s="1"/>
  <c r="M67" i="12"/>
  <c r="G67" i="12"/>
  <c r="H67" i="12" s="1"/>
  <c r="F67" i="12"/>
  <c r="M66" i="12"/>
  <c r="F66" i="12" s="1"/>
  <c r="G66" i="12"/>
  <c r="H66" i="12" s="1"/>
  <c r="M65" i="12"/>
  <c r="I65" i="12" s="1"/>
  <c r="G65" i="12"/>
  <c r="H65" i="12" s="1"/>
  <c r="M64" i="12"/>
  <c r="G64" i="12"/>
  <c r="H64" i="12" s="1"/>
  <c r="I64" i="12"/>
  <c r="M63" i="12"/>
  <c r="I63" i="12" s="1"/>
  <c r="G63" i="12"/>
  <c r="H63" i="12" s="1"/>
  <c r="M62" i="12"/>
  <c r="G62" i="12"/>
  <c r="H62" i="12" s="1"/>
  <c r="I62" i="12"/>
  <c r="M61" i="12"/>
  <c r="I61" i="12" s="1"/>
  <c r="G61" i="12"/>
  <c r="H61" i="12" s="1"/>
  <c r="M60" i="12"/>
  <c r="G60" i="12"/>
  <c r="M59" i="12"/>
  <c r="G59" i="12"/>
  <c r="H59" i="12" s="1"/>
  <c r="M58" i="12"/>
  <c r="F58" i="12" s="1"/>
  <c r="I58" i="12" s="1"/>
  <c r="G58" i="12"/>
  <c r="H58" i="12" s="1"/>
  <c r="M57" i="12"/>
  <c r="G57" i="12"/>
  <c r="H57" i="12" s="1"/>
  <c r="M56" i="12"/>
  <c r="F56" i="12" s="1"/>
  <c r="I56" i="12" s="1"/>
  <c r="G56" i="12"/>
  <c r="H56" i="12" s="1"/>
  <c r="M55" i="12"/>
  <c r="G55" i="12"/>
  <c r="H55" i="12" s="1"/>
  <c r="M54" i="12"/>
  <c r="F54" i="12" s="1"/>
  <c r="I54" i="12" s="1"/>
  <c r="G54" i="12"/>
  <c r="H54" i="12" s="1"/>
  <c r="M53" i="12"/>
  <c r="G53" i="12"/>
  <c r="H53" i="12" s="1"/>
  <c r="M52" i="12"/>
  <c r="F52" i="12" s="1"/>
  <c r="G52" i="12"/>
  <c r="H52" i="12" s="1"/>
  <c r="M51" i="12"/>
  <c r="G51" i="12"/>
  <c r="M50" i="12"/>
  <c r="F50" i="12" s="1"/>
  <c r="I50" i="12" s="1"/>
  <c r="G50" i="12"/>
  <c r="M49" i="12"/>
  <c r="G49" i="12"/>
  <c r="M48" i="12"/>
  <c r="F48" i="12" s="1"/>
  <c r="I48" i="12" s="1"/>
  <c r="G48" i="12"/>
  <c r="M47" i="12"/>
  <c r="G47" i="12"/>
  <c r="M46" i="12"/>
  <c r="F46" i="12" s="1"/>
  <c r="I46" i="12" s="1"/>
  <c r="G46" i="12"/>
  <c r="H46" i="12" s="1"/>
  <c r="M45" i="12"/>
  <c r="G45" i="12"/>
  <c r="M44" i="12"/>
  <c r="F44" i="12" s="1"/>
  <c r="I44" i="12" s="1"/>
  <c r="G44" i="12"/>
  <c r="M43" i="12"/>
  <c r="F43" i="12" s="1"/>
  <c r="G43" i="12"/>
  <c r="H43" i="12" s="1"/>
  <c r="M42" i="12"/>
  <c r="G42" i="12"/>
  <c r="H42" i="12" s="1"/>
  <c r="F42" i="12"/>
  <c r="M41" i="12"/>
  <c r="F41" i="12" s="1"/>
  <c r="G41" i="12"/>
  <c r="H41" i="12" s="1"/>
  <c r="M40" i="12"/>
  <c r="F40" i="12" s="1"/>
  <c r="I40" i="12" s="1"/>
  <c r="G40" i="12"/>
  <c r="M39" i="12"/>
  <c r="G39" i="12"/>
  <c r="H39" i="12" s="1"/>
  <c r="F39" i="12"/>
  <c r="I39" i="12" s="1"/>
  <c r="M38" i="12"/>
  <c r="F38" i="12" s="1"/>
  <c r="I38" i="12" s="1"/>
  <c r="G38" i="12"/>
  <c r="H38" i="12" s="1"/>
  <c r="M37" i="12"/>
  <c r="G37" i="12"/>
  <c r="M36" i="12"/>
  <c r="G36" i="12"/>
  <c r="H36" i="12"/>
  <c r="M35" i="12"/>
  <c r="F35" i="12" s="1"/>
  <c r="I35" i="12" s="1"/>
  <c r="G35" i="12"/>
  <c r="M34" i="12"/>
  <c r="G34" i="12"/>
  <c r="H34" i="12" s="1"/>
  <c r="M33" i="12"/>
  <c r="F33" i="12" s="1"/>
  <c r="G33" i="12"/>
  <c r="H33" i="12" s="1"/>
  <c r="M32" i="12"/>
  <c r="G32" i="12"/>
  <c r="M31" i="12"/>
  <c r="F31" i="12" s="1"/>
  <c r="I31" i="12" s="1"/>
  <c r="G31" i="12"/>
  <c r="M30" i="12"/>
  <c r="F30" i="12" s="1"/>
  <c r="G30" i="12"/>
  <c r="H30" i="12" s="1"/>
  <c r="M29" i="12"/>
  <c r="G29" i="12"/>
  <c r="H29" i="12" s="1"/>
  <c r="F29" i="12"/>
  <c r="I29" i="12" s="1"/>
  <c r="M28" i="12"/>
  <c r="G28" i="12"/>
  <c r="H28" i="12" s="1"/>
  <c r="F28" i="12"/>
  <c r="I28" i="12" s="1"/>
  <c r="M27" i="12"/>
  <c r="G27" i="12"/>
  <c r="H27" i="12" s="1"/>
  <c r="F27" i="12"/>
  <c r="I27" i="12" s="1"/>
  <c r="M26" i="12"/>
  <c r="G26" i="12"/>
  <c r="H26" i="12" s="1"/>
  <c r="F26" i="12"/>
  <c r="I26" i="12" s="1"/>
  <c r="M25" i="12"/>
  <c r="G25" i="12"/>
  <c r="H25" i="12" s="1"/>
  <c r="F25" i="12"/>
  <c r="I25" i="12" s="1"/>
  <c r="M24" i="12"/>
  <c r="G24" i="12"/>
  <c r="H24" i="12" s="1"/>
  <c r="F24" i="12"/>
  <c r="M23" i="12"/>
  <c r="G23" i="12"/>
  <c r="H23" i="12" s="1"/>
  <c r="F23" i="12"/>
  <c r="I23" i="12" s="1"/>
  <c r="M22" i="12"/>
  <c r="G22" i="12"/>
  <c r="M21" i="12"/>
  <c r="G21" i="12"/>
  <c r="H21" i="12" s="1"/>
  <c r="F21" i="12"/>
  <c r="M20" i="12"/>
  <c r="F20" i="12" s="1"/>
  <c r="I20" i="12" s="1"/>
  <c r="G20" i="12"/>
  <c r="M19" i="12"/>
  <c r="F19" i="12" s="1"/>
  <c r="I19" i="12" s="1"/>
  <c r="G19" i="12"/>
  <c r="H19" i="12" s="1"/>
  <c r="M18" i="12"/>
  <c r="G18" i="12"/>
  <c r="M17" i="12"/>
  <c r="G17" i="12"/>
  <c r="H17" i="12" s="1"/>
  <c r="F17" i="12"/>
  <c r="I17" i="12" s="1"/>
  <c r="M16" i="12"/>
  <c r="G16" i="12"/>
  <c r="M15" i="12"/>
  <c r="G15" i="12"/>
  <c r="H15" i="12" s="1"/>
  <c r="M14" i="12"/>
  <c r="F14" i="12" s="1"/>
  <c r="I14" i="12" s="1"/>
  <c r="G14" i="12"/>
  <c r="H14" i="12" s="1"/>
  <c r="M13" i="12"/>
  <c r="G13" i="12"/>
  <c r="H13" i="12" s="1"/>
  <c r="A7" i="12"/>
  <c r="M37" i="9"/>
  <c r="M38" i="9"/>
  <c r="M39" i="9"/>
  <c r="M40" i="9"/>
  <c r="M41" i="9"/>
  <c r="M42" i="9"/>
  <c r="M43" i="9"/>
  <c r="M44" i="9"/>
  <c r="M45" i="9"/>
  <c r="M46" i="9"/>
  <c r="M47" i="9"/>
  <c r="M48" i="9"/>
  <c r="M49" i="9"/>
  <c r="M50" i="9"/>
  <c r="M51" i="9"/>
  <c r="M52" i="9"/>
  <c r="M53" i="9"/>
  <c r="M54" i="9"/>
  <c r="M55" i="9"/>
  <c r="M56" i="9"/>
  <c r="M57" i="9"/>
  <c r="M58" i="9"/>
  <c r="M59" i="9"/>
  <c r="M60" i="9"/>
  <c r="M61" i="9"/>
  <c r="M62" i="9"/>
  <c r="M63" i="9"/>
  <c r="M64" i="9"/>
  <c r="M65" i="9"/>
  <c r="M66" i="9"/>
  <c r="M67" i="9"/>
  <c r="M68" i="9"/>
  <c r="M69" i="9"/>
  <c r="M70" i="9"/>
  <c r="M71" i="9"/>
  <c r="M72" i="9"/>
  <c r="M14" i="9"/>
  <c r="M15" i="9"/>
  <c r="M16" i="9"/>
  <c r="M17" i="9"/>
  <c r="M18" i="9"/>
  <c r="M19" i="9"/>
  <c r="M20" i="9"/>
  <c r="M21" i="9"/>
  <c r="M22" i="9"/>
  <c r="M23" i="9"/>
  <c r="M24" i="9"/>
  <c r="M25" i="9"/>
  <c r="M26" i="9"/>
  <c r="M27" i="9"/>
  <c r="M28" i="9"/>
  <c r="M29" i="9"/>
  <c r="M30" i="9"/>
  <c r="M31" i="9"/>
  <c r="M32" i="9"/>
  <c r="M33" i="9"/>
  <c r="M34" i="9"/>
  <c r="M35" i="9"/>
  <c r="M36" i="9"/>
  <c r="M13" i="9"/>
  <c r="H44" i="12" l="1"/>
  <c r="H50" i="12"/>
  <c r="H60" i="12"/>
  <c r="H70" i="12"/>
  <c r="H22" i="12"/>
  <c r="F22" i="12"/>
  <c r="I22" i="12" s="1"/>
  <c r="H18" i="12"/>
  <c r="F18" i="12"/>
  <c r="H49" i="12"/>
  <c r="F49" i="12"/>
  <c r="I49" i="12" s="1"/>
  <c r="H20" i="12"/>
  <c r="H37" i="12"/>
  <c r="F37" i="12"/>
  <c r="H35" i="12"/>
  <c r="H40" i="12"/>
  <c r="H45" i="12"/>
  <c r="F45" i="12"/>
  <c r="I45" i="12" s="1"/>
  <c r="H51" i="12"/>
  <c r="F51" i="12"/>
  <c r="I51" i="12" s="1"/>
  <c r="H32" i="12"/>
  <c r="F32" i="12"/>
  <c r="I32" i="12" s="1"/>
  <c r="H16" i="12"/>
  <c r="F16" i="12"/>
  <c r="I16" i="12" s="1"/>
  <c r="H31" i="12"/>
  <c r="H47" i="12"/>
  <c r="F47" i="12"/>
  <c r="I47" i="12" s="1"/>
  <c r="H48" i="12"/>
  <c r="F13" i="12"/>
  <c r="F15" i="12"/>
  <c r="F34" i="12"/>
  <c r="I34" i="12" s="1"/>
  <c r="F36" i="12"/>
  <c r="F53" i="12"/>
  <c r="I53" i="12" s="1"/>
  <c r="F55" i="12"/>
  <c r="I55" i="12" s="1"/>
  <c r="F57" i="12"/>
  <c r="I57" i="12" s="1"/>
  <c r="F59" i="12"/>
  <c r="H78" i="12" l="1"/>
  <c r="I13" i="12"/>
  <c r="I78" i="12" s="1"/>
  <c r="I214" i="5" l="1"/>
  <c r="I206" i="5"/>
  <c r="I201" i="5"/>
  <c r="I194" i="5"/>
  <c r="I193" i="5"/>
  <c r="I191" i="5"/>
  <c r="I180" i="5"/>
  <c r="I179" i="5"/>
  <c r="I177" i="5"/>
  <c r="I175" i="5"/>
  <c r="I174" i="5"/>
  <c r="I173" i="5"/>
  <c r="I171" i="5"/>
  <c r="I169" i="5"/>
  <c r="I167" i="5"/>
  <c r="I165" i="5"/>
  <c r="I163" i="5"/>
  <c r="I161" i="5"/>
  <c r="I152" i="5"/>
  <c r="I151" i="5"/>
  <c r="I149" i="5"/>
  <c r="I148" i="5"/>
  <c r="I145" i="5"/>
  <c r="I144" i="5"/>
  <c r="I142" i="5"/>
  <c r="I140" i="5"/>
  <c r="I138" i="5"/>
  <c r="I136" i="5"/>
  <c r="I134" i="5"/>
  <c r="I125" i="5"/>
  <c r="I124" i="5"/>
  <c r="I122" i="5"/>
  <c r="I121" i="5"/>
  <c r="I118" i="5"/>
  <c r="I117" i="5"/>
  <c r="I115" i="5"/>
  <c r="I113" i="5"/>
  <c r="I111" i="5"/>
  <c r="I109" i="5"/>
  <c r="I107" i="5"/>
  <c r="I96" i="5"/>
  <c r="I95" i="5"/>
  <c r="I92" i="5"/>
  <c r="I91" i="5"/>
  <c r="I89" i="5"/>
  <c r="I87" i="5"/>
  <c r="I86" i="5"/>
  <c r="I85" i="5"/>
  <c r="I83" i="5"/>
  <c r="I81" i="5"/>
  <c r="I79" i="5"/>
  <c r="I77" i="5"/>
  <c r="I75" i="5"/>
  <c r="I73" i="5"/>
  <c r="I64" i="5"/>
  <c r="I63" i="5"/>
  <c r="I60" i="5"/>
  <c r="I59" i="5"/>
  <c r="I57" i="5"/>
  <c r="I55" i="5"/>
  <c r="I53" i="5"/>
  <c r="I51" i="5"/>
  <c r="I49" i="5"/>
  <c r="I14" i="5"/>
  <c r="I16" i="5"/>
  <c r="I18" i="5"/>
  <c r="I20" i="5"/>
  <c r="I22" i="5"/>
  <c r="I24" i="5"/>
  <c r="I26" i="5"/>
  <c r="I27" i="5"/>
  <c r="I28" i="5"/>
  <c r="I30" i="5"/>
  <c r="I32" i="5"/>
  <c r="I33" i="5"/>
  <c r="I36" i="5"/>
  <c r="I37" i="5"/>
  <c r="I39" i="5"/>
  <c r="I40" i="5"/>
  <c r="H212" i="5"/>
  <c r="F212" i="5"/>
  <c r="H199" i="5"/>
  <c r="F199" i="5"/>
  <c r="I199" i="5" s="1"/>
  <c r="H189" i="5"/>
  <c r="F189" i="5"/>
  <c r="I189" i="5" l="1"/>
  <c r="I212" i="5"/>
  <c r="H184" i="5"/>
  <c r="F184" i="5"/>
  <c r="H182" i="5"/>
  <c r="F182" i="5"/>
  <c r="H155" i="5"/>
  <c r="F155" i="5"/>
  <c r="H154" i="5"/>
  <c r="F154" i="5"/>
  <c r="H153" i="5"/>
  <c r="F153" i="5"/>
  <c r="H126" i="5"/>
  <c r="F126" i="5"/>
  <c r="H98" i="5"/>
  <c r="F98" i="5"/>
  <c r="H97" i="5"/>
  <c r="F97" i="5"/>
  <c r="H67" i="5"/>
  <c r="F67" i="5"/>
  <c r="H66" i="5"/>
  <c r="F66" i="5"/>
  <c r="H65" i="5"/>
  <c r="F65" i="5"/>
  <c r="I184" i="5" l="1"/>
  <c r="I155" i="5"/>
  <c r="I154" i="5"/>
  <c r="I98" i="5"/>
  <c r="I66" i="5"/>
  <c r="I67" i="5"/>
  <c r="I182" i="5"/>
  <c r="I153" i="5"/>
  <c r="I126" i="5"/>
  <c r="I97" i="5"/>
  <c r="I65" i="5"/>
  <c r="H190" i="5"/>
  <c r="F190" i="5"/>
  <c r="I190" i="5" s="1"/>
  <c r="H185" i="5" l="1"/>
  <c r="H101" i="5"/>
  <c r="H207" i="5" l="1"/>
  <c r="F207" i="5"/>
  <c r="I207" i="5" s="1"/>
  <c r="H218" i="5"/>
  <c r="F218" i="5"/>
  <c r="I218" i="5" s="1"/>
  <c r="H216" i="5"/>
  <c r="F216" i="5"/>
  <c r="I216" i="5" s="1"/>
  <c r="H215" i="5"/>
  <c r="F208" i="5"/>
  <c r="I208" i="5" s="1"/>
  <c r="H208" i="5"/>
  <c r="H205" i="5"/>
  <c r="F205" i="5"/>
  <c r="I205" i="5" s="1"/>
  <c r="H203" i="5"/>
  <c r="F203" i="5"/>
  <c r="F202" i="5"/>
  <c r="H204" i="5"/>
  <c r="H200" i="5"/>
  <c r="F200" i="5"/>
  <c r="F185" i="5"/>
  <c r="I185" i="5" s="1"/>
  <c r="F101" i="5"/>
  <c r="I200" i="5" l="1"/>
  <c r="I203" i="5"/>
  <c r="I101" i="5"/>
  <c r="F215" i="5"/>
  <c r="I215" i="5" s="1"/>
  <c r="H202" i="5"/>
  <c r="I202" i="5" s="1"/>
  <c r="F204" i="5"/>
  <c r="I204" i="5" s="1"/>
  <c r="H217" i="5"/>
  <c r="F217" i="5"/>
  <c r="I217" i="5" s="1"/>
  <c r="H195" i="5"/>
  <c r="F195" i="5"/>
  <c r="H192" i="5"/>
  <c r="F192" i="5"/>
  <c r="I192" i="5" s="1"/>
  <c r="A7" i="9"/>
  <c r="I195" i="5" l="1"/>
  <c r="I196" i="5" s="1"/>
  <c r="I209" i="5"/>
  <c r="H213" i="5"/>
  <c r="F213" i="5"/>
  <c r="I213" i="5" s="1"/>
  <c r="I219" i="5" s="1"/>
  <c r="H160" i="5"/>
  <c r="H162" i="5"/>
  <c r="H164" i="5"/>
  <c r="H166" i="5"/>
  <c r="H168" i="5"/>
  <c r="H170" i="5"/>
  <c r="H172" i="5"/>
  <c r="H176" i="5"/>
  <c r="H178" i="5"/>
  <c r="H181" i="5"/>
  <c r="H183" i="5"/>
  <c r="H159" i="5"/>
  <c r="F160" i="5"/>
  <c r="F162" i="5"/>
  <c r="F164" i="5"/>
  <c r="F166" i="5"/>
  <c r="F168" i="5"/>
  <c r="I168" i="5" s="1"/>
  <c r="F170" i="5"/>
  <c r="F172" i="5"/>
  <c r="F176" i="5"/>
  <c r="I176" i="5" s="1"/>
  <c r="F178" i="5"/>
  <c r="F181" i="5"/>
  <c r="F183" i="5"/>
  <c r="F159" i="5"/>
  <c r="H133" i="5"/>
  <c r="H135" i="5"/>
  <c r="H137" i="5"/>
  <c r="H139" i="5"/>
  <c r="H141" i="5"/>
  <c r="H143" i="5"/>
  <c r="H146" i="5"/>
  <c r="H147" i="5"/>
  <c r="H150" i="5"/>
  <c r="H132" i="5"/>
  <c r="F133" i="5"/>
  <c r="F135" i="5"/>
  <c r="F137" i="5"/>
  <c r="F139" i="5"/>
  <c r="F141" i="5"/>
  <c r="F143" i="5"/>
  <c r="F146" i="5"/>
  <c r="F147" i="5"/>
  <c r="F150" i="5"/>
  <c r="I150" i="5" s="1"/>
  <c r="F132" i="5"/>
  <c r="H106" i="5"/>
  <c r="H108" i="5"/>
  <c r="H110" i="5"/>
  <c r="H112" i="5"/>
  <c r="H114" i="5"/>
  <c r="H116" i="5"/>
  <c r="H119" i="5"/>
  <c r="H120" i="5"/>
  <c r="H123" i="5"/>
  <c r="H127" i="5"/>
  <c r="H128" i="5"/>
  <c r="H105" i="5"/>
  <c r="F106" i="5"/>
  <c r="I106" i="5" s="1"/>
  <c r="F108" i="5"/>
  <c r="I108" i="5" s="1"/>
  <c r="F110" i="5"/>
  <c r="I110" i="5" s="1"/>
  <c r="F112" i="5"/>
  <c r="I112" i="5" s="1"/>
  <c r="F114" i="5"/>
  <c r="F116" i="5"/>
  <c r="F119" i="5"/>
  <c r="F120" i="5"/>
  <c r="F123" i="5"/>
  <c r="I123" i="5" s="1"/>
  <c r="F127" i="5"/>
  <c r="F128" i="5"/>
  <c r="I128" i="5" s="1"/>
  <c r="F105" i="5"/>
  <c r="H72" i="5"/>
  <c r="H74" i="5"/>
  <c r="H76" i="5"/>
  <c r="H78" i="5"/>
  <c r="H80" i="5"/>
  <c r="H82" i="5"/>
  <c r="H84" i="5"/>
  <c r="H88" i="5"/>
  <c r="H90" i="5"/>
  <c r="H93" i="5"/>
  <c r="H94" i="5"/>
  <c r="H99" i="5"/>
  <c r="H100" i="5"/>
  <c r="H71" i="5"/>
  <c r="F72" i="5"/>
  <c r="F74" i="5"/>
  <c r="I74" i="5" s="1"/>
  <c r="F76" i="5"/>
  <c r="F78" i="5"/>
  <c r="F80" i="5"/>
  <c r="I80" i="5" s="1"/>
  <c r="F82" i="5"/>
  <c r="I82" i="5" s="1"/>
  <c r="F84" i="5"/>
  <c r="F88" i="5"/>
  <c r="F90" i="5"/>
  <c r="I90" i="5" s="1"/>
  <c r="F93" i="5"/>
  <c r="F94" i="5"/>
  <c r="F99" i="5"/>
  <c r="F100" i="5"/>
  <c r="F71" i="5"/>
  <c r="H48" i="5"/>
  <c r="H50" i="5"/>
  <c r="H52" i="5"/>
  <c r="H54" i="5"/>
  <c r="H56" i="5"/>
  <c r="H58" i="5"/>
  <c r="H61" i="5"/>
  <c r="H62" i="5"/>
  <c r="H47" i="5"/>
  <c r="F48" i="5"/>
  <c r="F50" i="5"/>
  <c r="F52" i="5"/>
  <c r="F54" i="5"/>
  <c r="F56" i="5"/>
  <c r="F58" i="5"/>
  <c r="F61" i="5"/>
  <c r="F62" i="5"/>
  <c r="F47" i="5"/>
  <c r="H13" i="5"/>
  <c r="H15" i="5"/>
  <c r="H17" i="5"/>
  <c r="H19" i="5"/>
  <c r="H21" i="5"/>
  <c r="H23" i="5"/>
  <c r="H25" i="5"/>
  <c r="H29" i="5"/>
  <c r="H31" i="5"/>
  <c r="H34" i="5"/>
  <c r="H35" i="5"/>
  <c r="H38" i="5"/>
  <c r="H41" i="5"/>
  <c r="H42" i="5"/>
  <c r="H43" i="5"/>
  <c r="H12" i="5"/>
  <c r="F13" i="5"/>
  <c r="F15" i="5"/>
  <c r="I15" i="5" s="1"/>
  <c r="F17" i="5"/>
  <c r="I17" i="5" s="1"/>
  <c r="F19" i="5"/>
  <c r="I19" i="5" s="1"/>
  <c r="F21" i="5"/>
  <c r="I21" i="5" s="1"/>
  <c r="F23" i="5"/>
  <c r="I23" i="5" s="1"/>
  <c r="F25" i="5"/>
  <c r="F29" i="5"/>
  <c r="I29" i="5" s="1"/>
  <c r="F31" i="5"/>
  <c r="F34" i="5"/>
  <c r="F35" i="5"/>
  <c r="F38" i="5"/>
  <c r="F41" i="5"/>
  <c r="F42" i="5"/>
  <c r="F43" i="5"/>
  <c r="F12" i="5"/>
  <c r="B14" i="8"/>
  <c r="I88" i="5" l="1"/>
  <c r="I62" i="5"/>
  <c r="I166" i="5"/>
  <c r="I119" i="5"/>
  <c r="I164" i="5"/>
  <c r="I78" i="5"/>
  <c r="I116" i="5"/>
  <c r="I162" i="5"/>
  <c r="I35" i="5"/>
  <c r="I76" i="5"/>
  <c r="I114" i="5"/>
  <c r="I178" i="5"/>
  <c r="I160" i="5"/>
  <c r="I172" i="5"/>
  <c r="I71" i="5"/>
  <c r="I105" i="5"/>
  <c r="I132" i="5"/>
  <c r="I159" i="5"/>
  <c r="I47" i="5"/>
  <c r="I146" i="5"/>
  <c r="I170" i="5"/>
  <c r="I61" i="5"/>
  <c r="I143" i="5"/>
  <c r="I58" i="5"/>
  <c r="I84" i="5"/>
  <c r="I141" i="5"/>
  <c r="I56" i="5"/>
  <c r="I139" i="5"/>
  <c r="I25" i="5"/>
  <c r="I54" i="5"/>
  <c r="I137" i="5"/>
  <c r="I52" i="5"/>
  <c r="I135" i="5"/>
  <c r="I13" i="5"/>
  <c r="I50" i="5"/>
  <c r="I72" i="5"/>
  <c r="I133" i="5"/>
  <c r="I38" i="5"/>
  <c r="I48" i="5"/>
  <c r="I99" i="5"/>
  <c r="I94" i="5"/>
  <c r="I34" i="5"/>
  <c r="I147" i="5"/>
  <c r="I120" i="5"/>
  <c r="I93" i="5"/>
  <c r="F220" i="5"/>
  <c r="I181" i="5"/>
  <c r="I127" i="5"/>
  <c r="I100" i="5"/>
  <c r="I43" i="5"/>
  <c r="I42" i="5"/>
  <c r="I183" i="5"/>
  <c r="I31" i="5"/>
  <c r="I41" i="5"/>
  <c r="H220" i="5"/>
  <c r="I12" i="5"/>
  <c r="F10" i="10"/>
  <c r="I186" i="5" l="1"/>
  <c r="I102" i="5"/>
  <c r="I44" i="5"/>
  <c r="I156" i="5"/>
  <c r="I68" i="5"/>
  <c r="I129" i="5"/>
  <c r="I220" i="5" l="1"/>
  <c r="E13" i="7" s="1"/>
  <c r="G13" i="7" s="1"/>
  <c r="G23" i="7" s="1"/>
  <c r="F13" i="8" s="1"/>
  <c r="F10" i="8" l="1"/>
  <c r="D10" i="8"/>
  <c r="F10" i="7"/>
  <c r="F13" i="10" l="1"/>
  <c r="G13" i="10" s="1"/>
  <c r="G23" i="10" s="1"/>
  <c r="F14" i="8" s="1"/>
  <c r="F19" i="8" s="1"/>
  <c r="F20" i="8" s="1"/>
  <c r="B21" i="8" s="1"/>
</calcChain>
</file>

<file path=xl/sharedStrings.xml><?xml version="1.0" encoding="utf-8"?>
<sst xmlns="http://schemas.openxmlformats.org/spreadsheetml/2006/main" count="727" uniqueCount="227">
  <si>
    <t>แบบแสดงรายการ ปริมาณงาน และราคา</t>
  </si>
  <si>
    <t>หน่วย : บาท</t>
  </si>
  <si>
    <t>ลำดับที่</t>
  </si>
  <si>
    <t>รายการ</t>
  </si>
  <si>
    <t>จำนวน</t>
  </si>
  <si>
    <t>หน่วย</t>
  </si>
  <si>
    <t>ค่าวัสดุ</t>
  </si>
  <si>
    <t>ราคาต่อหน่วย</t>
  </si>
  <si>
    <t>จำนวนเงิน</t>
  </si>
  <si>
    <t>ค่าแรงงาน</t>
  </si>
  <si>
    <t>รวม</t>
  </si>
  <si>
    <t>ค่าวัสดุและแรงงาน</t>
  </si>
  <si>
    <t>หมายเหตุ</t>
  </si>
  <si>
    <t>แบบเลขที่</t>
  </si>
  <si>
    <t>เมื่อวันที่</t>
  </si>
  <si>
    <t>เดือน</t>
  </si>
  <si>
    <t>พ.ศ.</t>
  </si>
  <si>
    <t>แบบสรุปค่าก่อสร้าง</t>
  </si>
  <si>
    <t xml:space="preserve"> Factor F</t>
  </si>
  <si>
    <t>ค่าก่อสร้าง</t>
  </si>
  <si>
    <t>เงื่อนไขการใช้ตาราง Factor F</t>
  </si>
  <si>
    <t>เงินล่วงหน้าจ่าย…….................%</t>
  </si>
  <si>
    <t>ค่างาน</t>
  </si>
  <si>
    <t>แบบสรุปราคากลางงานก่อสร้างอาคาร</t>
  </si>
  <si>
    <t>สรุป</t>
  </si>
  <si>
    <t>รวมค่าก่อสร้างทั้งโครงการ/งานก่อสร้าง</t>
  </si>
  <si>
    <t>หน้า</t>
  </si>
  <si>
    <t>แบบ ปร.6 แผ่นที่ 1 / 1</t>
  </si>
  <si>
    <t>แบบเลขที่ -</t>
  </si>
  <si>
    <t>ภาษีมูลค่าเพิ่ม...........7.............%</t>
  </si>
  <si>
    <t>กลุ่มงาน/งาน งานอาคาร</t>
  </si>
  <si>
    <t>ชุด</t>
  </si>
  <si>
    <t>เงินประกันผลงานหัก...............%</t>
  </si>
  <si>
    <t>หน่วยงานเจ้าของโครงการ/งานก่อสร้าง มหาวิทยาลัยกาฬสินธุ์</t>
  </si>
  <si>
    <t>สถานที่ก่อสร้าง มหาวิทยาลัยกาฬสินธุ์ ตำบลกาฬสินธุ์ อำเภอเมืองกาฬสินธุ์ จังหวัดกาฬสินธุ์</t>
  </si>
  <si>
    <t>รวมราคา</t>
  </si>
  <si>
    <t>ตัว</t>
  </si>
  <si>
    <t>เครื่อง</t>
  </si>
  <si>
    <t>ตู้</t>
  </si>
  <si>
    <t xml:space="preserve">      </t>
  </si>
  <si>
    <t>งาน</t>
  </si>
  <si>
    <t>ห้องปฏิบัติการจุลินทรีย์เกษตร</t>
  </si>
  <si>
    <t>ห้องปฏิบัติการพันธุศาสตร์โมเลกุลเกษตร</t>
  </si>
  <si>
    <t>ห้องปฏิบัติการเพาะเลี้ยงจุลินทรีย์ทางการเกษตรขั้นสูง</t>
  </si>
  <si>
    <t>ห้องปฏิบัติการเคมีวิเคราะห์เกษตรและอาหาร</t>
  </si>
  <si>
    <t>ห้องปฏิบัติการเคมีเกษตรพื้นฐาน</t>
  </si>
  <si>
    <t>ห้องเก็บสารเคมี</t>
  </si>
  <si>
    <t>ห้องสำนักงาน</t>
  </si>
  <si>
    <t>ชุดครุภัณฑ์ห้องปฏิบัติการจุลินทรีย์เกษตร</t>
  </si>
  <si>
    <t>ชุดครุภัณฑ์ห้องปฏิบัติการชีววิทยาพันธุศาสตร์โมเลกุลเกษตร</t>
  </si>
  <si>
    <t>ชุดครุภัณฑ์ห้องปฏิบัติการเคมีวิเคราะห์เกษตรและอาหาร</t>
  </si>
  <si>
    <t>2</t>
  </si>
  <si>
    <t>หมวดเครื่องมือวิทยาศาสตร์</t>
  </si>
  <si>
    <t>2.1</t>
  </si>
  <si>
    <t>2.2</t>
  </si>
  <si>
    <t>2.3</t>
  </si>
  <si>
    <t>งานเตรียมการ,งานป้องกันพื้นที่</t>
  </si>
  <si>
    <t>งานติดตั้ง,พัดลมระบายอากาศ ( แบบติดผนัง ) ตามตำแหน่งเดิม</t>
  </si>
  <si>
    <t xml:space="preserve"> ชุด</t>
  </si>
  <si>
    <t>งานติดตั้ง-เดินท่อร้อยสาย (SUPPLY) สายไฟฟ้า L,N,G ( ในตู้ WB )</t>
  </si>
  <si>
    <t xml:space="preserve">งานติดตั้ง-เดินรางอลูมิเนียม-หลังเต่า ร้อยสาย (SUPPLY) สายไฟฟ้า </t>
  </si>
  <si>
    <t xml:space="preserve">งานติดตั้ง-เดินท่อร้อยสาย (SUPPLY) สายไฟฟ้า L,N,G </t>
  </si>
  <si>
    <t>THW.  4 x 4 x 2.5 Sqm. (สำหรับคอยด์ร้อนแอร์)+Safety Switch</t>
  </si>
  <si>
    <t>งานติดตั้ง-เดินท่อร้อยสายไฟฟ้าระบบ 3 เฟส  ( L1,L2,L3,N,G )</t>
  </si>
  <si>
    <t>งานติดตั้ง-ตู้โหลดเซ็นเตอร์ schneider 3 เฟส 12 ช่อง   Main 60A.</t>
  </si>
  <si>
    <t>30kA. พร้อมลูกเซอร์กิตย่อย+อุปกรณ์ครบชุด</t>
  </si>
  <si>
    <t>งานติดตั้ง-ตู้ CB PANEL/ Main 60A. 3P  พร้อมเดินท่อร้อยสายเมนไฟฟ้า-</t>
  </si>
  <si>
    <t>จากตู้เมนโหลด-ของอาคารเดิม,ชั้น,6 - เชื่อมระบบไปยัง-ตู้โหลดเซ็นเตอร์</t>
  </si>
  <si>
    <t>ชุดใหม่,ที่ติดตั้งภายใน,ห้อง LAB 1 ( ชั้น, 6 ) ระยะสายเมนไฟรวมทั้งหมด,ไม่เกิน 400 ม.</t>
  </si>
  <si>
    <t>งานเดินระบบประปา,น้ำดี ( ท่อ PPR / PN10 ¾) , น้ำทิ้ง (ท่อ HDPE1½ )</t>
  </si>
  <si>
    <t>พร้อมอุปกรณ์ทั้งหมด (จำนวน 2 จุด)</t>
  </si>
  <si>
    <t>งานติดตั้งเครื่องปรับอากาศใหม่, CEILING-TYPE  แบบแขวนใต้ฝ้าเพดาน</t>
  </si>
  <si>
    <t>รีโมทไร้สาย(น้ำยา R-32) 220V. พร้อมอุปกรณ์ทั้งหมด</t>
  </si>
  <si>
    <t xml:space="preserve">งานผนังปูนเดิม-ทาสีอะครีลิคใหม่ </t>
  </si>
  <si>
    <t xml:space="preserve">WALL-1  งานติดตั้ง-ผนังกระจก,อลูมิเนียม-กั้นระหว่างห้อง-พร้อมประตู- </t>
  </si>
  <si>
    <t>บานเลื่อน + ช่องแสงติดตาย ,ทั้งหมด ตามแบบ ,ขนาด พื้นที่,โดยรวม</t>
  </si>
  <si>
    <t>ความยาวผนัง 7.12 ม. ความสูง 2.70 ม.</t>
  </si>
  <si>
    <t>Door-Acc งานติดตั้ง-ประตูบานเลื่อนเดี่ยว ( ทางเข้าหน้าห้อง ) ตามแบบ</t>
  </si>
  <si>
    <t>ขนาดประตู+ช่องแสง 2.00 x 2.00 ม. , พร้อมอุปกรณ์, มือจับเสตนเลส ,</t>
  </si>
  <si>
    <t xml:space="preserve">,โช๊ค + ติดตั้งระบบ เข้า-ออก  Access Control </t>
  </si>
  <si>
    <t>รวมงานห้อง  LAB-1, เป็นเงิน</t>
  </si>
  <si>
    <t>รวมงานห้อง  LAB-2 , เป็นเงิน</t>
  </si>
  <si>
    <t>พร้อมอุปกรณ์ทั้งหมด (จำนวน 4 จุด)</t>
  </si>
  <si>
    <t>รวมงานห้อง  LAB-3 , LAB-4 , เป็นเงิน</t>
  </si>
  <si>
    <t xml:space="preserve">WALL-3  งานติดตั้ง-ผนังกระจก,อลูมิเนียม-กั้นระหว่างห้อง-พร้อมประตู- </t>
  </si>
  <si>
    <t>ความยาวผนัง 7.16 ม. ความสูง 2.70 ม.</t>
  </si>
  <si>
    <t>รวมงานห้อง  LAB-5 , เป็นเงิน</t>
  </si>
  <si>
    <t xml:space="preserve">WALL-2  งานติดตั้ง-ผนังกระจก,อลูมิเนียม-กั้นระหว่างห้อง-พร้อมประตู- </t>
  </si>
  <si>
    <t>ความยาวผนัง 7.18 ม. ความสูง 2.70 ม.</t>
  </si>
  <si>
    <t>รวมงานห้อง  LAB-6 , เป็นเงิน</t>
  </si>
  <si>
    <t xml:space="preserve"> LAB-1   ห้องปฎิบัติการพันธุศาสตร์โมเลกุลเกษตร  ( ขนาดพื้นที่ 7.90 x 8.62 ม. )</t>
  </si>
  <si>
    <t xml:space="preserve">ชื่อโครงการ/ปรับปรุงศูนย์ความเป็นเลิศอัจฉริยะทางห้องปฏิบัติการตรวจมาตรฐานสินค้าเกษตรและอาหาร </t>
  </si>
  <si>
    <t>สถานที่ก่อสร้าง มหาวิทยาลัยกาฬสินธุ์ ต.กาฬสินธุ์ อ.เมืองกาฬสินธุ์ จ.กาฬสินธุ์</t>
  </si>
  <si>
    <t xml:space="preserve">สถานที่ก่อสร้าง มหาวิทยาลัยกาฬสินธุ์ ต.กาฬสินธุ์ อ.เมืองกาฬสินธุ์ จ.กาฬสินธุ์ </t>
  </si>
  <si>
    <t>LAB-2   ห้องปฎิบัติการจุลินทรีย์เกษตร  ( ขนาดพื้นที่ 7.91 x 8.62 ม. )</t>
  </si>
  <si>
    <t>LAB-3 , LAB-4   ห้องปฎิบัติการเพาะเลี้ยงจุลินทรีย์ทางการเกษตรชั้นสูง  ( ขนาดพื้นที่ 15.96 x 8.67 ม. )</t>
  </si>
  <si>
    <t>LAB-5   ห้องปฎิบัติการเคมีเกษตรพื้นฐาน  ( ขนาดพื้นที่ 7.87 x 8.64 ม. )</t>
  </si>
  <si>
    <t>LAB-6   ห้องปฎิบัติการเคมีวิเคราะห์เกษตรและอาหาร  ( ขนาดพื้นที่ 7.97 x 8.64 ม. )</t>
  </si>
  <si>
    <t>รวมงาน  ห้องสำนักงาน, เป็นเงิน</t>
  </si>
  <si>
    <t>พ.ศ. 2567</t>
  </si>
  <si>
    <t>1.1</t>
  </si>
  <si>
    <t>1.2</t>
  </si>
  <si>
    <t>1.3</t>
  </si>
  <si>
    <t>1.4</t>
  </si>
  <si>
    <t>1.5</t>
  </si>
  <si>
    <t>1.6</t>
  </si>
  <si>
    <t>1.7</t>
  </si>
  <si>
    <t>1.8</t>
  </si>
  <si>
    <t>1.8.1 OED-1260/4 โต๊ะทำงาน 4 ที่นั่ง ขนาด 2.40x1.20x0.75 ม.</t>
  </si>
  <si>
    <t>1.8.3 OF 715 เก้าอี้สำนักงาน</t>
  </si>
  <si>
    <t>ค่างานต้นทุน</t>
  </si>
  <si>
    <t>ภาษีมูลค่าเพิ่ม 7%</t>
  </si>
  <si>
    <t>แบบ ปร.5 (ข)</t>
  </si>
  <si>
    <t>ครุภัณฑ์เฟอร์นิเจอร์</t>
  </si>
  <si>
    <t xml:space="preserve">               แบบ ปร.5 (ก)</t>
  </si>
  <si>
    <t>10</t>
  </si>
  <si>
    <t>11</t>
  </si>
  <si>
    <t>12</t>
  </si>
  <si>
    <t>IB1 โต๊ะปฏิบัติการกลาง ขนาด 3.60x1.50x0.85 ม.</t>
  </si>
  <si>
    <t>WB1 โต๊ะปฏิบัติการติดผนัง ขนาด 8.62x0.75x0.80 ม.</t>
  </si>
  <si>
    <t>WB2 โต๊ะปฏิบัติการติดผนังพร้อมอ่างล้าง ขนาด 2.40x0.75x0.80 ม.</t>
  </si>
  <si>
    <t>1.1.1 C106018 ตู้เก็บอุปกรณ์ ขนาด 1.00x0.60x1.80 ม.</t>
  </si>
  <si>
    <t>14</t>
  </si>
  <si>
    <t>15</t>
  </si>
  <si>
    <t>16</t>
  </si>
  <si>
    <t>WB3 โต๊ะปฏิบัติการติดผนังพร้อมตู้แขวนลอย ขนาด 8.62x0.75x0.80 ม.</t>
  </si>
  <si>
    <t>1.2.1 C106018 ตู้เก็บอุปกรณ์ ขนาด 1.00x0.60x1.80 ม.</t>
  </si>
  <si>
    <t>13</t>
  </si>
  <si>
    <t>WB4 โต๊ะปฏิบัติการติดผนังพร้อมตู้แขวนลอย ขนาด 6.83x0.75x0.80 ม.</t>
  </si>
  <si>
    <t>WB5 โต๊ะปฏิบัติการติดผนัง ขนาด 8.67x0.75x0.80 ม.</t>
  </si>
  <si>
    <t>1.6.1 C106018 ตู้เก็บอุปกรณ์ ขนาด 1.00x0.60x1.80 ม.</t>
  </si>
  <si>
    <t>1.6.2 BA-1 เก้าอี้ปฏิบัติการ</t>
  </si>
  <si>
    <t>1.3.1 C106018 ตู้เก็บอุปกรณ์ ขนาด 1.00x0.60x1.80 ม.</t>
  </si>
  <si>
    <t>WB6 โต๊ะปฏิบัติการติดผนัง ขนาด 6.08x0.75x0.80 ม.</t>
  </si>
  <si>
    <t>WB7 โต๊ะปฏิบัติการติดผนังพร้อมอ่างล้าง ขนาด 7.14x0.75x0.80 ม.</t>
  </si>
  <si>
    <t>1.4.1 C106018 ตู้เก็บอุปกรณ์ ขนาด 1.00x0.60x1.80 ม.</t>
  </si>
  <si>
    <t>1.4.2 BA-1 เก้าอี้ปฏิบัติการ</t>
  </si>
  <si>
    <t>WB8 โต๊ะปฏิบัติการติดผนังพร้อมอ่างล้าง ขนาด 4.30x0.75x0.80 ม.</t>
  </si>
  <si>
    <t>WB12 โต๊ะปฏิบัติการติดผนัง ขนาด 6.00x0.60x0.80 ม.</t>
  </si>
  <si>
    <t>1.5.1 C106018 ตู้เก็บอุปกรณ์ ขนาด 1.00x0.60x1.80 ม.</t>
  </si>
  <si>
    <t>1.5.2 8945001 ตู้เก็บสารไวไฟ ขนาด 1.65x1.09x0.45 ม.</t>
  </si>
  <si>
    <t>1.5.3 1205819 SGD/F ตู้เก็บสารเคมี ขนาด 1.20x0.58x1.92 ม.</t>
  </si>
  <si>
    <t>1.7.1 C106018 ตู้เก็บอุปกรณ์ ขนาด 1.00x0.60x1.80 ม.</t>
  </si>
  <si>
    <t>1.7.2 1205819 SGD/F ตู้เก็บสารเคมี ขนาด 1.20x0.58x1.92 ม.</t>
  </si>
  <si>
    <t>WB10 โต๊ะปฏิบัติการติดผนังพร้อมตู้แขวนลอย ขนาด 7.92x0.75x0.80 ม.</t>
  </si>
  <si>
    <t>WB11 โต๊ะปฏิบัติการติดผนังพร้อมอ่างล้าง ขนาด 7.13x0.75x0.80 ม.</t>
  </si>
  <si>
    <t>1.1.2 BA-1 เก้าอี้ปฏิบัติการ</t>
  </si>
  <si>
    <t>1.2.2 BA-1 เก้าอี้ปฏิบัติการ</t>
  </si>
  <si>
    <t>2.2.1 เครื่องเพิ่มปริมาณสารพันธุ์กรรม</t>
  </si>
  <si>
    <t>2.2.2 เครื่องอิเลคโตรโฟรีซีสชนิดแนวนอน</t>
  </si>
  <si>
    <t>2.2.3 เครื่องกวนสารละลายพร้อมให้ความร้อน</t>
  </si>
  <si>
    <t>2.2.4 ชุดเครื่องดูดจ่ายสารละลายแบบอัตโนมัติ</t>
  </si>
  <si>
    <t>2.2.5 ชุดถ่ายภาพจากแผ่นเจล</t>
  </si>
  <si>
    <t>2.2.6 เครื่องให้กำเนิดแสง (BluPad)</t>
  </si>
  <si>
    <t xml:space="preserve">แบบ ปร.4(ข)  ที่แนบ  มีจำนวน         4                     </t>
  </si>
  <si>
    <t xml:space="preserve">แบบ ปร.4(ก)  ที่แนบ  มีจำนวน         10                      </t>
  </si>
  <si>
    <t>งานติดตั้ง-ตู้โหลดเซ็นเตอร์  3 เฟส 12 ช่อง   Main 60A.</t>
  </si>
  <si>
    <t xml:space="preserve">3P ( L1,L2,L3,N,G ) Thw. 16 x 16 x 16 x 16 x 6 Sqm.  </t>
  </si>
  <si>
    <t xml:space="preserve">THW.  6 x 6 x 6 x 6 x 4 Sqm.  </t>
  </si>
  <si>
    <t xml:space="preserve">L,N,G ( ในโต๊ะ BA-6 )THW.  4 x 4 x 2.5 Sqm. </t>
  </si>
  <si>
    <t xml:space="preserve">THW.  4 x 4 x 2.5 Sqm.  </t>
  </si>
  <si>
    <t xml:space="preserve">L,N,G ( ในโต๊ะ BA-6 )THW.  4 x 4 x 2.5 Sqm.  </t>
  </si>
  <si>
    <t xml:space="preserve">3P ( L1,L2,L3,N,G ) Thw. 16 x 16 x 16 x 16 x 6 Sqm.   </t>
  </si>
  <si>
    <t>1.8.2 OEC188WG ตู้เก็บเอกสาร ขนาด 0.80x0.40x1.80 ม.</t>
  </si>
  <si>
    <t>2.1.1 หม้อนึ่งความดันไอน้ำ (Autoclave)</t>
  </si>
  <si>
    <t>2.1.2 ตู้บ่มเชื้อ (Incubator)</t>
  </si>
  <si>
    <t>2.1.3 เครื่องดูดจ่ายสารละลายแบบอัตโนมัติ (Auto Pipette)</t>
  </si>
  <si>
    <t>2.1.4 ตู้ควบคุมอุณหภูมิแบบติดลม -20 ºC - 1 ºC</t>
  </si>
  <si>
    <t>2.1.5 เครื่องปั่นเหวี่ยงสารละลาย (Centrifuge)</t>
  </si>
  <si>
    <t>2.1.6 เครื่องกวนสารละลายพร้อมให้ความร้อน</t>
  </si>
  <si>
    <t>2.1.7 กล้องจุลทรรศน์</t>
  </si>
  <si>
    <t xml:space="preserve">คำนวณราคา เมื่อวันที่   </t>
  </si>
  <si>
    <t>ดอกเบี้ยเงินกู้.............7............%</t>
  </si>
  <si>
    <t>หมวดที่ 2  ครุภัณฑ์</t>
  </si>
  <si>
    <t>หมวดที่ 1 งานปรับปรุงห้องปฎิบัติการ</t>
  </si>
  <si>
    <t>ห้องเตรียมสารเคมี  ( ขนาดพื้นที่ 7.91 x 8.62 ม. )</t>
  </si>
  <si>
    <t>รวมงาน  ห้องเตรียมสารเคมี, เป็นเงิน</t>
  </si>
  <si>
    <t>ห้องประชุมผู้รับบริการวิเคราะห์ตัวอย่าง  ( ขนาดพื้นที่ 8.65 x 8.00 ม. )</t>
  </si>
  <si>
    <t>รวมงาน  ห้องประชุมผู้รับบริการวิเคราะห์ตัวอย่าง, เป็นเงิน</t>
  </si>
  <si>
    <t xml:space="preserve">ขนาดไม่น้อยกว่า 36,000 BTU. / R-32. </t>
  </si>
  <si>
    <t>รวมหมวดงานทั้งสิ้น</t>
  </si>
  <si>
    <t>17</t>
  </si>
  <si>
    <t>FE120SC ตู้ดูดควัน ขนาด 1.20x0.80x2.35 ม.</t>
  </si>
  <si>
    <t>1.3.2 BA-1 เก้าอี้ปฏิบัติการ</t>
  </si>
  <si>
    <t>ห้องเตรียมสารเคมี</t>
  </si>
  <si>
    <t>ห้องพักอาจารย์  ( ขนาดพื้นที่ 8.65 x 8.00 ม. )</t>
  </si>
  <si>
    <t>ตรม.</t>
  </si>
  <si>
    <t>3</t>
  </si>
  <si>
    <t>4</t>
  </si>
  <si>
    <t>งานติดตั้ง-เดินท่อร้อยสาย (SUPPLY) สายไฟฟ้า L,N,G ( ในห้องประชุม )</t>
  </si>
  <si>
    <t>5</t>
  </si>
  <si>
    <t>6</t>
  </si>
  <si>
    <t>บาน</t>
  </si>
  <si>
    <t>ติดตั้งประตูไม้บานสวิง ขนาด 900x1800 mm.</t>
  </si>
  <si>
    <t>7</t>
  </si>
  <si>
    <t xml:space="preserve">3.2 เครื่องขยายสัญญาณเสียงขนาด 200 วัตต์แบบสเตอริโอ </t>
  </si>
  <si>
    <t>3.3 ลำโพงขนาด 5 นิ้ว ชนิดเข้ามุม</t>
  </si>
  <si>
    <t xml:space="preserve">หมวดห้องประชุมผู้รับบริการวิเคราะห์ตัวอย่าง  </t>
  </si>
  <si>
    <t>,  ขนาด 8 นิ้ว สีขาว</t>
  </si>
  <si>
    <t>1.5.4 SE-230D ชุดฝักบัวฉุกเฉิน</t>
  </si>
  <si>
    <t>1.5.5 BA-1 เก้าอี้ปฏิบัติการ</t>
  </si>
  <si>
    <t>3.4 ไมโครโฟนชุดประชุมระบบดิจิตัล</t>
  </si>
  <si>
    <t>3.5 เก้าอี้ห้องประชุม</t>
  </si>
  <si>
    <t>2.3.1 เครื่องทำแห้งแบบเยือกแข็ง (Ferrze Dry)</t>
  </si>
  <si>
    <t>2.3.3 เครื่องชั่งไฟฟ้าแบบทศนิยม 3  ตำแหน่ง</t>
  </si>
  <si>
    <t>2.3.5 เครื่องปั่นเหวี่ยงสารละลาย (Centrifuge)</t>
  </si>
  <si>
    <t>2.3.4 ตู้ดูดความชื้นแบบอัตโนมัติ</t>
  </si>
  <si>
    <t>2.3.2 เครื่องชั่งไฟฟ้าแบบทศนิยม 4  ตำแหน่ง</t>
  </si>
  <si>
    <t xml:space="preserve">Buit in WMT2 ผนัง ฝ้าลอยห้องประชุม  พร้อมระบบไฟแสงสว่าง </t>
  </si>
  <si>
    <t>Buit in MTT01 โต๊ะประชุม 1.60x 5.60x 0.80 m.</t>
  </si>
  <si>
    <t>Buit in WMT1 ตู้เก็บของ 0.5x2.00x 0.80 m.</t>
  </si>
  <si>
    <t>งานติดตั้งตัวอักษรคณะฯพร้อมโลโก้ ตัวอักษรพลาสวู๊ดสีขาว ไม่น้อยกว่า 0.40 x 1.20 m.</t>
  </si>
  <si>
    <t>Buit in WMT3 ผนัง ห้องพักอาจารย์ ขนาด สูง 2.00 m.</t>
  </si>
  <si>
    <t>ติดตั้งกระจก WGMT1 ขนาด 1.00x1.00m หนา0.6 mm. ด้านหน้าห้องพักอาจารย์</t>
  </si>
  <si>
    <t>ห้องสำนักงานและห้องเก็บสารเคมี  ( ขนาดพื้นที่ 8.30 x 8.60 ม. )</t>
  </si>
  <si>
    <t xml:space="preserve">ขนาดไม่น้อยกว่า 12,000 BTU. / R-32. </t>
  </si>
  <si>
    <t>งานติดตั้งเครื่องปรับอากาศใหม่,  แบบแขวนใต้ฝ้าเพดาน</t>
  </si>
  <si>
    <t>3.1 Smart TV.  ขนาดหน้าจอไม่น้อยกว่า 98 นิ้ว.</t>
  </si>
  <si>
    <t>8</t>
  </si>
  <si>
    <t>ชื่อโครงการ/ปรับปรุงศูนย์ความเป็นเลิศอัจฉริยะทางห้องปฏิบัติการตรวจมาตรฐานสินค้าเกษตรและอาหาร พร้อมครุภัณฑ์ ตำบลกาฬสินธุ์ อำเภอเมืองกาฬสินธุ์ จังหวัดกาฬสินธุ์ 1 งาน</t>
  </si>
  <si>
    <t>พร้อมครุภัณฑ์ ตำบลกาฬสินธุ์ อำเภอเมืองกาฬสินธุ์ จังหวัดกาฬสินธุ์ 1 งาน</t>
  </si>
  <si>
    <t>คำนวณราคาโดย คณะกรรมการกำหนดราคากลาง</t>
  </si>
  <si>
    <t>พฤษภาคม</t>
  </si>
  <si>
    <t>รวมหมวดครุภัณฑ์</t>
  </si>
  <si>
    <t>ราคากลาง</t>
  </si>
  <si>
    <t>รวมงาน  ห้องพักอาจารย์, เป็นเงิน</t>
  </si>
  <si>
    <t xml:space="preserve">แบบ ปร.5 (ก) (ข)  ที่แนบ  มีจำนวน         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</si>
</sst>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00_-;\-* #,##0.0000_-;_-* &quot;-&quot;??_-;_-@_-"/>
    <numFmt numFmtId="165" formatCode="_-* #,##0_-;\-* #,##0_-;_-* &quot;-&quot;??_-;_-@"/>
    <numFmt numFmtId="166" formatCode="_-* #,##0.0000_-;\-* #,##0.0000_-;_-* &quot;-&quot;????_-;_-@_-"/>
  </numFmts>
  <fonts count="11">
    <font>
      <sz val="11"/>
      <color theme="1"/>
      <name val="Calibri"/>
      <family val="2"/>
      <charset val="222"/>
      <scheme val="minor"/>
    </font>
    <font>
      <sz val="11"/>
      <color theme="1"/>
      <name val="Calibri"/>
      <family val="2"/>
      <charset val="222"/>
      <scheme val="minor"/>
    </font>
    <font>
      <sz val="8"/>
      <name val="Calibri"/>
      <family val="2"/>
      <charset val="222"/>
      <scheme val="minor"/>
    </font>
    <font>
      <b/>
      <sz val="16"/>
      <name val="TH Sarabun New"/>
      <family val="2"/>
    </font>
    <font>
      <sz val="16"/>
      <name val="TH Sarabun New"/>
      <family val="2"/>
    </font>
    <font>
      <b/>
      <sz val="16"/>
      <color rgb="FFFF0000"/>
      <name val="TH Sarabun New"/>
      <family val="2"/>
    </font>
    <font>
      <sz val="16"/>
      <color rgb="FFFF0000"/>
      <name val="TH Sarabun New"/>
      <family val="2"/>
    </font>
    <font>
      <b/>
      <sz val="16"/>
      <color theme="1"/>
      <name val="TH Sarabun New"/>
      <family val="2"/>
    </font>
    <font>
      <sz val="16"/>
      <color theme="1"/>
      <name val="TH Sarabun New"/>
      <family val="2"/>
    </font>
    <font>
      <sz val="16"/>
      <color indexed="8"/>
      <name val="TH Sarabun New"/>
      <family val="2"/>
    </font>
    <font>
      <b/>
      <sz val="14"/>
      <color theme="1"/>
      <name val="TH Sarabun New"/>
      <family val="2"/>
    </font>
  </fonts>
  <fills count="2">
    <fill>
      <patternFill patternType="none"/>
    </fill>
    <fill>
      <patternFill patternType="gray125"/>
    </fill>
  </fills>
  <borders count="75">
    <border>
      <left/>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style="thin">
        <color indexed="64"/>
      </right>
      <top/>
      <bottom/>
      <diagonal/>
    </border>
    <border>
      <left style="thin">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top/>
      <bottom style="hair">
        <color indexed="64"/>
      </bottom>
      <diagonal/>
    </border>
    <border>
      <left/>
      <right/>
      <top style="hair">
        <color indexed="64"/>
      </top>
      <bottom style="hair">
        <color indexed="64"/>
      </bottom>
      <diagonal/>
    </border>
    <border>
      <left/>
      <right style="thin">
        <color indexed="64"/>
      </right>
      <top/>
      <bottom style="double">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thin">
        <color indexed="64"/>
      </bottom>
      <diagonal/>
    </border>
    <border>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style="double">
        <color indexed="64"/>
      </bottom>
      <diagonal/>
    </border>
    <border>
      <left style="thin">
        <color indexed="64"/>
      </left>
      <right/>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bottom style="hair">
        <color rgb="FF000000"/>
      </bottom>
      <diagonal/>
    </border>
    <border>
      <left/>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bottom/>
      <diagonal/>
    </border>
    <border>
      <left style="thin">
        <color rgb="FF000000"/>
      </left>
      <right style="thin">
        <color rgb="FF000000"/>
      </right>
      <top style="thin">
        <color indexed="64"/>
      </top>
      <bottom style="hair">
        <color rgb="FF000000"/>
      </bottom>
      <diagonal/>
    </border>
    <border>
      <left style="thin">
        <color indexed="64"/>
      </left>
      <right style="thin">
        <color indexed="64"/>
      </right>
      <top style="thin">
        <color indexed="64"/>
      </top>
      <bottom style="hair">
        <color rgb="FF000000"/>
      </bottom>
      <diagonal/>
    </border>
    <border>
      <left/>
      <right/>
      <top style="hair">
        <color rgb="FF000000"/>
      </top>
      <bottom style="hair">
        <color rgb="FF000000"/>
      </bottom>
      <diagonal/>
    </border>
    <border>
      <left style="thin">
        <color indexed="64"/>
      </left>
      <right style="thin">
        <color indexed="64"/>
      </right>
      <top style="hair">
        <color rgb="FF000000"/>
      </top>
      <bottom style="hair">
        <color rgb="FF000000"/>
      </bottom>
      <diagonal/>
    </border>
    <border>
      <left/>
      <right style="thin">
        <color indexed="64"/>
      </right>
      <top style="hair">
        <color rgb="FF000000"/>
      </top>
      <bottom style="hair">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hair">
        <color rgb="FF000000"/>
      </top>
      <bottom/>
      <diagonal/>
    </border>
    <border>
      <left style="thin">
        <color rgb="FF000000"/>
      </left>
      <right style="thin">
        <color rgb="FF000000"/>
      </right>
      <top/>
      <bottom/>
      <diagonal/>
    </border>
    <border>
      <left/>
      <right/>
      <top style="hair">
        <color indexed="64"/>
      </top>
      <bottom/>
      <diagonal/>
    </border>
    <border>
      <left/>
      <right style="thin">
        <color indexed="64"/>
      </right>
      <top style="hair">
        <color indexed="64"/>
      </top>
      <bottom/>
      <diagonal/>
    </border>
    <border>
      <left/>
      <right/>
      <top/>
      <bottom style="hair">
        <color rgb="FF000000"/>
      </bottom>
      <diagonal/>
    </border>
    <border>
      <left style="thin">
        <color indexed="64"/>
      </left>
      <right style="thin">
        <color indexed="64"/>
      </right>
      <top/>
      <bottom style="hair">
        <color rgb="FF000000"/>
      </bottom>
      <diagonal/>
    </border>
    <border>
      <left/>
      <right style="thin">
        <color indexed="64"/>
      </right>
      <top/>
      <bottom style="hair">
        <color rgb="FF000000"/>
      </bottom>
      <diagonal/>
    </border>
    <border>
      <left/>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rgb="FF000000"/>
      </right>
      <top style="hair">
        <color rgb="FF000000"/>
      </top>
      <bottom/>
      <diagonal/>
    </border>
    <border>
      <left/>
      <right/>
      <top style="hair">
        <color rgb="FF000000"/>
      </top>
      <bottom/>
      <diagonal/>
    </border>
    <border>
      <left/>
      <right style="thin">
        <color indexed="64"/>
      </right>
      <top style="hair">
        <color rgb="FF000000"/>
      </top>
      <bottom/>
      <diagonal/>
    </border>
    <border>
      <left/>
      <right style="thin">
        <color indexed="64"/>
      </right>
      <top/>
      <bottom/>
      <diagonal/>
    </border>
    <border>
      <left style="thin">
        <color rgb="FF000000"/>
      </left>
      <right style="thin">
        <color rgb="FF000000"/>
      </right>
      <top style="thin">
        <color rgb="FF000000"/>
      </top>
      <bottom/>
      <diagonal/>
    </border>
    <border>
      <left/>
      <right/>
      <top style="hair">
        <color rgb="FF000000"/>
      </top>
      <bottom style="hair">
        <color indexed="64"/>
      </bottom>
      <diagonal/>
    </border>
    <border>
      <left style="thin">
        <color indexed="64"/>
      </left>
      <right style="thin">
        <color indexed="64"/>
      </right>
      <top style="hair">
        <color rgb="FF000000"/>
      </top>
      <bottom style="hair">
        <color indexed="64"/>
      </bottom>
      <diagonal/>
    </border>
    <border>
      <left/>
      <right style="thin">
        <color indexed="64"/>
      </right>
      <top style="hair">
        <color rgb="FF000000"/>
      </top>
      <bottom style="hair">
        <color indexed="64"/>
      </bottom>
      <diagonal/>
    </border>
    <border>
      <left style="thin">
        <color rgb="FF000000"/>
      </left>
      <right style="thin">
        <color rgb="FF000000"/>
      </right>
      <top style="hair">
        <color indexed="64"/>
      </top>
      <bottom style="hair">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hair">
        <color indexed="64"/>
      </bottom>
      <diagonal/>
    </border>
  </borders>
  <cellStyleXfs count="2">
    <xf numFmtId="0" fontId="0" fillId="0" borderId="0"/>
    <xf numFmtId="43" fontId="1" fillId="0" borderId="0" applyFont="0" applyFill="0" applyBorder="0" applyAlignment="0" applyProtection="0"/>
  </cellStyleXfs>
  <cellXfs count="317">
    <xf numFmtId="0" fontId="0" fillId="0" borderId="0" xfId="0"/>
    <xf numFmtId="0" fontId="4" fillId="0" borderId="0" xfId="0" applyFont="1"/>
    <xf numFmtId="0" fontId="3" fillId="0" borderId="11" xfId="0" applyFont="1" applyBorder="1" applyAlignment="1">
      <alignment horizontal="left"/>
    </xf>
    <xf numFmtId="0" fontId="3" fillId="0" borderId="11" xfId="0" applyFont="1" applyBorder="1"/>
    <xf numFmtId="1" fontId="4" fillId="0" borderId="11" xfId="0" applyNumberFormat="1" applyFont="1" applyBorder="1" applyAlignment="1">
      <alignment horizontal="center"/>
    </xf>
    <xf numFmtId="0" fontId="4" fillId="0" borderId="11" xfId="0" applyFont="1" applyBorder="1"/>
    <xf numFmtId="43" fontId="4" fillId="0" borderId="11" xfId="1" applyFont="1" applyFill="1" applyBorder="1"/>
    <xf numFmtId="0" fontId="4" fillId="0" borderId="11" xfId="0" applyFont="1" applyBorder="1" applyAlignment="1">
      <alignment horizontal="center"/>
    </xf>
    <xf numFmtId="0" fontId="3" fillId="0" borderId="12" xfId="0" applyFont="1" applyBorder="1" applyAlignment="1">
      <alignment horizontal="left"/>
    </xf>
    <xf numFmtId="0" fontId="3" fillId="0" borderId="12" xfId="0" applyFont="1" applyBorder="1"/>
    <xf numFmtId="1" fontId="4" fillId="0" borderId="12" xfId="0" applyNumberFormat="1" applyFont="1" applyBorder="1" applyAlignment="1">
      <alignment horizontal="center"/>
    </xf>
    <xf numFmtId="0" fontId="4" fillId="0" borderId="12" xfId="0" applyFont="1" applyBorder="1"/>
    <xf numFmtId="43" fontId="4" fillId="0" borderId="12" xfId="1" applyFont="1" applyFill="1" applyBorder="1"/>
    <xf numFmtId="0" fontId="4" fillId="0" borderId="12" xfId="0" applyFont="1" applyBorder="1" applyAlignment="1">
      <alignment horizontal="center"/>
    </xf>
    <xf numFmtId="43" fontId="3" fillId="0" borderId="12" xfId="1" applyFont="1" applyFill="1" applyBorder="1"/>
    <xf numFmtId="0" fontId="3" fillId="0" borderId="12" xfId="0" applyFont="1" applyBorder="1" applyAlignment="1">
      <alignment horizontal="center"/>
    </xf>
    <xf numFmtId="43" fontId="3" fillId="0" borderId="12" xfId="1" applyFont="1" applyFill="1" applyBorder="1" applyAlignment="1">
      <alignment horizontal="center"/>
    </xf>
    <xf numFmtId="43" fontId="3" fillId="0" borderId="32" xfId="1" applyFont="1" applyFill="1" applyBorder="1" applyAlignment="1">
      <alignment horizontal="center"/>
    </xf>
    <xf numFmtId="0" fontId="3" fillId="0" borderId="32" xfId="0" applyFont="1" applyBorder="1" applyAlignment="1">
      <alignment horizontal="center"/>
    </xf>
    <xf numFmtId="49" fontId="3" fillId="0" borderId="47" xfId="0" applyNumberFormat="1" applyFont="1" applyBorder="1" applyAlignment="1">
      <alignment horizontal="center" vertical="center"/>
    </xf>
    <xf numFmtId="49" fontId="3" fillId="0" borderId="47" xfId="0" applyNumberFormat="1" applyFont="1" applyBorder="1" applyAlignment="1">
      <alignment horizontal="left" vertical="center"/>
    </xf>
    <xf numFmtId="1" fontId="3" fillId="0" borderId="47" xfId="0" applyNumberFormat="1" applyFont="1" applyBorder="1" applyAlignment="1">
      <alignment horizontal="center" vertical="center"/>
    </xf>
    <xf numFmtId="165" fontId="3" fillId="0" borderId="47" xfId="0" applyNumberFormat="1" applyFont="1" applyBorder="1" applyAlignment="1">
      <alignment horizontal="center" vertical="center"/>
    </xf>
    <xf numFmtId="165" fontId="3" fillId="0" borderId="47" xfId="0" applyNumberFormat="1" applyFont="1" applyBorder="1" applyAlignment="1">
      <alignment vertical="center"/>
    </xf>
    <xf numFmtId="43" fontId="3" fillId="0" borderId="47" xfId="1" applyFont="1" applyFill="1" applyBorder="1" applyAlignment="1">
      <alignment vertical="center"/>
    </xf>
    <xf numFmtId="0" fontId="3" fillId="0" borderId="48" xfId="0" applyFont="1" applyBorder="1" applyAlignment="1">
      <alignment horizontal="center" vertical="center"/>
    </xf>
    <xf numFmtId="0" fontId="3" fillId="0" borderId="0" xfId="0" applyFont="1"/>
    <xf numFmtId="49" fontId="4" fillId="0" borderId="41" xfId="0" applyNumberFormat="1" applyFont="1" applyBorder="1" applyAlignment="1">
      <alignment horizontal="center" vertical="center"/>
    </xf>
    <xf numFmtId="49" fontId="4" fillId="0" borderId="49" xfId="0" applyNumberFormat="1" applyFont="1" applyBorder="1" applyAlignment="1">
      <alignment vertical="center"/>
    </xf>
    <xf numFmtId="1" fontId="4" fillId="0" borderId="50" xfId="1" applyNumberFormat="1" applyFont="1" applyFill="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43" fontId="4" fillId="0" borderId="50" xfId="1" applyFont="1" applyFill="1" applyBorder="1" applyAlignment="1" applyProtection="1">
      <alignment vertical="center"/>
      <protection locked="0"/>
    </xf>
    <xf numFmtId="43" fontId="4" fillId="0" borderId="50" xfId="1" applyFont="1" applyFill="1" applyBorder="1" applyAlignment="1" applyProtection="1">
      <alignment horizontal="center" vertical="center"/>
      <protection locked="0"/>
    </xf>
    <xf numFmtId="43" fontId="4" fillId="0" borderId="51" xfId="1" applyFont="1" applyFill="1" applyBorder="1" applyAlignment="1" applyProtection="1">
      <alignment horizontal="center" vertical="center"/>
      <protection locked="0"/>
    </xf>
    <xf numFmtId="0" fontId="3" fillId="0" borderId="50" xfId="0" applyFont="1" applyBorder="1" applyAlignment="1">
      <alignment horizontal="center" vertical="center"/>
    </xf>
    <xf numFmtId="49" fontId="4" fillId="0" borderId="42" xfId="0" applyNumberFormat="1" applyFont="1" applyBorder="1" applyAlignment="1">
      <alignment horizontal="center" vertical="center"/>
    </xf>
    <xf numFmtId="0" fontId="4" fillId="0" borderId="12" xfId="0" applyFont="1" applyBorder="1" applyAlignment="1" applyProtection="1">
      <alignment vertical="center"/>
      <protection locked="0"/>
    </xf>
    <xf numFmtId="1" fontId="4" fillId="0" borderId="19" xfId="1" applyNumberFormat="1" applyFont="1" applyFill="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43" fontId="4" fillId="0" borderId="19" xfId="1" applyFont="1" applyFill="1" applyBorder="1" applyAlignment="1" applyProtection="1">
      <alignment vertical="center"/>
      <protection locked="0"/>
    </xf>
    <xf numFmtId="43" fontId="4" fillId="0" borderId="21" xfId="1" applyFont="1" applyFill="1" applyBorder="1" applyAlignment="1" applyProtection="1">
      <alignment horizontal="center" vertical="center"/>
      <protection locked="0"/>
    </xf>
    <xf numFmtId="49" fontId="4" fillId="0" borderId="55" xfId="0" applyNumberFormat="1" applyFont="1" applyBorder="1" applyAlignment="1">
      <alignment horizontal="center" vertical="center"/>
    </xf>
    <xf numFmtId="0" fontId="4" fillId="0" borderId="56" xfId="0" applyFont="1" applyBorder="1" applyAlignment="1" applyProtection="1">
      <alignment vertical="center"/>
      <protection locked="0"/>
    </xf>
    <xf numFmtId="1" fontId="4" fillId="0" borderId="40" xfId="1" applyNumberFormat="1" applyFont="1" applyFill="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43" fontId="4" fillId="0" borderId="40" xfId="1" applyFont="1" applyFill="1" applyBorder="1" applyAlignment="1" applyProtection="1">
      <alignment vertical="center"/>
      <protection locked="0"/>
    </xf>
    <xf numFmtId="43" fontId="4" fillId="0" borderId="57" xfId="1" applyFont="1" applyFill="1" applyBorder="1" applyAlignment="1" applyProtection="1">
      <alignment horizontal="center" vertical="center"/>
      <protection locked="0"/>
    </xf>
    <xf numFmtId="0" fontId="3" fillId="0" borderId="54" xfId="0" applyFont="1" applyBorder="1" applyAlignment="1">
      <alignment horizontal="center" vertical="center"/>
    </xf>
    <xf numFmtId="49" fontId="4" fillId="0" borderId="52" xfId="0" applyNumberFormat="1" applyFont="1" applyBorder="1" applyAlignment="1">
      <alignment horizontal="center" vertical="center"/>
    </xf>
    <xf numFmtId="49" fontId="3" fillId="0" borderId="61" xfId="0" applyNumberFormat="1" applyFont="1" applyBorder="1" applyAlignment="1">
      <alignment horizontal="center" vertical="center"/>
    </xf>
    <xf numFmtId="1" fontId="4" fillId="0" borderId="62" xfId="1" applyNumberFormat="1" applyFont="1" applyFill="1" applyBorder="1" applyAlignment="1" applyProtection="1">
      <alignment horizontal="center" vertical="center"/>
      <protection locked="0"/>
    </xf>
    <xf numFmtId="0" fontId="4" fillId="0" borderId="62" xfId="0" applyFont="1" applyBorder="1" applyAlignment="1" applyProtection="1">
      <alignment horizontal="center" vertical="center"/>
      <protection locked="0"/>
    </xf>
    <xf numFmtId="43" fontId="4" fillId="0" borderId="62" xfId="1" applyFont="1" applyFill="1" applyBorder="1" applyAlignment="1" applyProtection="1">
      <alignment vertical="center"/>
      <protection locked="0"/>
    </xf>
    <xf numFmtId="43" fontId="4" fillId="0" borderId="62" xfId="1" applyFont="1" applyFill="1" applyBorder="1" applyAlignment="1" applyProtection="1">
      <alignment horizontal="center" vertical="center"/>
      <protection locked="0"/>
    </xf>
    <xf numFmtId="43" fontId="4" fillId="0" borderId="63" xfId="1" applyFont="1" applyFill="1" applyBorder="1" applyAlignment="1" applyProtection="1">
      <alignment horizontal="center" vertical="center"/>
      <protection locked="0"/>
    </xf>
    <xf numFmtId="43" fontId="3" fillId="0" borderId="62" xfId="1" applyFont="1" applyFill="1" applyBorder="1" applyAlignment="1" applyProtection="1">
      <alignment vertical="center"/>
      <protection locked="0"/>
    </xf>
    <xf numFmtId="0" fontId="3" fillId="0" borderId="62" xfId="0" applyFont="1" applyBorder="1" applyAlignment="1">
      <alignment horizontal="center" vertical="center"/>
    </xf>
    <xf numFmtId="49" fontId="3" fillId="0" borderId="0" xfId="0" applyNumberFormat="1" applyFont="1" applyAlignment="1">
      <alignment horizontal="center" vertical="center"/>
    </xf>
    <xf numFmtId="1" fontId="4" fillId="0" borderId="8" xfId="1" applyNumberFormat="1" applyFont="1" applyFill="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43" fontId="4" fillId="0" borderId="8" xfId="1" applyFont="1" applyFill="1" applyBorder="1" applyAlignment="1" applyProtection="1">
      <alignment vertical="center"/>
      <protection locked="0"/>
    </xf>
    <xf numFmtId="43" fontId="4" fillId="0" borderId="8" xfId="1" applyFont="1" applyFill="1" applyBorder="1" applyAlignment="1" applyProtection="1">
      <alignment horizontal="center" vertical="center"/>
      <protection locked="0"/>
    </xf>
    <xf numFmtId="43" fontId="4" fillId="0" borderId="67" xfId="1" applyFont="1" applyFill="1" applyBorder="1" applyAlignment="1" applyProtection="1">
      <alignment horizontal="center" vertical="center"/>
      <protection locked="0"/>
    </xf>
    <xf numFmtId="43" fontId="3" fillId="0" borderId="8" xfId="1" applyFont="1" applyFill="1" applyBorder="1" applyAlignment="1" applyProtection="1">
      <alignment vertical="center"/>
      <protection locked="0"/>
    </xf>
    <xf numFmtId="0" fontId="3" fillId="0" borderId="8" xfId="0" applyFont="1" applyBorder="1" applyAlignment="1">
      <alignment horizontal="center" vertical="center"/>
    </xf>
    <xf numFmtId="49" fontId="3" fillId="0" borderId="58" xfId="0" applyNumberFormat="1" applyFont="1" applyBorder="1" applyAlignment="1">
      <alignment vertical="center"/>
    </xf>
    <xf numFmtId="1" fontId="4" fillId="0" borderId="59" xfId="1" applyNumberFormat="1" applyFont="1" applyFill="1" applyBorder="1" applyAlignment="1" applyProtection="1">
      <alignment horizontal="center" vertical="center"/>
      <protection locked="0"/>
    </xf>
    <xf numFmtId="0" fontId="4" fillId="0" borderId="59" xfId="0" applyFont="1" applyBorder="1" applyAlignment="1" applyProtection="1">
      <alignment vertical="center"/>
      <protection locked="0"/>
    </xf>
    <xf numFmtId="43" fontId="4" fillId="0" borderId="59" xfId="1" applyFont="1" applyFill="1" applyBorder="1" applyAlignment="1" applyProtection="1">
      <alignment vertical="center"/>
      <protection locked="0"/>
    </xf>
    <xf numFmtId="43" fontId="4" fillId="0" borderId="60" xfId="1" applyFont="1" applyFill="1" applyBorder="1" applyAlignment="1" applyProtection="1">
      <alignment vertical="center"/>
      <protection locked="0"/>
    </xf>
    <xf numFmtId="0" fontId="3" fillId="0" borderId="59" xfId="0" applyFont="1" applyBorder="1" applyAlignment="1">
      <alignment horizontal="center" vertical="center"/>
    </xf>
    <xf numFmtId="0" fontId="3" fillId="0" borderId="31" xfId="0" applyFont="1" applyBorder="1" applyAlignment="1">
      <alignment horizontal="center" vertical="center"/>
    </xf>
    <xf numFmtId="0" fontId="5" fillId="0" borderId="31" xfId="0" applyFont="1" applyBorder="1" applyAlignment="1">
      <alignment horizontal="center" vertical="center"/>
    </xf>
    <xf numFmtId="49" fontId="4" fillId="0" borderId="0" xfId="0" applyNumberFormat="1" applyFont="1" applyAlignment="1">
      <alignment vertical="center"/>
    </xf>
    <xf numFmtId="0" fontId="5" fillId="0" borderId="8" xfId="0" applyFont="1" applyBorder="1" applyAlignment="1">
      <alignment horizontal="center" vertical="center"/>
    </xf>
    <xf numFmtId="49" fontId="3" fillId="0" borderId="52" xfId="0" applyNumberFormat="1" applyFont="1" applyBorder="1" applyAlignment="1">
      <alignment horizontal="center" vertical="center"/>
    </xf>
    <xf numFmtId="1" fontId="3" fillId="0" borderId="52" xfId="1" applyNumberFormat="1" applyFont="1" applyFill="1" applyBorder="1" applyAlignment="1" applyProtection="1">
      <alignment horizontal="center" vertical="center"/>
      <protection locked="0"/>
    </xf>
    <xf numFmtId="0" fontId="3" fillId="0" borderId="52" xfId="0" applyFont="1" applyBorder="1" applyAlignment="1" applyProtection="1">
      <alignment horizontal="center" vertical="center"/>
      <protection locked="0"/>
    </xf>
    <xf numFmtId="43" fontId="3" fillId="0" borderId="52" xfId="1" applyFont="1" applyFill="1" applyBorder="1" applyAlignment="1" applyProtection="1">
      <alignment vertical="center"/>
      <protection locked="0"/>
    </xf>
    <xf numFmtId="43" fontId="3" fillId="0" borderId="52" xfId="1" applyFont="1" applyFill="1" applyBorder="1" applyAlignment="1" applyProtection="1">
      <alignment horizontal="center" vertical="center"/>
      <protection locked="0"/>
    </xf>
    <xf numFmtId="0" fontId="5" fillId="0" borderId="52" xfId="0" applyFont="1" applyBorder="1" applyAlignment="1">
      <alignment horizontal="center" vertical="center"/>
    </xf>
    <xf numFmtId="1" fontId="3" fillId="0" borderId="68" xfId="1" applyNumberFormat="1" applyFont="1" applyFill="1" applyBorder="1" applyAlignment="1" applyProtection="1">
      <alignment horizontal="center" vertical="center"/>
      <protection locked="0"/>
    </xf>
    <xf numFmtId="0" fontId="3" fillId="0" borderId="68" xfId="0" applyFont="1" applyBorder="1" applyAlignment="1" applyProtection="1">
      <alignment horizontal="center" vertical="center"/>
      <protection locked="0"/>
    </xf>
    <xf numFmtId="43" fontId="3" fillId="0" borderId="68" xfId="1" applyFont="1" applyFill="1" applyBorder="1" applyAlignment="1" applyProtection="1">
      <alignment vertical="center"/>
      <protection locked="0"/>
    </xf>
    <xf numFmtId="43" fontId="3" fillId="0" borderId="68" xfId="1" applyFont="1" applyFill="1" applyBorder="1" applyAlignment="1" applyProtection="1">
      <alignment horizontal="center" vertical="center"/>
      <protection locked="0"/>
    </xf>
    <xf numFmtId="0" fontId="5" fillId="0" borderId="68" xfId="0" applyFont="1" applyBorder="1" applyAlignment="1">
      <alignment horizontal="center" vertical="center"/>
    </xf>
    <xf numFmtId="49" fontId="3" fillId="0" borderId="58" xfId="0" applyNumberFormat="1" applyFont="1" applyBorder="1" applyAlignment="1">
      <alignment horizontal="left" vertical="center"/>
    </xf>
    <xf numFmtId="0" fontId="4" fillId="0" borderId="59" xfId="0" applyFont="1" applyBorder="1" applyAlignment="1" applyProtection="1">
      <alignment horizontal="left" vertical="center"/>
      <protection locked="0"/>
    </xf>
    <xf numFmtId="43" fontId="4" fillId="0" borderId="59" xfId="1" applyFont="1" applyFill="1" applyBorder="1" applyAlignment="1" applyProtection="1">
      <alignment horizontal="left" vertical="center"/>
      <protection locked="0"/>
    </xf>
    <xf numFmtId="43" fontId="4" fillId="0" borderId="60" xfId="1" applyFont="1" applyFill="1" applyBorder="1" applyAlignment="1" applyProtection="1">
      <alignment horizontal="left" vertical="center"/>
      <protection locked="0"/>
    </xf>
    <xf numFmtId="49" fontId="4" fillId="0" borderId="64" xfId="0" applyNumberFormat="1" applyFont="1" applyBorder="1" applyAlignment="1">
      <alignment horizontal="center" vertical="center"/>
    </xf>
    <xf numFmtId="49" fontId="4" fillId="0" borderId="65" xfId="0" applyNumberFormat="1" applyFont="1" applyBorder="1" applyAlignment="1">
      <alignment vertical="center"/>
    </xf>
    <xf numFmtId="1" fontId="4" fillId="0" borderId="54" xfId="1" applyNumberFormat="1" applyFont="1" applyFill="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43" fontId="4" fillId="0" borderId="54" xfId="1" applyFont="1" applyFill="1" applyBorder="1" applyAlignment="1" applyProtection="1">
      <alignment vertical="center"/>
      <protection locked="0"/>
    </xf>
    <xf numFmtId="43" fontId="4" fillId="0" borderId="66" xfId="1" applyFont="1" applyFill="1" applyBorder="1" applyAlignment="1" applyProtection="1">
      <alignment horizontal="center" vertical="center"/>
      <protection locked="0"/>
    </xf>
    <xf numFmtId="43" fontId="4" fillId="0" borderId="19" xfId="1" applyFont="1" applyFill="1" applyBorder="1" applyAlignment="1" applyProtection="1">
      <alignment horizontal="center" vertical="center"/>
      <protection locked="0"/>
    </xf>
    <xf numFmtId="43" fontId="4" fillId="0" borderId="31" xfId="1" applyFont="1" applyFill="1" applyBorder="1" applyAlignment="1">
      <alignment horizontal="center" vertical="center"/>
    </xf>
    <xf numFmtId="0" fontId="6" fillId="0" borderId="0" xfId="0" applyFont="1"/>
    <xf numFmtId="1" fontId="4" fillId="0" borderId="52" xfId="1" applyNumberFormat="1" applyFont="1" applyFill="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43" fontId="4" fillId="0" borderId="52" xfId="1" applyFont="1" applyFill="1" applyBorder="1" applyAlignment="1" applyProtection="1">
      <alignment vertical="center"/>
      <protection locked="0"/>
    </xf>
    <xf numFmtId="43" fontId="4" fillId="0" borderId="52" xfId="1" applyFont="1" applyFill="1" applyBorder="1" applyAlignment="1" applyProtection="1">
      <alignment horizontal="center" vertical="center"/>
      <protection locked="0"/>
    </xf>
    <xf numFmtId="0" fontId="3" fillId="0" borderId="52" xfId="0" applyFont="1" applyBorder="1" applyAlignment="1">
      <alignment horizontal="center" vertical="center"/>
    </xf>
    <xf numFmtId="49" fontId="3" fillId="0" borderId="58" xfId="0" applyNumberFormat="1" applyFont="1" applyBorder="1" applyAlignment="1">
      <alignment horizontal="center" vertical="center"/>
    </xf>
    <xf numFmtId="0" fontId="4" fillId="0" borderId="59" xfId="0" applyFont="1" applyBorder="1" applyAlignment="1" applyProtection="1">
      <alignment horizontal="center" vertical="center"/>
      <protection locked="0"/>
    </xf>
    <xf numFmtId="43" fontId="4" fillId="0" borderId="59" xfId="1" applyFont="1" applyFill="1" applyBorder="1" applyAlignment="1" applyProtection="1">
      <alignment horizontal="center" vertical="center"/>
      <protection locked="0"/>
    </xf>
    <xf numFmtId="43" fontId="4" fillId="0" borderId="60" xfId="1" applyFont="1" applyFill="1" applyBorder="1" applyAlignment="1" applyProtection="1">
      <alignment horizontal="center" vertical="center"/>
      <protection locked="0"/>
    </xf>
    <xf numFmtId="43" fontId="3" fillId="0" borderId="59" xfId="1" applyFont="1" applyFill="1" applyBorder="1" applyAlignment="1" applyProtection="1">
      <alignment vertical="center"/>
      <protection locked="0"/>
    </xf>
    <xf numFmtId="49" fontId="3" fillId="0" borderId="49" xfId="0" applyNumberFormat="1" applyFont="1" applyBorder="1" applyAlignment="1">
      <alignment vertical="center"/>
    </xf>
    <xf numFmtId="49" fontId="3" fillId="0" borderId="68" xfId="0" applyNumberFormat="1" applyFont="1" applyBorder="1" applyAlignment="1">
      <alignment horizontal="center" vertical="center"/>
    </xf>
    <xf numFmtId="0" fontId="3" fillId="0" borderId="68" xfId="0" applyFont="1" applyBorder="1" applyAlignment="1">
      <alignment horizontal="center" vertical="center"/>
    </xf>
    <xf numFmtId="49" fontId="4" fillId="0" borderId="68" xfId="0" applyNumberFormat="1" applyFont="1" applyBorder="1" applyAlignment="1">
      <alignment horizontal="center" vertical="center"/>
    </xf>
    <xf numFmtId="1" fontId="4" fillId="0" borderId="68" xfId="1" applyNumberFormat="1" applyFont="1" applyFill="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43" fontId="4" fillId="0" borderId="68" xfId="1" applyFont="1" applyFill="1" applyBorder="1" applyAlignment="1" applyProtection="1">
      <alignment vertical="center"/>
      <protection locked="0"/>
    </xf>
    <xf numFmtId="43" fontId="4" fillId="0" borderId="68" xfId="1" applyFont="1" applyFill="1" applyBorder="1" applyAlignment="1" applyProtection="1">
      <alignment horizontal="center" vertical="center"/>
      <protection locked="0"/>
    </xf>
    <xf numFmtId="43" fontId="4" fillId="0" borderId="50" xfId="1" applyFont="1" applyFill="1" applyBorder="1" applyAlignment="1" applyProtection="1">
      <alignment horizontal="center" vertical="center"/>
    </xf>
    <xf numFmtId="49" fontId="4" fillId="0" borderId="41" xfId="0" applyNumberFormat="1" applyFont="1" applyBorder="1" applyAlignment="1">
      <alignment vertical="center"/>
    </xf>
    <xf numFmtId="1" fontId="4" fillId="0" borderId="41" xfId="1" applyNumberFormat="1" applyFont="1" applyFill="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43" fontId="4" fillId="0" borderId="41" xfId="1" applyFont="1" applyFill="1" applyBorder="1" applyAlignment="1" applyProtection="1">
      <alignment vertical="center"/>
      <protection locked="0"/>
    </xf>
    <xf numFmtId="43" fontId="4" fillId="0" borderId="41" xfId="1" applyFont="1" applyFill="1" applyBorder="1" applyAlignment="1" applyProtection="1">
      <alignment horizontal="center" vertical="center"/>
      <protection locked="0"/>
    </xf>
    <xf numFmtId="0" fontId="3" fillId="0" borderId="41" xfId="0" applyFont="1" applyBorder="1" applyAlignment="1">
      <alignment horizontal="center" vertical="center"/>
    </xf>
    <xf numFmtId="49" fontId="4" fillId="0" borderId="64" xfId="0" applyNumberFormat="1" applyFont="1" applyBorder="1" applyAlignment="1">
      <alignment vertical="center"/>
    </xf>
    <xf numFmtId="1" fontId="4" fillId="0" borderId="64" xfId="1" applyNumberFormat="1" applyFont="1" applyFill="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3" fillId="0" borderId="64" xfId="0" applyFont="1" applyBorder="1" applyAlignment="1">
      <alignment horizontal="center" vertical="center"/>
    </xf>
    <xf numFmtId="0" fontId="4" fillId="0" borderId="69" xfId="0" applyFont="1" applyBorder="1" applyAlignment="1" applyProtection="1">
      <alignment vertical="center"/>
      <protection locked="0"/>
    </xf>
    <xf numFmtId="1" fontId="4" fillId="0" borderId="70" xfId="1" applyNumberFormat="1" applyFont="1" applyFill="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43" fontId="4" fillId="0" borderId="70" xfId="1" applyFont="1" applyFill="1" applyBorder="1" applyAlignment="1" applyProtection="1">
      <alignment vertical="center"/>
      <protection locked="0"/>
    </xf>
    <xf numFmtId="43" fontId="4" fillId="0" borderId="70" xfId="1" applyFont="1" applyFill="1" applyBorder="1" applyAlignment="1" applyProtection="1">
      <alignment horizontal="center" vertical="center"/>
      <protection locked="0"/>
    </xf>
    <xf numFmtId="43" fontId="4" fillId="0" borderId="71" xfId="1" applyFont="1" applyFill="1" applyBorder="1" applyAlignment="1" applyProtection="1">
      <alignment horizontal="center" vertical="center"/>
      <protection locked="0"/>
    </xf>
    <xf numFmtId="43" fontId="4" fillId="0" borderId="70" xfId="1" applyFont="1" applyFill="1" applyBorder="1" applyAlignment="1">
      <alignment horizontal="center" vertical="center"/>
    </xf>
    <xf numFmtId="0" fontId="6" fillId="0" borderId="65" xfId="0" applyFont="1" applyBorder="1"/>
    <xf numFmtId="43" fontId="4" fillId="0" borderId="54" xfId="1" applyFont="1" applyFill="1" applyBorder="1" applyAlignment="1" applyProtection="1">
      <alignment horizontal="center" vertical="center"/>
      <protection locked="0"/>
    </xf>
    <xf numFmtId="0" fontId="7" fillId="0" borderId="52" xfId="0" applyFont="1" applyBorder="1" applyAlignment="1">
      <alignment horizontal="center" vertical="center"/>
    </xf>
    <xf numFmtId="1" fontId="4" fillId="0" borderId="52" xfId="1" applyNumberFormat="1" applyFont="1" applyFill="1" applyBorder="1" applyAlignment="1">
      <alignment horizontal="center" vertical="center"/>
    </xf>
    <xf numFmtId="43" fontId="4" fillId="0" borderId="52" xfId="1" applyFont="1" applyFill="1" applyBorder="1" applyAlignment="1">
      <alignment horizontal="center" vertical="center"/>
    </xf>
    <xf numFmtId="43" fontId="4" fillId="0" borderId="52" xfId="1" applyFont="1" applyFill="1" applyBorder="1" applyAlignment="1">
      <alignment vertical="center"/>
    </xf>
    <xf numFmtId="43" fontId="3" fillId="0" borderId="52" xfId="1" applyFont="1" applyFill="1" applyBorder="1" applyAlignment="1">
      <alignment vertical="center"/>
    </xf>
    <xf numFmtId="0" fontId="3" fillId="0" borderId="53" xfId="0" applyFont="1" applyBorder="1" applyAlignment="1">
      <alignment horizontal="center" vertical="center"/>
    </xf>
    <xf numFmtId="0" fontId="4" fillId="0" borderId="0" xfId="0" applyFont="1" applyAlignment="1">
      <alignment horizontal="center"/>
    </xf>
    <xf numFmtId="1" fontId="4" fillId="0" borderId="0" xfId="0" applyNumberFormat="1" applyFont="1" applyAlignment="1">
      <alignment horizontal="center"/>
    </xf>
    <xf numFmtId="43" fontId="4" fillId="0" borderId="0" xfId="0" applyNumberFormat="1" applyFont="1"/>
    <xf numFmtId="43" fontId="4" fillId="0" borderId="0" xfId="1" applyFont="1" applyFill="1"/>
    <xf numFmtId="1" fontId="4" fillId="0" borderId="11" xfId="0" applyNumberFormat="1" applyFont="1" applyBorder="1"/>
    <xf numFmtId="0" fontId="4" fillId="0" borderId="11" xfId="0" applyFont="1" applyBorder="1" applyAlignment="1">
      <alignment horizontal="right"/>
    </xf>
    <xf numFmtId="43" fontId="4" fillId="0" borderId="11" xfId="1" applyFont="1" applyBorder="1"/>
    <xf numFmtId="1" fontId="4" fillId="0" borderId="12" xfId="0" applyNumberFormat="1" applyFont="1" applyBorder="1"/>
    <xf numFmtId="0" fontId="4" fillId="0" borderId="12" xfId="0" applyFont="1" applyBorder="1" applyAlignment="1">
      <alignment horizontal="right"/>
    </xf>
    <xf numFmtId="43" fontId="4" fillId="0" borderId="12" xfId="1" applyFont="1" applyBorder="1"/>
    <xf numFmtId="0" fontId="3" fillId="0" borderId="12" xfId="0" applyFont="1" applyBorder="1" applyAlignment="1">
      <alignment horizontal="right"/>
    </xf>
    <xf numFmtId="43" fontId="3" fillId="0" borderId="12" xfId="1" applyFont="1" applyBorder="1"/>
    <xf numFmtId="43" fontId="3" fillId="0" borderId="12" xfId="1" applyFont="1" applyBorder="1" applyAlignment="1">
      <alignment horizontal="center"/>
    </xf>
    <xf numFmtId="43" fontId="3" fillId="0" borderId="32" xfId="1" applyFont="1" applyBorder="1" applyAlignment="1">
      <alignment horizontal="center"/>
    </xf>
    <xf numFmtId="0" fontId="3" fillId="0" borderId="32" xfId="0" applyFont="1" applyBorder="1" applyAlignment="1">
      <alignment horizontal="right"/>
    </xf>
    <xf numFmtId="0" fontId="3" fillId="0" borderId="27" xfId="0" applyFont="1" applyBorder="1" applyAlignment="1">
      <alignment horizontal="center" vertical="center"/>
    </xf>
    <xf numFmtId="0" fontId="3" fillId="0" borderId="27" xfId="0" applyFont="1" applyBorder="1" applyAlignment="1">
      <alignment horizontal="left" vertical="center"/>
    </xf>
    <xf numFmtId="1" fontId="3" fillId="0" borderId="27" xfId="0" applyNumberFormat="1" applyFont="1" applyBorder="1" applyAlignment="1">
      <alignment horizontal="center" vertical="center"/>
    </xf>
    <xf numFmtId="0" fontId="3" fillId="0" borderId="27" xfId="0" applyFont="1" applyBorder="1" applyAlignment="1">
      <alignment horizontal="right"/>
    </xf>
    <xf numFmtId="0" fontId="3" fillId="0" borderId="27" xfId="0" applyFont="1" applyBorder="1" applyAlignment="1">
      <alignment horizontal="center"/>
    </xf>
    <xf numFmtId="43" fontId="3" fillId="0" borderId="27" xfId="1" applyFont="1" applyBorder="1" applyAlignment="1">
      <alignment horizontal="center"/>
    </xf>
    <xf numFmtId="49" fontId="3" fillId="0" borderId="42" xfId="0" applyNumberFormat="1" applyFont="1" applyBorder="1" applyAlignment="1">
      <alignment horizontal="center" vertical="center"/>
    </xf>
    <xf numFmtId="165" fontId="3" fillId="0" borderId="42" xfId="0" applyNumberFormat="1" applyFont="1" applyBorder="1" applyAlignment="1">
      <alignment vertical="center"/>
    </xf>
    <xf numFmtId="43" fontId="3" fillId="0" borderId="42" xfId="1" applyFont="1" applyBorder="1" applyAlignment="1">
      <alignment vertical="center"/>
    </xf>
    <xf numFmtId="1" fontId="4" fillId="0" borderId="19" xfId="1" applyNumberFormat="1" applyFont="1" applyBorder="1" applyAlignment="1" applyProtection="1">
      <alignment horizontal="center" vertical="center"/>
      <protection locked="0"/>
    </xf>
    <xf numFmtId="43" fontId="4" fillId="0" borderId="19" xfId="1" applyFont="1" applyBorder="1" applyAlignment="1" applyProtection="1">
      <alignment horizontal="center" vertical="center"/>
      <protection locked="0"/>
    </xf>
    <xf numFmtId="43" fontId="4" fillId="0" borderId="19" xfId="1" applyFont="1" applyBorder="1" applyAlignment="1" applyProtection="1">
      <alignment vertical="center"/>
      <protection locked="0"/>
    </xf>
    <xf numFmtId="0" fontId="5" fillId="0" borderId="0" xfId="0" applyFont="1"/>
    <xf numFmtId="43" fontId="5" fillId="0" borderId="0" xfId="1" applyFont="1"/>
    <xf numFmtId="43" fontId="5" fillId="0" borderId="0" xfId="0" applyNumberFormat="1" applyFont="1"/>
    <xf numFmtId="43" fontId="6" fillId="0" borderId="19" xfId="1" applyFont="1" applyBorder="1" applyAlignment="1">
      <alignment horizontal="center" vertical="center"/>
    </xf>
    <xf numFmtId="43" fontId="6" fillId="0" borderId="0" xfId="1" applyFont="1"/>
    <xf numFmtId="43" fontId="6" fillId="0" borderId="19" xfId="1" applyFont="1" applyFill="1" applyBorder="1" applyAlignment="1">
      <alignment horizontal="center" vertical="center"/>
    </xf>
    <xf numFmtId="43" fontId="6" fillId="0" borderId="31" xfId="1" applyFont="1" applyBorder="1" applyAlignment="1">
      <alignment horizontal="center" vertical="center"/>
    </xf>
    <xf numFmtId="43" fontId="4" fillId="0" borderId="31" xfId="1" applyFont="1" applyBorder="1" applyAlignment="1">
      <alignment horizontal="center" vertical="center"/>
    </xf>
    <xf numFmtId="43" fontId="4" fillId="0" borderId="19" xfId="1" applyFont="1" applyFill="1" applyBorder="1" applyAlignment="1" applyProtection="1">
      <alignment horizontal="right" vertical="center"/>
      <protection locked="0"/>
    </xf>
    <xf numFmtId="43" fontId="4" fillId="0" borderId="21" xfId="1" applyFont="1" applyBorder="1" applyAlignment="1" applyProtection="1">
      <alignment horizontal="center" vertical="center"/>
      <protection locked="0"/>
    </xf>
    <xf numFmtId="49" fontId="4" fillId="0" borderId="42" xfId="0" applyNumberFormat="1" applyFont="1" applyBorder="1" applyAlignment="1">
      <alignment horizontal="right" vertical="center"/>
    </xf>
    <xf numFmtId="1" fontId="4" fillId="0" borderId="19" xfId="1" applyNumberFormat="1" applyFont="1" applyBorder="1" applyAlignment="1" applyProtection="1">
      <alignment horizontal="right" vertical="center"/>
      <protection locked="0"/>
    </xf>
    <xf numFmtId="0" fontId="8" fillId="0" borderId="32" xfId="0" applyFont="1" applyBorder="1" applyAlignment="1">
      <alignment vertical="center"/>
    </xf>
    <xf numFmtId="0" fontId="7" fillId="0" borderId="38" xfId="0" applyFont="1" applyBorder="1" applyAlignment="1">
      <alignment horizontal="center" vertical="center"/>
    </xf>
    <xf numFmtId="1" fontId="8" fillId="0" borderId="32" xfId="0" applyNumberFormat="1" applyFont="1" applyBorder="1" applyAlignment="1">
      <alignment vertical="center"/>
    </xf>
    <xf numFmtId="0" fontId="8" fillId="0" borderId="32" xfId="0" applyFont="1" applyBorder="1" applyAlignment="1">
      <alignment horizontal="center" vertical="center"/>
    </xf>
    <xf numFmtId="43" fontId="8" fillId="0" borderId="32" xfId="1" applyFont="1" applyBorder="1" applyAlignment="1">
      <alignment horizontal="right" vertical="center"/>
    </xf>
    <xf numFmtId="43" fontId="7" fillId="0" borderId="32" xfId="1" applyFont="1" applyBorder="1" applyAlignment="1">
      <alignment horizontal="right" vertical="center"/>
    </xf>
    <xf numFmtId="43" fontId="4" fillId="0" borderId="32" xfId="1" applyFont="1" applyBorder="1" applyAlignment="1">
      <alignment horizontal="center" vertical="center"/>
    </xf>
    <xf numFmtId="0" fontId="3" fillId="0" borderId="0" xfId="0" applyFont="1" applyAlignment="1">
      <alignment horizontal="right" vertical="center"/>
    </xf>
    <xf numFmtId="1" fontId="3" fillId="0" borderId="0" xfId="0" applyNumberFormat="1" applyFont="1" applyAlignment="1">
      <alignment horizontal="right" vertical="center"/>
    </xf>
    <xf numFmtId="43" fontId="3" fillId="0" borderId="0" xfId="1" applyFont="1" applyAlignment="1">
      <alignment horizontal="right" vertical="center"/>
    </xf>
    <xf numFmtId="0" fontId="4" fillId="0" borderId="0" xfId="0" applyFont="1" applyAlignment="1">
      <alignment horizontal="center" vertical="center"/>
    </xf>
    <xf numFmtId="0" fontId="4" fillId="0" borderId="0" xfId="0" applyFont="1" applyAlignment="1">
      <alignment vertical="center"/>
    </xf>
    <xf numFmtId="1" fontId="4" fillId="0" borderId="0" xfId="0" applyNumberFormat="1" applyFont="1" applyAlignment="1">
      <alignment vertical="center"/>
    </xf>
    <xf numFmtId="43" fontId="4" fillId="0" borderId="0" xfId="0" applyNumberFormat="1" applyFont="1" applyAlignment="1">
      <alignment vertical="center"/>
    </xf>
    <xf numFmtId="43" fontId="4" fillId="0" borderId="0" xfId="0" applyNumberFormat="1" applyFont="1" applyAlignment="1">
      <alignment horizontal="right" vertical="center"/>
    </xf>
    <xf numFmtId="43" fontId="4" fillId="0" borderId="0" xfId="1" applyFont="1" applyAlignment="1">
      <alignment vertical="center"/>
    </xf>
    <xf numFmtId="1" fontId="4" fillId="0" borderId="0" xfId="0" applyNumberFormat="1" applyFont="1"/>
    <xf numFmtId="43" fontId="4" fillId="0" borderId="0" xfId="0" applyNumberFormat="1" applyFont="1" applyAlignment="1">
      <alignment horizontal="right"/>
    </xf>
    <xf numFmtId="43" fontId="4" fillId="0" borderId="0" xfId="1" applyFont="1"/>
    <xf numFmtId="0" fontId="7" fillId="0" borderId="0" xfId="0" applyFont="1"/>
    <xf numFmtId="0" fontId="8" fillId="0" borderId="0" xfId="0" applyFont="1"/>
    <xf numFmtId="0" fontId="7" fillId="0" borderId="11" xfId="0" applyFont="1" applyBorder="1"/>
    <xf numFmtId="0" fontId="7" fillId="0" borderId="12" xfId="0" applyFont="1" applyBorder="1"/>
    <xf numFmtId="1" fontId="7" fillId="0" borderId="12" xfId="0" applyNumberFormat="1" applyFont="1" applyBorder="1"/>
    <xf numFmtId="0" fontId="7" fillId="0" borderId="12" xfId="0" applyFont="1" applyBorder="1" applyAlignment="1">
      <alignment horizontal="right"/>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wrapText="1"/>
    </xf>
    <xf numFmtId="0" fontId="8" fillId="0" borderId="0" xfId="0" applyFont="1" applyAlignment="1">
      <alignment vertical="center" wrapText="1"/>
    </xf>
    <xf numFmtId="0" fontId="8" fillId="0" borderId="14" xfId="1" applyNumberFormat="1" applyFont="1" applyBorder="1" applyAlignment="1">
      <alignment horizontal="center"/>
    </xf>
    <xf numFmtId="43" fontId="8" fillId="0" borderId="15" xfId="1" applyFont="1" applyBorder="1"/>
    <xf numFmtId="164" fontId="8" fillId="0" borderId="19" xfId="1" applyNumberFormat="1" applyFont="1" applyBorder="1"/>
    <xf numFmtId="43" fontId="8" fillId="0" borderId="31" xfId="1" applyFont="1" applyBorder="1"/>
    <xf numFmtId="0" fontId="8" fillId="0" borderId="22" xfId="0" applyFont="1" applyBorder="1"/>
    <xf numFmtId="0" fontId="8" fillId="0" borderId="18" xfId="1" applyNumberFormat="1" applyFont="1" applyBorder="1" applyAlignment="1">
      <alignment horizontal="center"/>
    </xf>
    <xf numFmtId="43" fontId="8" fillId="0" borderId="19" xfId="1" applyFont="1" applyBorder="1"/>
    <xf numFmtId="0" fontId="8" fillId="0" borderId="23" xfId="0" applyFont="1" applyBorder="1"/>
    <xf numFmtId="0" fontId="8" fillId="0" borderId="19" xfId="0" applyFont="1" applyBorder="1"/>
    <xf numFmtId="0" fontId="8" fillId="0" borderId="18" xfId="0" applyFont="1" applyBorder="1"/>
    <xf numFmtId="0" fontId="8" fillId="0" borderId="24" xfId="0" applyFont="1" applyBorder="1"/>
    <xf numFmtId="43" fontId="8" fillId="0" borderId="25" xfId="0" applyNumberFormat="1" applyFont="1" applyBorder="1"/>
    <xf numFmtId="0" fontId="8" fillId="0" borderId="25" xfId="0" applyFont="1" applyBorder="1"/>
    <xf numFmtId="0" fontId="8" fillId="0" borderId="26" xfId="0" applyFont="1" applyBorder="1"/>
    <xf numFmtId="43" fontId="8" fillId="0" borderId="1" xfId="0" applyNumberFormat="1" applyFont="1" applyBorder="1"/>
    <xf numFmtId="166" fontId="8" fillId="0" borderId="0" xfId="0" applyNumberFormat="1" applyFont="1"/>
    <xf numFmtId="0" fontId="7" fillId="0" borderId="12" xfId="0" applyFont="1" applyBorder="1" applyAlignment="1">
      <alignment horizontal="center"/>
    </xf>
    <xf numFmtId="0" fontId="8" fillId="0" borderId="14" xfId="0" applyFont="1" applyBorder="1" applyAlignment="1">
      <alignment horizontal="center"/>
    </xf>
    <xf numFmtId="0" fontId="8" fillId="0" borderId="18" xfId="0" applyFont="1" applyBorder="1" applyAlignment="1">
      <alignment horizontal="center"/>
    </xf>
    <xf numFmtId="43" fontId="8" fillId="0" borderId="26" xfId="0" applyNumberFormat="1" applyFont="1" applyBorder="1"/>
    <xf numFmtId="0" fontId="8" fillId="0" borderId="28" xfId="0" applyFont="1" applyBorder="1"/>
    <xf numFmtId="0" fontId="8" fillId="0" borderId="46" xfId="0" applyFont="1" applyBorder="1"/>
    <xf numFmtId="43" fontId="8" fillId="0" borderId="4" xfId="0" applyNumberFormat="1" applyFont="1" applyBorder="1"/>
    <xf numFmtId="0" fontId="3" fillId="0" borderId="0" xfId="0" applyFont="1" applyAlignment="1">
      <alignment vertical="center"/>
    </xf>
    <xf numFmtId="43" fontId="5" fillId="0" borderId="0" xfId="0" applyNumberFormat="1" applyFont="1" applyAlignment="1">
      <alignment vertical="center"/>
    </xf>
    <xf numFmtId="49" fontId="3" fillId="0" borderId="72" xfId="0" applyNumberFormat="1" applyFont="1" applyBorder="1" applyAlignment="1">
      <alignment vertical="center"/>
    </xf>
    <xf numFmtId="1" fontId="3" fillId="0" borderId="72" xfId="0" applyNumberFormat="1" applyFont="1" applyBorder="1" applyAlignment="1">
      <alignment vertical="center"/>
    </xf>
    <xf numFmtId="165" fontId="3" fillId="0" borderId="72" xfId="0" applyNumberFormat="1" applyFont="1" applyBorder="1" applyAlignment="1">
      <alignment horizontal="center" vertical="center"/>
    </xf>
    <xf numFmtId="165" fontId="3" fillId="0" borderId="72" xfId="0" applyNumberFormat="1" applyFont="1" applyBorder="1" applyAlignment="1">
      <alignment horizontal="right" vertical="center"/>
    </xf>
    <xf numFmtId="165" fontId="3" fillId="0" borderId="72" xfId="0" applyNumberFormat="1" applyFont="1" applyBorder="1" applyAlignment="1">
      <alignment vertical="center"/>
    </xf>
    <xf numFmtId="0" fontId="4" fillId="0" borderId="73" xfId="0" applyFont="1" applyBorder="1" applyAlignment="1" applyProtection="1">
      <alignment vertical="center"/>
      <protection locked="0"/>
    </xf>
    <xf numFmtId="1" fontId="4" fillId="0" borderId="50" xfId="1" applyNumberFormat="1" applyFont="1" applyBorder="1" applyAlignment="1" applyProtection="1">
      <alignment horizontal="center" vertical="center"/>
      <protection locked="0"/>
    </xf>
    <xf numFmtId="43" fontId="4" fillId="0" borderId="49" xfId="1" applyFont="1" applyBorder="1" applyAlignment="1">
      <alignment vertical="center"/>
    </xf>
    <xf numFmtId="43" fontId="4" fillId="0" borderId="50" xfId="1" applyFont="1" applyBorder="1" applyAlignment="1" applyProtection="1">
      <alignment horizontal="center" vertical="center"/>
      <protection locked="0"/>
    </xf>
    <xf numFmtId="43" fontId="4" fillId="0" borderId="50" xfId="1" applyFont="1" applyBorder="1" applyAlignment="1" applyProtection="1">
      <alignment horizontal="right" vertical="center"/>
      <protection locked="0"/>
    </xf>
    <xf numFmtId="0" fontId="3" fillId="0" borderId="73" xfId="0" applyFont="1" applyBorder="1" applyAlignment="1" applyProtection="1">
      <alignment vertical="center"/>
      <protection locked="0"/>
    </xf>
    <xf numFmtId="49" fontId="3" fillId="0" borderId="73" xfId="0" applyNumberFormat="1" applyFont="1" applyBorder="1" applyAlignment="1">
      <alignment horizontal="left" vertical="center"/>
    </xf>
    <xf numFmtId="43" fontId="4" fillId="0" borderId="50" xfId="1" applyFont="1" applyFill="1" applyBorder="1" applyAlignment="1" applyProtection="1">
      <alignment horizontal="right" vertical="center"/>
      <protection locked="0"/>
    </xf>
    <xf numFmtId="43" fontId="4" fillId="0" borderId="51" xfId="1" applyFont="1" applyBorder="1" applyAlignment="1" applyProtection="1">
      <alignment horizontal="center" vertical="center"/>
      <protection locked="0"/>
    </xf>
    <xf numFmtId="0" fontId="4" fillId="0" borderId="74" xfId="0" applyFont="1" applyBorder="1" applyAlignment="1" applyProtection="1">
      <alignment vertical="center"/>
      <protection locked="0"/>
    </xf>
    <xf numFmtId="1" fontId="4" fillId="0" borderId="70" xfId="1" applyNumberFormat="1" applyFont="1" applyBorder="1" applyAlignment="1" applyProtection="1">
      <alignment horizontal="center" vertical="center"/>
      <protection locked="0"/>
    </xf>
    <xf numFmtId="43" fontId="4" fillId="0" borderId="70" xfId="1" applyFont="1" applyFill="1" applyBorder="1" applyAlignment="1" applyProtection="1">
      <alignment horizontal="right" vertical="center"/>
      <protection locked="0"/>
    </xf>
    <xf numFmtId="43" fontId="4" fillId="0" borderId="70" xfId="1" applyFont="1" applyBorder="1" applyAlignment="1" applyProtection="1">
      <alignment horizontal="center" vertical="center"/>
      <protection locked="0"/>
    </xf>
    <xf numFmtId="43" fontId="4" fillId="0" borderId="71" xfId="1" applyFont="1" applyBorder="1" applyAlignment="1" applyProtection="1">
      <alignment horizontal="center" vertical="center"/>
      <protection locked="0"/>
    </xf>
    <xf numFmtId="0" fontId="10" fillId="0" borderId="20" xfId="0" applyFont="1" applyBorder="1" applyAlignment="1">
      <alignment vertical="center"/>
    </xf>
    <xf numFmtId="0" fontId="10" fillId="0" borderId="12" xfId="0" applyFont="1" applyBorder="1" applyAlignment="1">
      <alignment vertical="center"/>
    </xf>
    <xf numFmtId="0" fontId="10" fillId="0" borderId="21" xfId="0" applyFont="1" applyBorder="1" applyAlignment="1">
      <alignment vertical="center"/>
    </xf>
    <xf numFmtId="43" fontId="8" fillId="0" borderId="16" xfId="1" applyFont="1" applyFill="1" applyBorder="1" applyAlignment="1"/>
    <xf numFmtId="0" fontId="8" fillId="0" borderId="17" xfId="1" applyNumberFormat="1" applyFont="1" applyFill="1" applyBorder="1" applyAlignment="1"/>
    <xf numFmtId="0" fontId="3" fillId="0" borderId="0" xfId="0" applyFont="1" applyAlignment="1">
      <alignment horizontal="right"/>
    </xf>
    <xf numFmtId="0" fontId="3" fillId="0" borderId="0" xfId="0" applyFont="1" applyAlignment="1">
      <alignment horizontal="center"/>
    </xf>
    <xf numFmtId="0" fontId="3" fillId="0" borderId="30" xfId="0" applyFont="1" applyBorder="1" applyAlignment="1">
      <alignment horizontal="right"/>
    </xf>
    <xf numFmtId="0" fontId="3" fillId="0" borderId="8" xfId="0" applyFont="1" applyBorder="1" applyAlignment="1">
      <alignment horizontal="center" vertical="center"/>
    </xf>
    <xf numFmtId="0" fontId="3" fillId="0" borderId="29" xfId="0" applyFont="1" applyBorder="1" applyAlignment="1">
      <alignment horizontal="center" vertical="center"/>
    </xf>
    <xf numFmtId="1" fontId="3" fillId="0" borderId="37" xfId="0" applyNumberFormat="1" applyFont="1" applyBorder="1" applyAlignment="1">
      <alignment horizontal="center" vertical="center"/>
    </xf>
    <xf numFmtId="1" fontId="3" fillId="0" borderId="29" xfId="0" applyNumberFormat="1" applyFont="1" applyBorder="1" applyAlignment="1">
      <alignment horizontal="center" vertical="center"/>
    </xf>
    <xf numFmtId="0" fontId="3" fillId="0" borderId="29" xfId="0" applyFont="1" applyBorder="1" applyAlignment="1">
      <alignment horizontal="center"/>
    </xf>
    <xf numFmtId="0" fontId="3" fillId="0" borderId="37" xfId="0" applyFont="1" applyBorder="1" applyAlignment="1">
      <alignment horizontal="center" vertical="center"/>
    </xf>
    <xf numFmtId="0" fontId="9" fillId="0" borderId="0" xfId="0" applyFont="1" applyAlignment="1">
      <alignment horizontal="left"/>
    </xf>
    <xf numFmtId="0" fontId="9" fillId="0" borderId="0" xfId="0" applyFont="1" applyAlignment="1">
      <alignment horizontal="center" vertical="center"/>
    </xf>
    <xf numFmtId="0" fontId="7" fillId="0" borderId="4" xfId="0" applyFont="1" applyBorder="1" applyAlignment="1">
      <alignment horizontal="right"/>
    </xf>
    <xf numFmtId="0" fontId="8" fillId="0" borderId="35" xfId="0" applyFont="1" applyBorder="1" applyAlignment="1">
      <alignment horizontal="left"/>
    </xf>
    <xf numFmtId="0" fontId="8" fillId="0" borderId="33" xfId="0" applyFont="1" applyBorder="1" applyAlignment="1">
      <alignment horizontal="left"/>
    </xf>
    <xf numFmtId="0" fontId="8" fillId="0" borderId="36" xfId="0" applyFont="1" applyBorder="1" applyAlignment="1">
      <alignment horizontal="left"/>
    </xf>
    <xf numFmtId="0" fontId="8" fillId="0" borderId="20" xfId="0" applyFont="1" applyBorder="1" applyAlignment="1">
      <alignment horizontal="center"/>
    </xf>
    <xf numFmtId="0" fontId="8" fillId="0" borderId="12" xfId="0" applyFont="1" applyBorder="1" applyAlignment="1">
      <alignment horizontal="center"/>
    </xf>
    <xf numFmtId="0" fontId="8" fillId="0" borderId="21" xfId="0" applyFont="1" applyBorder="1" applyAlignment="1">
      <alignment horizontal="center"/>
    </xf>
    <xf numFmtId="0" fontId="8" fillId="0" borderId="20" xfId="0" applyFont="1" applyBorder="1" applyAlignment="1">
      <alignment horizontal="left"/>
    </xf>
    <xf numFmtId="0" fontId="8" fillId="0" borderId="12" xfId="0" applyFont="1" applyBorder="1" applyAlignment="1">
      <alignment horizontal="left"/>
    </xf>
    <xf numFmtId="0" fontId="8" fillId="0" borderId="21" xfId="0" applyFont="1" applyBorder="1" applyAlignment="1">
      <alignment horizontal="left"/>
    </xf>
    <xf numFmtId="0" fontId="9" fillId="0" borderId="0" xfId="0" applyFont="1" applyAlignment="1">
      <alignment horizontal="center"/>
    </xf>
    <xf numFmtId="0" fontId="7" fillId="0" borderId="0" xfId="0" applyFont="1" applyAlignment="1">
      <alignment horizontal="center"/>
    </xf>
    <xf numFmtId="0" fontId="7" fillId="0" borderId="33" xfId="0" applyFont="1" applyBorder="1" applyAlignment="1">
      <alignment horizontal="right"/>
    </xf>
    <xf numFmtId="0" fontId="7" fillId="0" borderId="5"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6" xfId="0" applyFont="1" applyBorder="1" applyAlignment="1">
      <alignment horizontal="left"/>
    </xf>
    <xf numFmtId="0" fontId="8" fillId="0" borderId="44" xfId="0" applyFont="1" applyBorder="1" applyAlignment="1">
      <alignment horizontal="left"/>
    </xf>
    <xf numFmtId="0" fontId="8" fillId="0" borderId="17" xfId="0" applyFont="1" applyBorder="1" applyAlignment="1">
      <alignment horizontal="left"/>
    </xf>
    <xf numFmtId="49" fontId="8" fillId="0" borderId="20" xfId="0" applyNumberFormat="1" applyFont="1" applyBorder="1" applyAlignment="1">
      <alignment horizontal="left"/>
    </xf>
    <xf numFmtId="0" fontId="7" fillId="0" borderId="0" xfId="0" applyFont="1" applyAlignment="1">
      <alignment horizontal="right"/>
    </xf>
    <xf numFmtId="0" fontId="9" fillId="0" borderId="0" xfId="0" applyFont="1" applyAlignment="1">
      <alignment horizontal="left" vertical="center"/>
    </xf>
    <xf numFmtId="0" fontId="7" fillId="0" borderId="20" xfId="0" applyFont="1" applyBorder="1" applyAlignment="1">
      <alignment horizontal="right" vertical="center"/>
    </xf>
    <xf numFmtId="0" fontId="7" fillId="0" borderId="12" xfId="0" applyFont="1" applyBorder="1" applyAlignment="1">
      <alignment horizontal="right" vertical="center"/>
    </xf>
    <xf numFmtId="0" fontId="7" fillId="0" borderId="21" xfId="0" applyFont="1" applyBorder="1" applyAlignment="1">
      <alignment horizontal="right" vertical="center"/>
    </xf>
    <xf numFmtId="0" fontId="8" fillId="0" borderId="34" xfId="1" applyNumberFormat="1" applyFont="1" applyFill="1" applyBorder="1" applyAlignment="1">
      <alignment horizontal="center"/>
    </xf>
    <xf numFmtId="0" fontId="8" fillId="0" borderId="39" xfId="1" applyNumberFormat="1" applyFont="1" applyFill="1" applyBorder="1" applyAlignment="1">
      <alignment horizontal="center"/>
    </xf>
    <xf numFmtId="43" fontId="7" fillId="0" borderId="35" xfId="1" applyFont="1" applyFill="1" applyBorder="1" applyAlignment="1">
      <alignment horizontal="center"/>
    </xf>
    <xf numFmtId="0" fontId="7" fillId="0" borderId="36" xfId="1" applyNumberFormat="1" applyFont="1" applyFill="1" applyBorder="1" applyAlignment="1">
      <alignment horizontal="center"/>
    </xf>
    <xf numFmtId="0" fontId="8" fillId="0" borderId="35" xfId="0" applyFont="1" applyBorder="1" applyAlignment="1">
      <alignment horizontal="center"/>
    </xf>
    <xf numFmtId="0" fontId="8" fillId="0" borderId="36" xfId="0" applyFont="1" applyBorder="1" applyAlignment="1">
      <alignment horizontal="center"/>
    </xf>
    <xf numFmtId="0" fontId="7" fillId="0" borderId="45" xfId="0" applyFont="1" applyBorder="1" applyAlignment="1">
      <alignment horizontal="center" vertical="center"/>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35" xfId="0" applyFont="1" applyBorder="1" applyAlignment="1">
      <alignment horizontal="center"/>
    </xf>
    <xf numFmtId="0" fontId="7" fillId="0" borderId="33" xfId="0" applyFont="1" applyBorder="1" applyAlignment="1">
      <alignment horizontal="center"/>
    </xf>
    <xf numFmtId="0" fontId="7" fillId="0" borderId="36" xfId="0" applyFont="1" applyBorder="1" applyAlignment="1">
      <alignment horizontal="center"/>
    </xf>
    <xf numFmtId="43" fontId="8" fillId="0" borderId="16" xfId="1" applyFont="1" applyFill="1" applyBorder="1" applyAlignment="1">
      <alignment horizontal="center"/>
    </xf>
    <xf numFmtId="0" fontId="8" fillId="0" borderId="17" xfId="1" applyNumberFormat="1" applyFont="1" applyFill="1" applyBorder="1" applyAlignment="1">
      <alignment horizontal="center"/>
    </xf>
    <xf numFmtId="43" fontId="8" fillId="0" borderId="34" xfId="1" applyFont="1" applyFill="1" applyBorder="1" applyAlignment="1">
      <alignment horizontal="center"/>
    </xf>
    <xf numFmtId="0" fontId="8" fillId="0" borderId="34" xfId="0" applyFont="1" applyBorder="1" applyAlignment="1">
      <alignment horizontal="left"/>
    </xf>
    <xf numFmtId="0" fontId="8" fillId="0" borderId="11" xfId="0" applyFont="1" applyBorder="1" applyAlignment="1">
      <alignment horizontal="left"/>
    </xf>
    <xf numFmtId="0" fontId="8" fillId="0" borderId="39" xfId="0" applyFont="1" applyBorder="1" applyAlignment="1">
      <alignment horizontal="left"/>
    </xf>
    <xf numFmtId="43" fontId="7" fillId="0" borderId="10" xfId="1" applyFont="1" applyFill="1" applyBorder="1" applyAlignment="1">
      <alignment horizontal="right"/>
    </xf>
    <xf numFmtId="43" fontId="7" fillId="0" borderId="13" xfId="1" applyFont="1" applyFill="1" applyBorder="1" applyAlignment="1">
      <alignment horizontal="righ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1314449</xdr:colOff>
      <xdr:row>23</xdr:row>
      <xdr:rowOff>200025</xdr:rowOff>
    </xdr:from>
    <xdr:to>
      <xdr:col>5</xdr:col>
      <xdr:colOff>276224</xdr:colOff>
      <xdr:row>26</xdr:row>
      <xdr:rowOff>152400</xdr:rowOff>
    </xdr:to>
    <xdr:sp macro="" textlink="">
      <xdr:nvSpPr>
        <xdr:cNvPr id="2" name="Rectangle 1">
          <a:extLst>
            <a:ext uri="{FF2B5EF4-FFF2-40B4-BE49-F238E27FC236}">
              <a16:creationId xmlns:a16="http://schemas.microsoft.com/office/drawing/2014/main" id="{0687E81B-C826-031F-4BDA-1E607C6469E3}"/>
            </a:ext>
          </a:extLst>
        </xdr:cNvPr>
        <xdr:cNvSpPr/>
      </xdr:nvSpPr>
      <xdr:spPr>
        <a:xfrm>
          <a:off x="2219324" y="7515225"/>
          <a:ext cx="2752725" cy="114300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(ผู้ช่วยศาสตราจารย์ปิยะฉัตร วิริยะอำไพวงศ์)</a:t>
          </a:r>
        </a:p>
        <a:p>
          <a:pPr algn="ctr"/>
          <a:r>
            <a:rPr lang="th-TH" sz="1600">
              <a:solidFill>
                <a:schemeClr val="tx1"/>
              </a:solidFill>
              <a:latin typeface="TH SarabunPSK" panose="020B0500040200020003" pitchFamily="34" charset="-34"/>
              <a:cs typeface="TH SarabunPSK" panose="020B0500040200020003" pitchFamily="34" charset="-34"/>
            </a:rPr>
            <a:t>ประธานกรรมการ</a:t>
          </a:r>
        </a:p>
      </xdr:txBody>
    </xdr:sp>
    <xdr:clientData/>
  </xdr:twoCellAnchor>
  <xdr:twoCellAnchor>
    <xdr:from>
      <xdr:col>0</xdr:col>
      <xdr:colOff>161926</xdr:colOff>
      <xdr:row>26</xdr:row>
      <xdr:rowOff>238125</xdr:rowOff>
    </xdr:from>
    <xdr:to>
      <xdr:col>2</xdr:col>
      <xdr:colOff>1390651</xdr:colOff>
      <xdr:row>30</xdr:row>
      <xdr:rowOff>161925</xdr:rowOff>
    </xdr:to>
    <xdr:sp macro="" textlink="">
      <xdr:nvSpPr>
        <xdr:cNvPr id="3" name="Rectangle 2">
          <a:extLst>
            <a:ext uri="{FF2B5EF4-FFF2-40B4-BE49-F238E27FC236}">
              <a16:creationId xmlns:a16="http://schemas.microsoft.com/office/drawing/2014/main" id="{457A7B97-2FA4-4876-8C2C-C361E02C470D}"/>
            </a:ext>
          </a:extLst>
        </xdr:cNvPr>
        <xdr:cNvSpPr/>
      </xdr:nvSpPr>
      <xdr:spPr>
        <a:xfrm>
          <a:off x="161926" y="8743950"/>
          <a:ext cx="2133600" cy="114300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(นางสาวหัสยา สิงห์ศรี)</a:t>
          </a:r>
        </a:p>
        <a:p>
          <a:pPr algn="ctr"/>
          <a:r>
            <a:rPr lang="th-TH" sz="1600">
              <a:solidFill>
                <a:schemeClr val="tx1"/>
              </a:solidFill>
              <a:latin typeface="TH SarabunPSK" panose="020B0500040200020003" pitchFamily="34" charset="-34"/>
              <a:cs typeface="TH SarabunPSK" panose="020B0500040200020003" pitchFamily="34" charset="-34"/>
            </a:rPr>
            <a:t>กรรมการ</a:t>
          </a:r>
        </a:p>
      </xdr:txBody>
    </xdr:sp>
    <xdr:clientData/>
  </xdr:twoCellAnchor>
  <xdr:twoCellAnchor>
    <xdr:from>
      <xdr:col>2</xdr:col>
      <xdr:colOff>1619250</xdr:colOff>
      <xdr:row>26</xdr:row>
      <xdr:rowOff>238125</xdr:rowOff>
    </xdr:from>
    <xdr:to>
      <xdr:col>4</xdr:col>
      <xdr:colOff>1276350</xdr:colOff>
      <xdr:row>30</xdr:row>
      <xdr:rowOff>161925</xdr:rowOff>
    </xdr:to>
    <xdr:sp macro="" textlink="">
      <xdr:nvSpPr>
        <xdr:cNvPr id="4" name="Rectangle 3">
          <a:extLst>
            <a:ext uri="{FF2B5EF4-FFF2-40B4-BE49-F238E27FC236}">
              <a16:creationId xmlns:a16="http://schemas.microsoft.com/office/drawing/2014/main" id="{86806F28-2165-4898-A540-B7E687DA8080}"/>
            </a:ext>
          </a:extLst>
        </xdr:cNvPr>
        <xdr:cNvSpPr/>
      </xdr:nvSpPr>
      <xdr:spPr>
        <a:xfrm>
          <a:off x="2524125" y="8743950"/>
          <a:ext cx="2133600" cy="114300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(นายจักรินทร์ ตรีอินทอง)</a:t>
          </a:r>
        </a:p>
        <a:p>
          <a:pPr algn="ctr"/>
          <a:r>
            <a:rPr lang="th-TH" sz="1600">
              <a:solidFill>
                <a:schemeClr val="tx1"/>
              </a:solidFill>
              <a:latin typeface="TH SarabunPSK" panose="020B0500040200020003" pitchFamily="34" charset="-34"/>
              <a:cs typeface="TH SarabunPSK" panose="020B0500040200020003" pitchFamily="34" charset="-34"/>
            </a:rPr>
            <a:t>กรรมการ</a:t>
          </a:r>
        </a:p>
      </xdr:txBody>
    </xdr:sp>
    <xdr:clientData/>
  </xdr:twoCellAnchor>
  <xdr:twoCellAnchor>
    <xdr:from>
      <xdr:col>5</xdr:col>
      <xdr:colOff>400050</xdr:colOff>
      <xdr:row>26</xdr:row>
      <xdr:rowOff>257175</xdr:rowOff>
    </xdr:from>
    <xdr:to>
      <xdr:col>7</xdr:col>
      <xdr:colOff>419100</xdr:colOff>
      <xdr:row>30</xdr:row>
      <xdr:rowOff>180975</xdr:rowOff>
    </xdr:to>
    <xdr:sp macro="" textlink="">
      <xdr:nvSpPr>
        <xdr:cNvPr id="5" name="Rectangle 4">
          <a:extLst>
            <a:ext uri="{FF2B5EF4-FFF2-40B4-BE49-F238E27FC236}">
              <a16:creationId xmlns:a16="http://schemas.microsoft.com/office/drawing/2014/main" id="{2AA7E7DA-A87C-43EA-A9F6-E0475FE6EB83}"/>
            </a:ext>
          </a:extLst>
        </xdr:cNvPr>
        <xdr:cNvSpPr/>
      </xdr:nvSpPr>
      <xdr:spPr>
        <a:xfrm>
          <a:off x="5095875" y="8763000"/>
          <a:ext cx="2133600" cy="114300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(นายเอกรินทร์ สารีพัว)</a:t>
          </a:r>
        </a:p>
        <a:p>
          <a:pPr algn="ctr"/>
          <a:r>
            <a:rPr lang="th-TH" sz="1600">
              <a:solidFill>
                <a:schemeClr val="tx1"/>
              </a:solidFill>
              <a:latin typeface="TH SarabunPSK" panose="020B0500040200020003" pitchFamily="34" charset="-34"/>
              <a:cs typeface="TH SarabunPSK" panose="020B0500040200020003" pitchFamily="34" charset="-34"/>
            </a:rPr>
            <a:t>กรรมการ</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1457324</xdr:colOff>
      <xdr:row>23</xdr:row>
      <xdr:rowOff>257175</xdr:rowOff>
    </xdr:from>
    <xdr:to>
      <xdr:col>5</xdr:col>
      <xdr:colOff>419099</xdr:colOff>
      <xdr:row>26</xdr:row>
      <xdr:rowOff>209550</xdr:rowOff>
    </xdr:to>
    <xdr:sp macro="" textlink="">
      <xdr:nvSpPr>
        <xdr:cNvPr id="2" name="Rectangle 1">
          <a:extLst>
            <a:ext uri="{FF2B5EF4-FFF2-40B4-BE49-F238E27FC236}">
              <a16:creationId xmlns:a16="http://schemas.microsoft.com/office/drawing/2014/main" id="{BBED77FB-D067-4729-A7F1-417AC5DD0AEF}"/>
            </a:ext>
          </a:extLst>
        </xdr:cNvPr>
        <xdr:cNvSpPr/>
      </xdr:nvSpPr>
      <xdr:spPr>
        <a:xfrm>
          <a:off x="2285999" y="8486775"/>
          <a:ext cx="2647950" cy="114300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(ผู้ช่วยศาสตราจารย์ปิยะฉัตร วิริยะอำไพวงศ์)</a:t>
          </a:r>
        </a:p>
        <a:p>
          <a:pPr algn="ctr"/>
          <a:r>
            <a:rPr lang="th-TH" sz="1600">
              <a:solidFill>
                <a:schemeClr val="tx1"/>
              </a:solidFill>
              <a:latin typeface="TH SarabunPSK" panose="020B0500040200020003" pitchFamily="34" charset="-34"/>
              <a:cs typeface="TH SarabunPSK" panose="020B0500040200020003" pitchFamily="34" charset="-34"/>
            </a:rPr>
            <a:t>ประธานกรรมการ</a:t>
          </a:r>
        </a:p>
      </xdr:txBody>
    </xdr:sp>
    <xdr:clientData/>
  </xdr:twoCellAnchor>
  <xdr:twoCellAnchor>
    <xdr:from>
      <xdr:col>0</xdr:col>
      <xdr:colOff>161925</xdr:colOff>
      <xdr:row>26</xdr:row>
      <xdr:rowOff>238125</xdr:rowOff>
    </xdr:from>
    <xdr:to>
      <xdr:col>2</xdr:col>
      <xdr:colOff>1466849</xdr:colOff>
      <xdr:row>30</xdr:row>
      <xdr:rowOff>161925</xdr:rowOff>
    </xdr:to>
    <xdr:sp macro="" textlink="">
      <xdr:nvSpPr>
        <xdr:cNvPr id="3" name="Rectangle 2">
          <a:extLst>
            <a:ext uri="{FF2B5EF4-FFF2-40B4-BE49-F238E27FC236}">
              <a16:creationId xmlns:a16="http://schemas.microsoft.com/office/drawing/2014/main" id="{6AA49290-41D5-4487-AF9E-A78801F1FB79}"/>
            </a:ext>
          </a:extLst>
        </xdr:cNvPr>
        <xdr:cNvSpPr/>
      </xdr:nvSpPr>
      <xdr:spPr>
        <a:xfrm>
          <a:off x="161925" y="8743950"/>
          <a:ext cx="2133599" cy="114300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(นางสาวหัสยา สิงห์ศรี)</a:t>
          </a:r>
        </a:p>
        <a:p>
          <a:pPr algn="ctr"/>
          <a:r>
            <a:rPr lang="th-TH" sz="1600">
              <a:solidFill>
                <a:schemeClr val="tx1"/>
              </a:solidFill>
              <a:latin typeface="TH SarabunPSK" panose="020B0500040200020003" pitchFamily="34" charset="-34"/>
              <a:cs typeface="TH SarabunPSK" panose="020B0500040200020003" pitchFamily="34" charset="-34"/>
            </a:rPr>
            <a:t>กรรมการ</a:t>
          </a:r>
        </a:p>
      </xdr:txBody>
    </xdr:sp>
    <xdr:clientData/>
  </xdr:twoCellAnchor>
  <xdr:twoCellAnchor>
    <xdr:from>
      <xdr:col>2</xdr:col>
      <xdr:colOff>1695450</xdr:colOff>
      <xdr:row>26</xdr:row>
      <xdr:rowOff>238125</xdr:rowOff>
    </xdr:from>
    <xdr:to>
      <xdr:col>5</xdr:col>
      <xdr:colOff>133350</xdr:colOff>
      <xdr:row>30</xdr:row>
      <xdr:rowOff>161925</xdr:rowOff>
    </xdr:to>
    <xdr:sp macro="" textlink="">
      <xdr:nvSpPr>
        <xdr:cNvPr id="4" name="Rectangle 3">
          <a:extLst>
            <a:ext uri="{FF2B5EF4-FFF2-40B4-BE49-F238E27FC236}">
              <a16:creationId xmlns:a16="http://schemas.microsoft.com/office/drawing/2014/main" id="{54948A97-EE79-41DA-9F6F-9D611A0EED7A}"/>
            </a:ext>
          </a:extLst>
        </xdr:cNvPr>
        <xdr:cNvSpPr/>
      </xdr:nvSpPr>
      <xdr:spPr>
        <a:xfrm>
          <a:off x="2524125" y="8743950"/>
          <a:ext cx="2124075" cy="114300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(นายจักรินทร์ ตรีอินทอง)</a:t>
          </a:r>
        </a:p>
        <a:p>
          <a:pPr algn="ctr"/>
          <a:r>
            <a:rPr lang="th-TH" sz="1600">
              <a:solidFill>
                <a:schemeClr val="tx1"/>
              </a:solidFill>
              <a:latin typeface="TH SarabunPSK" panose="020B0500040200020003" pitchFamily="34" charset="-34"/>
              <a:cs typeface="TH SarabunPSK" panose="020B0500040200020003" pitchFamily="34" charset="-34"/>
            </a:rPr>
            <a:t>กรรมการ</a:t>
          </a:r>
        </a:p>
      </xdr:txBody>
    </xdr:sp>
    <xdr:clientData/>
  </xdr:twoCellAnchor>
  <xdr:twoCellAnchor>
    <xdr:from>
      <xdr:col>5</xdr:col>
      <xdr:colOff>400050</xdr:colOff>
      <xdr:row>26</xdr:row>
      <xdr:rowOff>257175</xdr:rowOff>
    </xdr:from>
    <xdr:to>
      <xdr:col>7</xdr:col>
      <xdr:colOff>419100</xdr:colOff>
      <xdr:row>30</xdr:row>
      <xdr:rowOff>180975</xdr:rowOff>
    </xdr:to>
    <xdr:sp macro="" textlink="">
      <xdr:nvSpPr>
        <xdr:cNvPr id="5" name="Rectangle 4">
          <a:extLst>
            <a:ext uri="{FF2B5EF4-FFF2-40B4-BE49-F238E27FC236}">
              <a16:creationId xmlns:a16="http://schemas.microsoft.com/office/drawing/2014/main" id="{DC137CC0-F328-4B1E-9AAE-FD69C5177E20}"/>
            </a:ext>
          </a:extLst>
        </xdr:cNvPr>
        <xdr:cNvSpPr/>
      </xdr:nvSpPr>
      <xdr:spPr>
        <a:xfrm>
          <a:off x="5095875" y="8763000"/>
          <a:ext cx="2133600" cy="114300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(นายเอกรินทร์ สารีพัว)</a:t>
          </a:r>
        </a:p>
        <a:p>
          <a:pPr algn="ctr"/>
          <a:r>
            <a:rPr lang="th-TH" sz="1600">
              <a:solidFill>
                <a:schemeClr val="tx1"/>
              </a:solidFill>
              <a:latin typeface="TH SarabunPSK" panose="020B0500040200020003" pitchFamily="34" charset="-34"/>
              <a:cs typeface="TH SarabunPSK" panose="020B0500040200020003" pitchFamily="34" charset="-34"/>
            </a:rPr>
            <a:t>กรรมการ</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933449</xdr:colOff>
      <xdr:row>23</xdr:row>
      <xdr:rowOff>257175</xdr:rowOff>
    </xdr:from>
    <xdr:to>
      <xdr:col>5</xdr:col>
      <xdr:colOff>771525</xdr:colOff>
      <xdr:row>26</xdr:row>
      <xdr:rowOff>209550</xdr:rowOff>
    </xdr:to>
    <xdr:sp macro="" textlink="">
      <xdr:nvSpPr>
        <xdr:cNvPr id="2" name="Rectangle 1">
          <a:extLst>
            <a:ext uri="{FF2B5EF4-FFF2-40B4-BE49-F238E27FC236}">
              <a16:creationId xmlns:a16="http://schemas.microsoft.com/office/drawing/2014/main" id="{22C04C44-C119-409A-8F13-2AB9AB849885}"/>
            </a:ext>
          </a:extLst>
        </xdr:cNvPr>
        <xdr:cNvSpPr/>
      </xdr:nvSpPr>
      <xdr:spPr>
        <a:xfrm>
          <a:off x="2800349" y="7639050"/>
          <a:ext cx="2638426" cy="1133475"/>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(ผู้ช่วยศาสตราจารย์ปิยะฉัตร วิริยะอำไพวงศ์)</a:t>
          </a:r>
        </a:p>
        <a:p>
          <a:pPr algn="ctr"/>
          <a:r>
            <a:rPr lang="th-TH" sz="1600">
              <a:solidFill>
                <a:schemeClr val="tx1"/>
              </a:solidFill>
              <a:latin typeface="TH SarabunPSK" panose="020B0500040200020003" pitchFamily="34" charset="-34"/>
              <a:cs typeface="TH SarabunPSK" panose="020B0500040200020003" pitchFamily="34" charset="-34"/>
            </a:rPr>
            <a:t>ประธานกรรมการ</a:t>
          </a:r>
        </a:p>
      </xdr:txBody>
    </xdr:sp>
    <xdr:clientData/>
  </xdr:twoCellAnchor>
  <xdr:twoCellAnchor>
    <xdr:from>
      <xdr:col>0</xdr:col>
      <xdr:colOff>257175</xdr:colOff>
      <xdr:row>26</xdr:row>
      <xdr:rowOff>238125</xdr:rowOff>
    </xdr:from>
    <xdr:to>
      <xdr:col>2</xdr:col>
      <xdr:colOff>1628775</xdr:colOff>
      <xdr:row>30</xdr:row>
      <xdr:rowOff>161925</xdr:rowOff>
    </xdr:to>
    <xdr:sp macro="" textlink="">
      <xdr:nvSpPr>
        <xdr:cNvPr id="3" name="Rectangle 2">
          <a:extLst>
            <a:ext uri="{FF2B5EF4-FFF2-40B4-BE49-F238E27FC236}">
              <a16:creationId xmlns:a16="http://schemas.microsoft.com/office/drawing/2014/main" id="{83C02416-4378-4DD0-8142-3AA7533E3424}"/>
            </a:ext>
          </a:extLst>
        </xdr:cNvPr>
        <xdr:cNvSpPr/>
      </xdr:nvSpPr>
      <xdr:spPr>
        <a:xfrm>
          <a:off x="257175" y="8801100"/>
          <a:ext cx="2133600" cy="127635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(นางสาวหัสยา สิงห์ศรี)</a:t>
          </a:r>
        </a:p>
        <a:p>
          <a:pPr algn="ctr"/>
          <a:r>
            <a:rPr lang="th-TH" sz="1600">
              <a:solidFill>
                <a:schemeClr val="tx1"/>
              </a:solidFill>
              <a:latin typeface="TH SarabunPSK" panose="020B0500040200020003" pitchFamily="34" charset="-34"/>
              <a:cs typeface="TH SarabunPSK" panose="020B0500040200020003" pitchFamily="34" charset="-34"/>
            </a:rPr>
            <a:t>กรรมการ</a:t>
          </a:r>
        </a:p>
      </xdr:txBody>
    </xdr:sp>
    <xdr:clientData/>
  </xdr:twoCellAnchor>
  <xdr:twoCellAnchor>
    <xdr:from>
      <xdr:col>2</xdr:col>
      <xdr:colOff>1838325</xdr:colOff>
      <xdr:row>26</xdr:row>
      <xdr:rowOff>257175</xdr:rowOff>
    </xdr:from>
    <xdr:to>
      <xdr:col>5</xdr:col>
      <xdr:colOff>276225</xdr:colOff>
      <xdr:row>30</xdr:row>
      <xdr:rowOff>180975</xdr:rowOff>
    </xdr:to>
    <xdr:sp macro="" textlink="">
      <xdr:nvSpPr>
        <xdr:cNvPr id="4" name="Rectangle 3">
          <a:extLst>
            <a:ext uri="{FF2B5EF4-FFF2-40B4-BE49-F238E27FC236}">
              <a16:creationId xmlns:a16="http://schemas.microsoft.com/office/drawing/2014/main" id="{756FD677-DC07-4A02-B6DA-2CDBE71339C5}"/>
            </a:ext>
          </a:extLst>
        </xdr:cNvPr>
        <xdr:cNvSpPr/>
      </xdr:nvSpPr>
      <xdr:spPr>
        <a:xfrm>
          <a:off x="2600325" y="8820150"/>
          <a:ext cx="2381250" cy="127635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(นายจักรินทร์ ตรีอินทอง)</a:t>
          </a:r>
        </a:p>
        <a:p>
          <a:pPr algn="ctr"/>
          <a:r>
            <a:rPr lang="th-TH" sz="1600">
              <a:solidFill>
                <a:schemeClr val="tx1"/>
              </a:solidFill>
              <a:latin typeface="TH SarabunPSK" panose="020B0500040200020003" pitchFamily="34" charset="-34"/>
              <a:cs typeface="TH SarabunPSK" panose="020B0500040200020003" pitchFamily="34" charset="-34"/>
            </a:rPr>
            <a:t>กรรมการ</a:t>
          </a:r>
        </a:p>
      </xdr:txBody>
    </xdr:sp>
    <xdr:clientData/>
  </xdr:twoCellAnchor>
  <xdr:twoCellAnchor>
    <xdr:from>
      <xdr:col>5</xdr:col>
      <xdr:colOff>419099</xdr:colOff>
      <xdr:row>26</xdr:row>
      <xdr:rowOff>238125</xdr:rowOff>
    </xdr:from>
    <xdr:to>
      <xdr:col>7</xdr:col>
      <xdr:colOff>676274</xdr:colOff>
      <xdr:row>30</xdr:row>
      <xdr:rowOff>161925</xdr:rowOff>
    </xdr:to>
    <xdr:sp macro="" textlink="">
      <xdr:nvSpPr>
        <xdr:cNvPr id="5" name="Rectangle 4">
          <a:extLst>
            <a:ext uri="{FF2B5EF4-FFF2-40B4-BE49-F238E27FC236}">
              <a16:creationId xmlns:a16="http://schemas.microsoft.com/office/drawing/2014/main" id="{AB819ED5-C05A-4937-907A-99E0B466519F}"/>
            </a:ext>
          </a:extLst>
        </xdr:cNvPr>
        <xdr:cNvSpPr/>
      </xdr:nvSpPr>
      <xdr:spPr>
        <a:xfrm>
          <a:off x="5124449" y="8801100"/>
          <a:ext cx="2124075" cy="127635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th-TH" sz="1100">
              <a:solidFill>
                <a:schemeClr val="tx1"/>
              </a:solidFill>
            </a:rPr>
            <a:t/>
          </a:r>
          <a:br>
            <a:rPr lang="th-TH" sz="1100">
              <a:solidFill>
                <a:schemeClr val="tx1"/>
              </a:solidFill>
            </a:rPr>
          </a:br>
          <a:r>
            <a:rPr lang="th-TH" sz="1600">
              <a:solidFill>
                <a:schemeClr val="tx1"/>
              </a:solidFill>
              <a:latin typeface="TH SarabunPSK" panose="020B0500040200020003" pitchFamily="34" charset="-34"/>
              <a:cs typeface="TH SarabunPSK" panose="020B0500040200020003" pitchFamily="34" charset="-34"/>
            </a:rPr>
            <a:t>..........................................................</a:t>
          </a:r>
          <a:br>
            <a:rPr lang="th-TH" sz="1600">
              <a:solidFill>
                <a:schemeClr val="tx1"/>
              </a:solidFill>
              <a:latin typeface="TH SarabunPSK" panose="020B0500040200020003" pitchFamily="34" charset="-34"/>
              <a:cs typeface="TH SarabunPSK" panose="020B0500040200020003" pitchFamily="34" charset="-34"/>
            </a:rPr>
          </a:br>
          <a:r>
            <a:rPr lang="th-TH" sz="1600">
              <a:solidFill>
                <a:schemeClr val="tx1"/>
              </a:solidFill>
              <a:latin typeface="TH SarabunPSK" panose="020B0500040200020003" pitchFamily="34" charset="-34"/>
              <a:cs typeface="TH SarabunPSK" panose="020B0500040200020003" pitchFamily="34" charset="-34"/>
            </a:rPr>
            <a:t>(นายเอกรินทร์ สารีพัว)</a:t>
          </a:r>
        </a:p>
        <a:p>
          <a:pPr algn="ctr"/>
          <a:r>
            <a:rPr lang="th-TH" sz="1600">
              <a:solidFill>
                <a:schemeClr val="tx1"/>
              </a:solidFill>
              <a:latin typeface="TH SarabunPSK" panose="020B0500040200020003" pitchFamily="34" charset="-34"/>
              <a:cs typeface="TH SarabunPSK" panose="020B0500040200020003" pitchFamily="34" charset="-34"/>
            </a:rPr>
            <a:t>กรรมการ</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0"/>
  <sheetViews>
    <sheetView view="pageBreakPreview" topLeftCell="A13" zoomScale="80" zoomScaleNormal="90" zoomScaleSheetLayoutView="80" zoomScalePageLayoutView="60" workbookViewId="0">
      <selection activeCell="E26" sqref="E26"/>
    </sheetView>
  </sheetViews>
  <sheetFormatPr defaultColWidth="9" defaultRowHeight="24"/>
  <cols>
    <col min="1" max="1" width="7" style="143" customWidth="1"/>
    <col min="2" max="2" width="85.42578125" style="1" customWidth="1"/>
    <col min="3" max="3" width="8.140625" style="144" customWidth="1"/>
    <col min="4" max="4" width="5.5703125" style="145" customWidth="1"/>
    <col min="5" max="5" width="14.42578125" style="145" customWidth="1"/>
    <col min="6" max="6" width="16.85546875" style="145" customWidth="1"/>
    <col min="7" max="8" width="14.42578125" style="145" customWidth="1"/>
    <col min="9" max="9" width="19.85546875" style="146" customWidth="1"/>
    <col min="10" max="10" width="12.7109375" style="143" customWidth="1"/>
    <col min="11" max="16384" width="9" style="1"/>
  </cols>
  <sheetData>
    <row r="1" spans="1:10">
      <c r="A1" s="261"/>
      <c r="B1" s="261"/>
      <c r="C1" s="261"/>
      <c r="D1" s="261"/>
      <c r="E1" s="261"/>
      <c r="F1" s="261"/>
      <c r="G1" s="261"/>
      <c r="H1" s="261"/>
      <c r="I1" s="261"/>
      <c r="J1" s="261"/>
    </row>
    <row r="2" spans="1:10">
      <c r="A2" s="262" t="s">
        <v>0</v>
      </c>
      <c r="B2" s="262"/>
      <c r="C2" s="262"/>
      <c r="D2" s="262"/>
      <c r="E2" s="262"/>
      <c r="F2" s="262"/>
      <c r="G2" s="262"/>
      <c r="H2" s="262"/>
      <c r="I2" s="262"/>
      <c r="J2" s="262"/>
    </row>
    <row r="3" spans="1:10">
      <c r="A3" s="2" t="s">
        <v>30</v>
      </c>
      <c r="B3" s="3"/>
      <c r="C3" s="4"/>
      <c r="D3" s="5"/>
      <c r="E3" s="5"/>
      <c r="F3" s="5"/>
      <c r="G3" s="5"/>
      <c r="H3" s="5"/>
      <c r="I3" s="6"/>
      <c r="J3" s="7"/>
    </row>
    <row r="4" spans="1:10">
      <c r="A4" s="8" t="s">
        <v>219</v>
      </c>
      <c r="B4" s="9"/>
      <c r="C4" s="10"/>
      <c r="D4" s="11"/>
      <c r="E4" s="11"/>
      <c r="F4" s="11"/>
      <c r="G4" s="11"/>
      <c r="H4" s="11"/>
      <c r="I4" s="12"/>
      <c r="J4" s="13"/>
    </row>
    <row r="5" spans="1:10">
      <c r="A5" s="8" t="s">
        <v>34</v>
      </c>
      <c r="B5" s="9"/>
      <c r="C5" s="10"/>
      <c r="D5" s="11"/>
      <c r="E5" s="9" t="s">
        <v>13</v>
      </c>
      <c r="F5" s="9"/>
      <c r="G5" s="9"/>
      <c r="H5" s="9"/>
      <c r="I5" s="14"/>
      <c r="J5" s="13"/>
    </row>
    <row r="6" spans="1:10">
      <c r="A6" s="8" t="s">
        <v>33</v>
      </c>
      <c r="B6" s="9"/>
      <c r="C6" s="10"/>
      <c r="D6" s="11"/>
      <c r="E6" s="9"/>
      <c r="F6" s="9"/>
      <c r="G6" s="9"/>
      <c r="H6" s="9"/>
      <c r="I6" s="14"/>
      <c r="J6" s="13"/>
    </row>
    <row r="7" spans="1:10">
      <c r="A7" s="8" t="s">
        <v>221</v>
      </c>
      <c r="B7" s="9"/>
      <c r="C7" s="10"/>
      <c r="D7" s="11"/>
      <c r="E7" s="15" t="s">
        <v>14</v>
      </c>
      <c r="F7" s="15">
        <v>2</v>
      </c>
      <c r="G7" s="15" t="s">
        <v>15</v>
      </c>
      <c r="H7" s="15" t="s">
        <v>222</v>
      </c>
      <c r="I7" s="16" t="s">
        <v>16</v>
      </c>
      <c r="J7" s="15">
        <v>2567</v>
      </c>
    </row>
    <row r="8" spans="1:10">
      <c r="A8" s="263" t="s">
        <v>1</v>
      </c>
      <c r="B8" s="263"/>
      <c r="C8" s="263"/>
      <c r="D8" s="263"/>
      <c r="E8" s="263"/>
      <c r="F8" s="263"/>
      <c r="G8" s="263"/>
      <c r="H8" s="263"/>
      <c r="I8" s="263"/>
      <c r="J8" s="263"/>
    </row>
    <row r="9" spans="1:10">
      <c r="A9" s="264" t="s">
        <v>2</v>
      </c>
      <c r="B9" s="264" t="s">
        <v>3</v>
      </c>
      <c r="C9" s="266" t="s">
        <v>4</v>
      </c>
      <c r="D9" s="264" t="s">
        <v>5</v>
      </c>
      <c r="E9" s="268" t="s">
        <v>6</v>
      </c>
      <c r="F9" s="268"/>
      <c r="G9" s="268" t="s">
        <v>9</v>
      </c>
      <c r="H9" s="268"/>
      <c r="I9" s="17" t="s">
        <v>10</v>
      </c>
      <c r="J9" s="269" t="s">
        <v>12</v>
      </c>
    </row>
    <row r="10" spans="1:10">
      <c r="A10" s="265"/>
      <c r="B10" s="265"/>
      <c r="C10" s="267"/>
      <c r="D10" s="265"/>
      <c r="E10" s="18" t="s">
        <v>7</v>
      </c>
      <c r="F10" s="18" t="s">
        <v>8</v>
      </c>
      <c r="G10" s="18" t="s">
        <v>7</v>
      </c>
      <c r="H10" s="18" t="s">
        <v>8</v>
      </c>
      <c r="I10" s="17" t="s">
        <v>11</v>
      </c>
      <c r="J10" s="265"/>
    </row>
    <row r="11" spans="1:10" s="26" customFormat="1" ht="21" customHeight="1">
      <c r="A11" s="19"/>
      <c r="B11" s="20" t="s">
        <v>90</v>
      </c>
      <c r="C11" s="21"/>
      <c r="D11" s="22"/>
      <c r="E11" s="23"/>
      <c r="F11" s="23"/>
      <c r="G11" s="23"/>
      <c r="H11" s="23"/>
      <c r="I11" s="24"/>
      <c r="J11" s="25"/>
    </row>
    <row r="12" spans="1:10" s="26" customFormat="1" ht="21" customHeight="1">
      <c r="A12" s="27">
        <v>1</v>
      </c>
      <c r="B12" s="28" t="s">
        <v>56</v>
      </c>
      <c r="C12" s="29">
        <v>1</v>
      </c>
      <c r="D12" s="30" t="s">
        <v>40</v>
      </c>
      <c r="E12" s="31"/>
      <c r="F12" s="32">
        <f>SUM(C12*E12)</f>
        <v>0</v>
      </c>
      <c r="G12" s="33">
        <v>3000</v>
      </c>
      <c r="H12" s="32">
        <f>SUM(C12*G12)</f>
        <v>3000</v>
      </c>
      <c r="I12" s="31">
        <f>SUM(F12+H12)</f>
        <v>3000</v>
      </c>
      <c r="J12" s="34"/>
    </row>
    <row r="13" spans="1:10" s="26" customFormat="1" ht="21" customHeight="1">
      <c r="A13" s="27">
        <v>2</v>
      </c>
      <c r="B13" s="28" t="s">
        <v>57</v>
      </c>
      <c r="C13" s="29">
        <v>1</v>
      </c>
      <c r="D13" s="30" t="s">
        <v>58</v>
      </c>
      <c r="E13" s="31">
        <v>2400</v>
      </c>
      <c r="F13" s="32">
        <f t="shared" ref="F13:F43" si="0">SUM(C13*E13)</f>
        <v>2400</v>
      </c>
      <c r="G13" s="33">
        <v>750</v>
      </c>
      <c r="H13" s="32">
        <f t="shared" ref="H13:H43" si="1">SUM(C13*G13)</f>
        <v>750</v>
      </c>
      <c r="I13" s="31">
        <f t="shared" ref="I13:I43" si="2">SUM(F13+H13)</f>
        <v>3150</v>
      </c>
      <c r="J13" s="34"/>
    </row>
    <row r="14" spans="1:10" s="26" customFormat="1" ht="21" customHeight="1">
      <c r="A14" s="27"/>
      <c r="B14" s="28" t="s">
        <v>198</v>
      </c>
      <c r="C14" s="29"/>
      <c r="D14" s="30"/>
      <c r="E14" s="31"/>
      <c r="F14" s="32"/>
      <c r="G14" s="33"/>
      <c r="H14" s="32"/>
      <c r="I14" s="31">
        <f t="shared" si="2"/>
        <v>0</v>
      </c>
      <c r="J14" s="34"/>
    </row>
    <row r="15" spans="1:10" s="26" customFormat="1" ht="21" customHeight="1">
      <c r="A15" s="27">
        <v>3</v>
      </c>
      <c r="B15" s="28" t="s">
        <v>59</v>
      </c>
      <c r="C15" s="29">
        <v>2</v>
      </c>
      <c r="D15" s="30" t="s">
        <v>31</v>
      </c>
      <c r="E15" s="31">
        <v>1800</v>
      </c>
      <c r="F15" s="32">
        <f t="shared" si="0"/>
        <v>3600</v>
      </c>
      <c r="G15" s="33">
        <v>750</v>
      </c>
      <c r="H15" s="32">
        <f t="shared" si="1"/>
        <v>1500</v>
      </c>
      <c r="I15" s="31">
        <f t="shared" si="2"/>
        <v>5100</v>
      </c>
      <c r="J15" s="34"/>
    </row>
    <row r="16" spans="1:10" s="26" customFormat="1" ht="21" customHeight="1">
      <c r="A16" s="27"/>
      <c r="B16" s="28" t="s">
        <v>160</v>
      </c>
      <c r="C16" s="29"/>
      <c r="D16" s="30"/>
      <c r="E16" s="31"/>
      <c r="F16" s="32"/>
      <c r="G16" s="33"/>
      <c r="H16" s="32"/>
      <c r="I16" s="31">
        <f t="shared" si="2"/>
        <v>0</v>
      </c>
      <c r="J16" s="34"/>
    </row>
    <row r="17" spans="1:10" s="26" customFormat="1" ht="21" customHeight="1">
      <c r="A17" s="27">
        <v>4</v>
      </c>
      <c r="B17" s="28" t="s">
        <v>60</v>
      </c>
      <c r="C17" s="29">
        <v>2</v>
      </c>
      <c r="D17" s="30" t="s">
        <v>31</v>
      </c>
      <c r="E17" s="31">
        <v>2500</v>
      </c>
      <c r="F17" s="32">
        <f t="shared" si="0"/>
        <v>5000</v>
      </c>
      <c r="G17" s="33">
        <v>1000</v>
      </c>
      <c r="H17" s="32">
        <f t="shared" si="1"/>
        <v>2000</v>
      </c>
      <c r="I17" s="31">
        <f t="shared" si="2"/>
        <v>7000</v>
      </c>
      <c r="J17" s="34"/>
    </row>
    <row r="18" spans="1:10" s="26" customFormat="1" ht="21" customHeight="1">
      <c r="A18" s="27"/>
      <c r="B18" s="28" t="s">
        <v>159</v>
      </c>
      <c r="C18" s="29"/>
      <c r="D18" s="30"/>
      <c r="E18" s="31"/>
      <c r="F18" s="32"/>
      <c r="G18" s="33"/>
      <c r="H18" s="32"/>
      <c r="I18" s="31">
        <f t="shared" si="2"/>
        <v>0</v>
      </c>
      <c r="J18" s="34"/>
    </row>
    <row r="19" spans="1:10" s="26" customFormat="1" ht="21" customHeight="1">
      <c r="A19" s="27">
        <v>5</v>
      </c>
      <c r="B19" s="28" t="s">
        <v>61</v>
      </c>
      <c r="C19" s="29">
        <v>2</v>
      </c>
      <c r="D19" s="30" t="s">
        <v>58</v>
      </c>
      <c r="E19" s="31">
        <v>3000</v>
      </c>
      <c r="F19" s="32">
        <f t="shared" si="0"/>
        <v>6000</v>
      </c>
      <c r="G19" s="33">
        <v>1000</v>
      </c>
      <c r="H19" s="32">
        <f t="shared" si="1"/>
        <v>2000</v>
      </c>
      <c r="I19" s="31">
        <f t="shared" si="2"/>
        <v>8000</v>
      </c>
      <c r="J19" s="34"/>
    </row>
    <row r="20" spans="1:10" s="26" customFormat="1" ht="21" customHeight="1">
      <c r="A20" s="27"/>
      <c r="B20" s="28" t="s">
        <v>62</v>
      </c>
      <c r="C20" s="29"/>
      <c r="D20" s="30"/>
      <c r="E20" s="31"/>
      <c r="F20" s="32"/>
      <c r="G20" s="33"/>
      <c r="H20" s="32"/>
      <c r="I20" s="31">
        <f t="shared" si="2"/>
        <v>0</v>
      </c>
      <c r="J20" s="34"/>
    </row>
    <row r="21" spans="1:10" s="26" customFormat="1" ht="21" customHeight="1">
      <c r="A21" s="27">
        <v>6</v>
      </c>
      <c r="B21" s="28" t="s">
        <v>63</v>
      </c>
      <c r="C21" s="29">
        <v>1</v>
      </c>
      <c r="D21" s="30" t="s">
        <v>58</v>
      </c>
      <c r="E21" s="31">
        <v>3400</v>
      </c>
      <c r="F21" s="32">
        <f t="shared" si="0"/>
        <v>3400</v>
      </c>
      <c r="G21" s="33">
        <v>1000</v>
      </c>
      <c r="H21" s="32">
        <f t="shared" si="1"/>
        <v>1000</v>
      </c>
      <c r="I21" s="31">
        <f t="shared" si="2"/>
        <v>4400</v>
      </c>
      <c r="J21" s="34"/>
    </row>
    <row r="22" spans="1:10" s="26" customFormat="1" ht="21" customHeight="1">
      <c r="A22" s="27"/>
      <c r="B22" s="28" t="s">
        <v>158</v>
      </c>
      <c r="C22" s="29"/>
      <c r="D22" s="30"/>
      <c r="E22" s="31"/>
      <c r="F22" s="32"/>
      <c r="G22" s="33"/>
      <c r="H22" s="32"/>
      <c r="I22" s="31">
        <f t="shared" si="2"/>
        <v>0</v>
      </c>
      <c r="J22" s="34"/>
    </row>
    <row r="23" spans="1:10" s="26" customFormat="1" ht="21" customHeight="1">
      <c r="A23" s="27">
        <v>7</v>
      </c>
      <c r="B23" s="28" t="s">
        <v>156</v>
      </c>
      <c r="C23" s="29">
        <v>1</v>
      </c>
      <c r="D23" s="30" t="s">
        <v>58</v>
      </c>
      <c r="E23" s="31">
        <v>25000</v>
      </c>
      <c r="F23" s="32">
        <f t="shared" si="0"/>
        <v>25000</v>
      </c>
      <c r="G23" s="33">
        <v>6400</v>
      </c>
      <c r="H23" s="32">
        <f t="shared" si="1"/>
        <v>6400</v>
      </c>
      <c r="I23" s="31">
        <f t="shared" si="2"/>
        <v>31400</v>
      </c>
      <c r="J23" s="34"/>
    </row>
    <row r="24" spans="1:10" s="26" customFormat="1" ht="21" customHeight="1">
      <c r="A24" s="27"/>
      <c r="B24" s="28" t="s">
        <v>65</v>
      </c>
      <c r="C24" s="29"/>
      <c r="D24" s="30"/>
      <c r="E24" s="31"/>
      <c r="F24" s="32"/>
      <c r="G24" s="33"/>
      <c r="H24" s="32"/>
      <c r="I24" s="31">
        <f t="shared" si="2"/>
        <v>0</v>
      </c>
      <c r="J24" s="34"/>
    </row>
    <row r="25" spans="1:10" s="26" customFormat="1" ht="21" customHeight="1">
      <c r="A25" s="27">
        <v>8</v>
      </c>
      <c r="B25" s="28" t="s">
        <v>66</v>
      </c>
      <c r="C25" s="29">
        <v>1</v>
      </c>
      <c r="D25" s="30" t="s">
        <v>58</v>
      </c>
      <c r="E25" s="31">
        <v>60000</v>
      </c>
      <c r="F25" s="32">
        <f t="shared" si="0"/>
        <v>60000</v>
      </c>
      <c r="G25" s="33">
        <v>12500</v>
      </c>
      <c r="H25" s="32">
        <f t="shared" si="1"/>
        <v>12500</v>
      </c>
      <c r="I25" s="31">
        <f t="shared" si="2"/>
        <v>72500</v>
      </c>
      <c r="J25" s="34"/>
    </row>
    <row r="26" spans="1:10" s="26" customFormat="1" ht="21" customHeight="1">
      <c r="A26" s="27"/>
      <c r="B26" s="28" t="s">
        <v>157</v>
      </c>
      <c r="C26" s="29"/>
      <c r="D26" s="30"/>
      <c r="E26" s="31"/>
      <c r="F26" s="32"/>
      <c r="G26" s="33"/>
      <c r="H26" s="32"/>
      <c r="I26" s="31">
        <f t="shared" si="2"/>
        <v>0</v>
      </c>
      <c r="J26" s="34"/>
    </row>
    <row r="27" spans="1:10" s="26" customFormat="1" ht="21" customHeight="1">
      <c r="A27" s="27"/>
      <c r="B27" s="28" t="s">
        <v>67</v>
      </c>
      <c r="C27" s="29"/>
      <c r="D27" s="30"/>
      <c r="E27" s="31"/>
      <c r="F27" s="32"/>
      <c r="G27" s="33"/>
      <c r="H27" s="32"/>
      <c r="I27" s="31">
        <f t="shared" si="2"/>
        <v>0</v>
      </c>
      <c r="J27" s="34"/>
    </row>
    <row r="28" spans="1:10" s="26" customFormat="1" ht="21" customHeight="1">
      <c r="A28" s="27"/>
      <c r="B28" s="28" t="s">
        <v>68</v>
      </c>
      <c r="C28" s="29"/>
      <c r="D28" s="30"/>
      <c r="E28" s="31"/>
      <c r="F28" s="32"/>
      <c r="G28" s="33"/>
      <c r="H28" s="32"/>
      <c r="I28" s="31">
        <f t="shared" si="2"/>
        <v>0</v>
      </c>
      <c r="J28" s="34"/>
    </row>
    <row r="29" spans="1:10" s="26" customFormat="1" ht="21" customHeight="1">
      <c r="A29" s="27">
        <v>9</v>
      </c>
      <c r="B29" s="28" t="s">
        <v>69</v>
      </c>
      <c r="C29" s="29">
        <v>1</v>
      </c>
      <c r="D29" s="30" t="s">
        <v>40</v>
      </c>
      <c r="E29" s="31">
        <v>6600</v>
      </c>
      <c r="F29" s="32">
        <f t="shared" si="0"/>
        <v>6600</v>
      </c>
      <c r="G29" s="33">
        <v>1000</v>
      </c>
      <c r="H29" s="32">
        <f t="shared" si="1"/>
        <v>1000</v>
      </c>
      <c r="I29" s="31">
        <f t="shared" si="2"/>
        <v>7600</v>
      </c>
      <c r="J29" s="34"/>
    </row>
    <row r="30" spans="1:10" s="26" customFormat="1" ht="21" customHeight="1">
      <c r="A30" s="27"/>
      <c r="B30" s="28" t="s">
        <v>70</v>
      </c>
      <c r="C30" s="29"/>
      <c r="D30" s="30"/>
      <c r="E30" s="31"/>
      <c r="F30" s="32"/>
      <c r="G30" s="33"/>
      <c r="H30" s="32"/>
      <c r="I30" s="31">
        <f t="shared" si="2"/>
        <v>0</v>
      </c>
      <c r="J30" s="34"/>
    </row>
    <row r="31" spans="1:10" s="26" customFormat="1" ht="21" customHeight="1">
      <c r="A31" s="27">
        <v>10</v>
      </c>
      <c r="B31" s="28" t="s">
        <v>71</v>
      </c>
      <c r="C31" s="29">
        <v>1</v>
      </c>
      <c r="D31" s="30" t="s">
        <v>58</v>
      </c>
      <c r="E31" s="31">
        <v>42523.360000000001</v>
      </c>
      <c r="F31" s="32">
        <f t="shared" si="0"/>
        <v>42523.360000000001</v>
      </c>
      <c r="G31" s="33">
        <v>2500</v>
      </c>
      <c r="H31" s="32">
        <f t="shared" si="1"/>
        <v>2500</v>
      </c>
      <c r="I31" s="31">
        <f t="shared" si="2"/>
        <v>45023.360000000001</v>
      </c>
      <c r="J31" s="34"/>
    </row>
    <row r="32" spans="1:10" s="26" customFormat="1" ht="21" customHeight="1">
      <c r="A32" s="27"/>
      <c r="B32" s="28" t="s">
        <v>179</v>
      </c>
      <c r="C32" s="29"/>
      <c r="D32" s="30"/>
      <c r="E32" s="31"/>
      <c r="F32" s="32"/>
      <c r="G32" s="33"/>
      <c r="H32" s="32"/>
      <c r="I32" s="31">
        <f t="shared" si="2"/>
        <v>0</v>
      </c>
      <c r="J32" s="34"/>
    </row>
    <row r="33" spans="1:10" s="26" customFormat="1" ht="21" customHeight="1">
      <c r="A33" s="27"/>
      <c r="B33" s="28" t="s">
        <v>72</v>
      </c>
      <c r="C33" s="29"/>
      <c r="D33" s="30"/>
      <c r="E33" s="31"/>
      <c r="F33" s="32"/>
      <c r="G33" s="33"/>
      <c r="H33" s="32"/>
      <c r="I33" s="31">
        <f t="shared" si="2"/>
        <v>0</v>
      </c>
      <c r="J33" s="34"/>
    </row>
    <row r="34" spans="1:10" s="26" customFormat="1" ht="21" customHeight="1">
      <c r="A34" s="27">
        <v>11</v>
      </c>
      <c r="B34" s="28" t="s">
        <v>73</v>
      </c>
      <c r="C34" s="29">
        <v>1</v>
      </c>
      <c r="D34" s="30" t="s">
        <v>40</v>
      </c>
      <c r="E34" s="31">
        <v>6000</v>
      </c>
      <c r="F34" s="32">
        <f t="shared" si="0"/>
        <v>6000</v>
      </c>
      <c r="G34" s="33">
        <v>4000</v>
      </c>
      <c r="H34" s="32">
        <f t="shared" si="1"/>
        <v>4000</v>
      </c>
      <c r="I34" s="31">
        <f t="shared" si="2"/>
        <v>10000</v>
      </c>
      <c r="J34" s="34"/>
    </row>
    <row r="35" spans="1:10" s="26" customFormat="1" ht="21" customHeight="1">
      <c r="A35" s="27">
        <v>12</v>
      </c>
      <c r="B35" s="28" t="s">
        <v>74</v>
      </c>
      <c r="C35" s="29">
        <v>1</v>
      </c>
      <c r="D35" s="30" t="s">
        <v>58</v>
      </c>
      <c r="E35" s="31">
        <v>71000</v>
      </c>
      <c r="F35" s="32">
        <f t="shared" si="0"/>
        <v>71000</v>
      </c>
      <c r="G35" s="33">
        <v>12000</v>
      </c>
      <c r="H35" s="32">
        <f t="shared" si="1"/>
        <v>12000</v>
      </c>
      <c r="I35" s="31">
        <f t="shared" si="2"/>
        <v>83000</v>
      </c>
      <c r="J35" s="34"/>
    </row>
    <row r="36" spans="1:10" s="26" customFormat="1" ht="21" customHeight="1">
      <c r="A36" s="27"/>
      <c r="B36" s="28" t="s">
        <v>75</v>
      </c>
      <c r="C36" s="29"/>
      <c r="D36" s="30"/>
      <c r="E36" s="31"/>
      <c r="F36" s="32"/>
      <c r="G36" s="33"/>
      <c r="H36" s="32"/>
      <c r="I36" s="31">
        <f t="shared" si="2"/>
        <v>0</v>
      </c>
      <c r="J36" s="34"/>
    </row>
    <row r="37" spans="1:10" s="26" customFormat="1" ht="21" customHeight="1">
      <c r="A37" s="27"/>
      <c r="B37" s="28" t="s">
        <v>76</v>
      </c>
      <c r="C37" s="29"/>
      <c r="D37" s="30"/>
      <c r="E37" s="31"/>
      <c r="F37" s="32"/>
      <c r="G37" s="33"/>
      <c r="H37" s="32"/>
      <c r="I37" s="31">
        <f t="shared" si="2"/>
        <v>0</v>
      </c>
      <c r="J37" s="34"/>
    </row>
    <row r="38" spans="1:10" s="26" customFormat="1" ht="21" customHeight="1">
      <c r="A38" s="27">
        <v>13</v>
      </c>
      <c r="B38" s="28" t="s">
        <v>77</v>
      </c>
      <c r="C38" s="29">
        <v>1</v>
      </c>
      <c r="D38" s="30" t="s">
        <v>58</v>
      </c>
      <c r="E38" s="31">
        <v>40000</v>
      </c>
      <c r="F38" s="32">
        <f t="shared" si="0"/>
        <v>40000</v>
      </c>
      <c r="G38" s="33">
        <v>7500</v>
      </c>
      <c r="H38" s="32">
        <f t="shared" si="1"/>
        <v>7500</v>
      </c>
      <c r="I38" s="31">
        <f t="shared" si="2"/>
        <v>47500</v>
      </c>
      <c r="J38" s="34"/>
    </row>
    <row r="39" spans="1:10" s="26" customFormat="1" ht="21" customHeight="1">
      <c r="A39" s="27"/>
      <c r="B39" s="28" t="s">
        <v>78</v>
      </c>
      <c r="C39" s="29"/>
      <c r="D39" s="30"/>
      <c r="E39" s="31"/>
      <c r="F39" s="32"/>
      <c r="G39" s="33"/>
      <c r="H39" s="32"/>
      <c r="I39" s="31">
        <f t="shared" si="2"/>
        <v>0</v>
      </c>
      <c r="J39" s="34"/>
    </row>
    <row r="40" spans="1:10" s="26" customFormat="1" ht="21" customHeight="1">
      <c r="A40" s="27"/>
      <c r="B40" s="28" t="s">
        <v>79</v>
      </c>
      <c r="C40" s="29"/>
      <c r="D40" s="30"/>
      <c r="E40" s="31"/>
      <c r="F40" s="32"/>
      <c r="G40" s="33"/>
      <c r="H40" s="32"/>
      <c r="I40" s="31">
        <f t="shared" si="2"/>
        <v>0</v>
      </c>
      <c r="J40" s="34"/>
    </row>
    <row r="41" spans="1:10" s="26" customFormat="1" ht="21" customHeight="1">
      <c r="A41" s="35" t="s">
        <v>122</v>
      </c>
      <c r="B41" s="36" t="s">
        <v>118</v>
      </c>
      <c r="C41" s="37">
        <v>2</v>
      </c>
      <c r="D41" s="38" t="s">
        <v>31</v>
      </c>
      <c r="E41" s="39">
        <v>89000</v>
      </c>
      <c r="F41" s="32">
        <f t="shared" si="0"/>
        <v>178000</v>
      </c>
      <c r="G41" s="40">
        <v>8500</v>
      </c>
      <c r="H41" s="32">
        <f t="shared" si="1"/>
        <v>17000</v>
      </c>
      <c r="I41" s="31">
        <f t="shared" si="2"/>
        <v>195000</v>
      </c>
      <c r="J41" s="34"/>
    </row>
    <row r="42" spans="1:10" s="26" customFormat="1" ht="21" customHeight="1">
      <c r="A42" s="35" t="s">
        <v>123</v>
      </c>
      <c r="B42" s="36" t="s">
        <v>120</v>
      </c>
      <c r="C42" s="37">
        <v>1</v>
      </c>
      <c r="D42" s="38" t="s">
        <v>31</v>
      </c>
      <c r="E42" s="39">
        <v>84000</v>
      </c>
      <c r="F42" s="32">
        <f t="shared" si="0"/>
        <v>84000</v>
      </c>
      <c r="G42" s="40">
        <v>8000</v>
      </c>
      <c r="H42" s="32">
        <f t="shared" si="1"/>
        <v>8000</v>
      </c>
      <c r="I42" s="31">
        <f t="shared" si="2"/>
        <v>92000</v>
      </c>
      <c r="J42" s="34"/>
    </row>
    <row r="43" spans="1:10" s="26" customFormat="1" ht="21" customHeight="1">
      <c r="A43" s="41" t="s">
        <v>124</v>
      </c>
      <c r="B43" s="42" t="s">
        <v>125</v>
      </c>
      <c r="C43" s="43">
        <v>1</v>
      </c>
      <c r="D43" s="44" t="s">
        <v>31</v>
      </c>
      <c r="E43" s="45">
        <v>96000</v>
      </c>
      <c r="F43" s="32">
        <f t="shared" si="0"/>
        <v>96000</v>
      </c>
      <c r="G43" s="46">
        <v>9500</v>
      </c>
      <c r="H43" s="32">
        <f t="shared" si="1"/>
        <v>9500</v>
      </c>
      <c r="I43" s="31">
        <f t="shared" si="2"/>
        <v>105500</v>
      </c>
      <c r="J43" s="47"/>
    </row>
    <row r="44" spans="1:10" s="26" customFormat="1" ht="21" customHeight="1">
      <c r="A44" s="48"/>
      <c r="B44" s="49" t="s">
        <v>80</v>
      </c>
      <c r="C44" s="50"/>
      <c r="D44" s="51"/>
      <c r="E44" s="52"/>
      <c r="F44" s="53"/>
      <c r="G44" s="54"/>
      <c r="H44" s="53"/>
      <c r="I44" s="55">
        <f>SUM(I12:I43)</f>
        <v>720173.36</v>
      </c>
      <c r="J44" s="56"/>
    </row>
    <row r="45" spans="1:10" s="26" customFormat="1" ht="21" customHeight="1">
      <c r="A45" s="41"/>
      <c r="B45" s="57"/>
      <c r="C45" s="58"/>
      <c r="D45" s="59"/>
      <c r="E45" s="60"/>
      <c r="F45" s="61"/>
      <c r="G45" s="62"/>
      <c r="H45" s="61"/>
      <c r="I45" s="63"/>
      <c r="J45" s="64"/>
    </row>
    <row r="46" spans="1:10" s="26" customFormat="1" ht="21" customHeight="1">
      <c r="A46" s="35"/>
      <c r="B46" s="65" t="s">
        <v>94</v>
      </c>
      <c r="C46" s="66"/>
      <c r="D46" s="67"/>
      <c r="E46" s="68"/>
      <c r="F46" s="68"/>
      <c r="G46" s="69"/>
      <c r="H46" s="68"/>
      <c r="I46" s="68"/>
      <c r="J46" s="70"/>
    </row>
    <row r="47" spans="1:10" s="26" customFormat="1" ht="21" customHeight="1">
      <c r="A47" s="27">
        <v>1</v>
      </c>
      <c r="B47" s="28" t="s">
        <v>56</v>
      </c>
      <c r="C47" s="29">
        <v>1</v>
      </c>
      <c r="D47" s="30" t="s">
        <v>40</v>
      </c>
      <c r="E47" s="31"/>
      <c r="F47" s="32">
        <f>SUM(C47*E47)</f>
        <v>0</v>
      </c>
      <c r="G47" s="33">
        <v>4000</v>
      </c>
      <c r="H47" s="32">
        <f>SUM(C47*G47)</f>
        <v>4000</v>
      </c>
      <c r="I47" s="31">
        <f t="shared" ref="I47:I67" si="3">SUM(F47+H47)</f>
        <v>4000</v>
      </c>
      <c r="J47" s="34"/>
    </row>
    <row r="48" spans="1:10" s="26" customFormat="1" ht="21" customHeight="1">
      <c r="A48" s="27">
        <v>2</v>
      </c>
      <c r="B48" s="28" t="s">
        <v>57</v>
      </c>
      <c r="C48" s="29">
        <v>1</v>
      </c>
      <c r="D48" s="30" t="s">
        <v>58</v>
      </c>
      <c r="E48" s="31">
        <v>2400</v>
      </c>
      <c r="F48" s="32">
        <f t="shared" ref="F48:F62" si="4">SUM(C48*E48)</f>
        <v>2400</v>
      </c>
      <c r="G48" s="33">
        <v>750</v>
      </c>
      <c r="H48" s="32">
        <f t="shared" ref="H48:H62" si="5">SUM(C48*G48)</f>
        <v>750</v>
      </c>
      <c r="I48" s="31">
        <f t="shared" si="3"/>
        <v>3150</v>
      </c>
      <c r="J48" s="34"/>
    </row>
    <row r="49" spans="1:10" s="26" customFormat="1" ht="21" customHeight="1">
      <c r="A49" s="27"/>
      <c r="B49" s="28" t="s">
        <v>198</v>
      </c>
      <c r="C49" s="29"/>
      <c r="D49" s="30"/>
      <c r="E49" s="31"/>
      <c r="F49" s="32"/>
      <c r="G49" s="33"/>
      <c r="H49" s="32"/>
      <c r="I49" s="31">
        <f t="shared" si="3"/>
        <v>0</v>
      </c>
      <c r="J49" s="34"/>
    </row>
    <row r="50" spans="1:10" s="26" customFormat="1" ht="21" customHeight="1">
      <c r="A50" s="27">
        <v>3</v>
      </c>
      <c r="B50" s="28" t="s">
        <v>59</v>
      </c>
      <c r="C50" s="29">
        <v>2</v>
      </c>
      <c r="D50" s="30" t="s">
        <v>31</v>
      </c>
      <c r="E50" s="31">
        <v>1800</v>
      </c>
      <c r="F50" s="32">
        <f t="shared" si="4"/>
        <v>3600</v>
      </c>
      <c r="G50" s="33">
        <v>750</v>
      </c>
      <c r="H50" s="32">
        <f t="shared" si="5"/>
        <v>1500</v>
      </c>
      <c r="I50" s="31">
        <f t="shared" si="3"/>
        <v>5100</v>
      </c>
      <c r="J50" s="34"/>
    </row>
    <row r="51" spans="1:10" s="26" customFormat="1" ht="21" customHeight="1">
      <c r="A51" s="27"/>
      <c r="B51" s="28" t="s">
        <v>160</v>
      </c>
      <c r="C51" s="29"/>
      <c r="D51" s="30"/>
      <c r="E51" s="31"/>
      <c r="F51" s="32"/>
      <c r="G51" s="33"/>
      <c r="H51" s="32"/>
      <c r="I51" s="31">
        <f t="shared" si="3"/>
        <v>0</v>
      </c>
      <c r="J51" s="34"/>
    </row>
    <row r="52" spans="1:10" s="26" customFormat="1" ht="21" customHeight="1">
      <c r="A52" s="27">
        <v>4</v>
      </c>
      <c r="B52" s="28" t="s">
        <v>60</v>
      </c>
      <c r="C52" s="29">
        <v>2</v>
      </c>
      <c r="D52" s="30" t="s">
        <v>31</v>
      </c>
      <c r="E52" s="31">
        <v>5000</v>
      </c>
      <c r="F52" s="32">
        <f t="shared" si="4"/>
        <v>10000</v>
      </c>
      <c r="G52" s="33">
        <v>1000</v>
      </c>
      <c r="H52" s="32">
        <f t="shared" si="5"/>
        <v>2000</v>
      </c>
      <c r="I52" s="31">
        <f t="shared" si="3"/>
        <v>12000</v>
      </c>
      <c r="J52" s="34"/>
    </row>
    <row r="53" spans="1:10" s="26" customFormat="1" ht="21" customHeight="1">
      <c r="A53" s="27"/>
      <c r="B53" s="28" t="s">
        <v>161</v>
      </c>
      <c r="C53" s="29"/>
      <c r="D53" s="30"/>
      <c r="E53" s="31"/>
      <c r="F53" s="32"/>
      <c r="G53" s="33"/>
      <c r="H53" s="32"/>
      <c r="I53" s="31">
        <f t="shared" si="3"/>
        <v>0</v>
      </c>
      <c r="J53" s="34"/>
    </row>
    <row r="54" spans="1:10" s="26" customFormat="1" ht="21" customHeight="1">
      <c r="A54" s="27">
        <v>5</v>
      </c>
      <c r="B54" s="28" t="s">
        <v>61</v>
      </c>
      <c r="C54" s="29">
        <v>2</v>
      </c>
      <c r="D54" s="30" t="s">
        <v>58</v>
      </c>
      <c r="E54" s="31">
        <v>3000</v>
      </c>
      <c r="F54" s="32">
        <f t="shared" si="4"/>
        <v>6000</v>
      </c>
      <c r="G54" s="33">
        <v>1000</v>
      </c>
      <c r="H54" s="32">
        <f t="shared" si="5"/>
        <v>2000</v>
      </c>
      <c r="I54" s="31">
        <f t="shared" si="3"/>
        <v>8000</v>
      </c>
      <c r="J54" s="34"/>
    </row>
    <row r="55" spans="1:10" s="26" customFormat="1" ht="21" customHeight="1">
      <c r="A55" s="27"/>
      <c r="B55" s="28" t="s">
        <v>62</v>
      </c>
      <c r="C55" s="29"/>
      <c r="D55" s="30"/>
      <c r="E55" s="31"/>
      <c r="F55" s="32"/>
      <c r="G55" s="33"/>
      <c r="H55" s="32"/>
      <c r="I55" s="31">
        <f t="shared" si="3"/>
        <v>0</v>
      </c>
      <c r="J55" s="34"/>
    </row>
    <row r="56" spans="1:10" s="26" customFormat="1" ht="21" customHeight="1">
      <c r="A56" s="27">
        <v>6</v>
      </c>
      <c r="B56" s="28" t="s">
        <v>69</v>
      </c>
      <c r="C56" s="29">
        <v>1</v>
      </c>
      <c r="D56" s="30" t="s">
        <v>40</v>
      </c>
      <c r="E56" s="31">
        <v>6600</v>
      </c>
      <c r="F56" s="32">
        <f t="shared" si="4"/>
        <v>6600</v>
      </c>
      <c r="G56" s="33">
        <v>1000</v>
      </c>
      <c r="H56" s="32">
        <f t="shared" si="5"/>
        <v>1000</v>
      </c>
      <c r="I56" s="31">
        <f t="shared" si="3"/>
        <v>7600</v>
      </c>
      <c r="J56" s="34"/>
    </row>
    <row r="57" spans="1:10" s="26" customFormat="1" ht="21" customHeight="1">
      <c r="A57" s="27"/>
      <c r="B57" s="28" t="s">
        <v>70</v>
      </c>
      <c r="C57" s="29"/>
      <c r="D57" s="30"/>
      <c r="E57" s="31"/>
      <c r="F57" s="32"/>
      <c r="G57" s="33"/>
      <c r="H57" s="32"/>
      <c r="I57" s="31">
        <f t="shared" si="3"/>
        <v>0</v>
      </c>
      <c r="J57" s="34"/>
    </row>
    <row r="58" spans="1:10" s="26" customFormat="1" ht="21" customHeight="1">
      <c r="A58" s="27">
        <v>7</v>
      </c>
      <c r="B58" s="28" t="s">
        <v>71</v>
      </c>
      <c r="C58" s="29">
        <v>1</v>
      </c>
      <c r="D58" s="30" t="s">
        <v>58</v>
      </c>
      <c r="E58" s="31">
        <v>42523.360000000001</v>
      </c>
      <c r="F58" s="32">
        <f t="shared" si="4"/>
        <v>42523.360000000001</v>
      </c>
      <c r="G58" s="33">
        <v>2500</v>
      </c>
      <c r="H58" s="32">
        <f t="shared" si="5"/>
        <v>2500</v>
      </c>
      <c r="I58" s="31">
        <f t="shared" si="3"/>
        <v>45023.360000000001</v>
      </c>
      <c r="J58" s="34"/>
    </row>
    <row r="59" spans="1:10" s="26" customFormat="1" ht="21" customHeight="1">
      <c r="A59" s="27"/>
      <c r="B59" s="28" t="s">
        <v>179</v>
      </c>
      <c r="C59" s="29"/>
      <c r="D59" s="30"/>
      <c r="E59" s="31"/>
      <c r="F59" s="32"/>
      <c r="G59" s="33"/>
      <c r="H59" s="32"/>
      <c r="I59" s="31">
        <f t="shared" si="3"/>
        <v>0</v>
      </c>
      <c r="J59" s="34"/>
    </row>
    <row r="60" spans="1:10" s="26" customFormat="1" ht="21" customHeight="1">
      <c r="A60" s="27"/>
      <c r="B60" s="28" t="s">
        <v>72</v>
      </c>
      <c r="C60" s="29"/>
      <c r="D60" s="30"/>
      <c r="E60" s="31"/>
      <c r="F60" s="32"/>
      <c r="G60" s="33"/>
      <c r="H60" s="32"/>
      <c r="I60" s="31">
        <f t="shared" si="3"/>
        <v>0</v>
      </c>
      <c r="J60" s="34"/>
    </row>
    <row r="61" spans="1:10" s="26" customFormat="1" ht="21" customHeight="1">
      <c r="A61" s="27">
        <v>8</v>
      </c>
      <c r="B61" s="28" t="s">
        <v>73</v>
      </c>
      <c r="C61" s="29">
        <v>1</v>
      </c>
      <c r="D61" s="30" t="s">
        <v>40</v>
      </c>
      <c r="E61" s="31">
        <v>6000</v>
      </c>
      <c r="F61" s="32">
        <f t="shared" si="4"/>
        <v>6000</v>
      </c>
      <c r="G61" s="33">
        <v>4000</v>
      </c>
      <c r="H61" s="32">
        <f t="shared" si="5"/>
        <v>4000</v>
      </c>
      <c r="I61" s="31">
        <f t="shared" si="3"/>
        <v>10000</v>
      </c>
      <c r="J61" s="34"/>
    </row>
    <row r="62" spans="1:10" ht="21" customHeight="1">
      <c r="A62" s="27">
        <v>9</v>
      </c>
      <c r="B62" s="28" t="s">
        <v>77</v>
      </c>
      <c r="C62" s="29">
        <v>1</v>
      </c>
      <c r="D62" s="30" t="s">
        <v>58</v>
      </c>
      <c r="E62" s="31">
        <v>40000</v>
      </c>
      <c r="F62" s="32">
        <f t="shared" si="4"/>
        <v>40000</v>
      </c>
      <c r="G62" s="33">
        <v>7500</v>
      </c>
      <c r="H62" s="32">
        <f t="shared" si="5"/>
        <v>7500</v>
      </c>
      <c r="I62" s="31">
        <f t="shared" si="3"/>
        <v>47500</v>
      </c>
      <c r="J62" s="71"/>
    </row>
    <row r="63" spans="1:10" ht="21" customHeight="1">
      <c r="A63" s="27"/>
      <c r="B63" s="28" t="s">
        <v>78</v>
      </c>
      <c r="C63" s="29"/>
      <c r="D63" s="30"/>
      <c r="E63" s="31"/>
      <c r="F63" s="32"/>
      <c r="G63" s="33"/>
      <c r="H63" s="32"/>
      <c r="I63" s="31">
        <f t="shared" si="3"/>
        <v>0</v>
      </c>
      <c r="J63" s="71"/>
    </row>
    <row r="64" spans="1:10" ht="21" customHeight="1">
      <c r="A64" s="27"/>
      <c r="B64" s="28" t="s">
        <v>79</v>
      </c>
      <c r="C64" s="29"/>
      <c r="D64" s="30"/>
      <c r="E64" s="31"/>
      <c r="F64" s="32"/>
      <c r="G64" s="33"/>
      <c r="H64" s="32"/>
      <c r="I64" s="31">
        <f t="shared" si="3"/>
        <v>0</v>
      </c>
      <c r="J64" s="72"/>
    </row>
    <row r="65" spans="1:10" s="26" customFormat="1" ht="21" customHeight="1">
      <c r="A65" s="35" t="s">
        <v>115</v>
      </c>
      <c r="B65" s="73" t="s">
        <v>118</v>
      </c>
      <c r="C65" s="37">
        <v>2</v>
      </c>
      <c r="D65" s="38" t="s">
        <v>31</v>
      </c>
      <c r="E65" s="39">
        <v>89000</v>
      </c>
      <c r="F65" s="32">
        <f t="shared" ref="F65:F67" si="6">SUM(C65*E65)</f>
        <v>178000</v>
      </c>
      <c r="G65" s="40">
        <v>8500</v>
      </c>
      <c r="H65" s="32">
        <f t="shared" ref="H65:H67" si="7">SUM(C65*G65)</f>
        <v>17000</v>
      </c>
      <c r="I65" s="31">
        <f t="shared" si="3"/>
        <v>195000</v>
      </c>
      <c r="J65" s="72"/>
    </row>
    <row r="66" spans="1:10" s="26" customFormat="1" ht="21" customHeight="1">
      <c r="A66" s="35" t="s">
        <v>116</v>
      </c>
      <c r="B66" s="36" t="s">
        <v>119</v>
      </c>
      <c r="C66" s="37">
        <v>1</v>
      </c>
      <c r="D66" s="38" t="s">
        <v>31</v>
      </c>
      <c r="E66" s="45">
        <v>96000</v>
      </c>
      <c r="F66" s="32">
        <f t="shared" si="6"/>
        <v>96000</v>
      </c>
      <c r="G66" s="46">
        <v>9500</v>
      </c>
      <c r="H66" s="32">
        <f t="shared" si="7"/>
        <v>9500</v>
      </c>
      <c r="I66" s="31">
        <f t="shared" si="3"/>
        <v>105500</v>
      </c>
      <c r="J66" s="72"/>
    </row>
    <row r="67" spans="1:10" s="26" customFormat="1" ht="21" customHeight="1">
      <c r="A67" s="41" t="s">
        <v>117</v>
      </c>
      <c r="B67" s="42" t="s">
        <v>120</v>
      </c>
      <c r="C67" s="43">
        <v>1</v>
      </c>
      <c r="D67" s="44" t="s">
        <v>31</v>
      </c>
      <c r="E67" s="39">
        <v>84000</v>
      </c>
      <c r="F67" s="32">
        <f t="shared" si="6"/>
        <v>84000</v>
      </c>
      <c r="G67" s="40">
        <v>8000</v>
      </c>
      <c r="H67" s="32">
        <f t="shared" si="7"/>
        <v>8000</v>
      </c>
      <c r="I67" s="31">
        <f t="shared" si="3"/>
        <v>92000</v>
      </c>
      <c r="J67" s="74"/>
    </row>
    <row r="68" spans="1:10" s="26" customFormat="1" ht="21" customHeight="1">
      <c r="A68" s="48"/>
      <c r="B68" s="75" t="s">
        <v>81</v>
      </c>
      <c r="C68" s="76"/>
      <c r="D68" s="77"/>
      <c r="E68" s="78"/>
      <c r="F68" s="79"/>
      <c r="G68" s="79"/>
      <c r="H68" s="79"/>
      <c r="I68" s="78">
        <f>SUM(I47:I67)</f>
        <v>534873.36</v>
      </c>
      <c r="J68" s="80"/>
    </row>
    <row r="69" spans="1:10" s="26" customFormat="1" ht="21" customHeight="1">
      <c r="A69" s="41"/>
      <c r="B69" s="57"/>
      <c r="C69" s="81"/>
      <c r="D69" s="82"/>
      <c r="E69" s="83"/>
      <c r="F69" s="84"/>
      <c r="G69" s="84"/>
      <c r="H69" s="84"/>
      <c r="I69" s="83"/>
      <c r="J69" s="85"/>
    </row>
    <row r="70" spans="1:10" s="26" customFormat="1" ht="21" customHeight="1">
      <c r="A70" s="35"/>
      <c r="B70" s="86" t="s">
        <v>95</v>
      </c>
      <c r="C70" s="66"/>
      <c r="D70" s="87"/>
      <c r="E70" s="88"/>
      <c r="F70" s="88"/>
      <c r="G70" s="89"/>
      <c r="H70" s="88"/>
      <c r="I70" s="88"/>
      <c r="J70" s="72"/>
    </row>
    <row r="71" spans="1:10" s="26" customFormat="1" ht="21" customHeight="1">
      <c r="A71" s="27">
        <v>1</v>
      </c>
      <c r="B71" s="28" t="s">
        <v>56</v>
      </c>
      <c r="C71" s="29">
        <v>1</v>
      </c>
      <c r="D71" s="30" t="s">
        <v>40</v>
      </c>
      <c r="E71" s="31"/>
      <c r="F71" s="32">
        <f>SUM(C71*E71)</f>
        <v>0</v>
      </c>
      <c r="G71" s="33">
        <v>5000</v>
      </c>
      <c r="H71" s="32">
        <f>SUM(C71*G71)</f>
        <v>5000</v>
      </c>
      <c r="I71" s="31">
        <f t="shared" ref="I71:I101" si="8">SUM(F71+H71)</f>
        <v>5000</v>
      </c>
      <c r="J71" s="72"/>
    </row>
    <row r="72" spans="1:10" s="26" customFormat="1" ht="21" customHeight="1">
      <c r="A72" s="27">
        <v>2</v>
      </c>
      <c r="B72" s="28" t="s">
        <v>57</v>
      </c>
      <c r="C72" s="29">
        <v>2</v>
      </c>
      <c r="D72" s="30" t="s">
        <v>58</v>
      </c>
      <c r="E72" s="31">
        <v>2400</v>
      </c>
      <c r="F72" s="32">
        <f t="shared" ref="F72:F100" si="9">SUM(C72*E72)</f>
        <v>4800</v>
      </c>
      <c r="G72" s="33">
        <v>750</v>
      </c>
      <c r="H72" s="32">
        <f t="shared" ref="H72:H101" si="10">SUM(C72*G72)</f>
        <v>1500</v>
      </c>
      <c r="I72" s="31">
        <f t="shared" si="8"/>
        <v>6300</v>
      </c>
      <c r="J72" s="72"/>
    </row>
    <row r="73" spans="1:10" s="26" customFormat="1" ht="21" customHeight="1">
      <c r="A73" s="27"/>
      <c r="B73" s="28" t="s">
        <v>198</v>
      </c>
      <c r="C73" s="29"/>
      <c r="D73" s="30"/>
      <c r="E73" s="31"/>
      <c r="F73" s="32"/>
      <c r="G73" s="33"/>
      <c r="H73" s="32"/>
      <c r="I73" s="31">
        <f t="shared" si="8"/>
        <v>0</v>
      </c>
      <c r="J73" s="34"/>
    </row>
    <row r="74" spans="1:10" s="26" customFormat="1" ht="21" customHeight="1">
      <c r="A74" s="27">
        <v>3</v>
      </c>
      <c r="B74" s="28" t="s">
        <v>59</v>
      </c>
      <c r="C74" s="29">
        <v>4</v>
      </c>
      <c r="D74" s="30" t="s">
        <v>31</v>
      </c>
      <c r="E74" s="31">
        <v>1800</v>
      </c>
      <c r="F74" s="32">
        <f t="shared" si="9"/>
        <v>7200</v>
      </c>
      <c r="G74" s="33">
        <v>750</v>
      </c>
      <c r="H74" s="32">
        <f t="shared" si="10"/>
        <v>3000</v>
      </c>
      <c r="I74" s="31">
        <f t="shared" si="8"/>
        <v>10200</v>
      </c>
      <c r="J74" s="34"/>
    </row>
    <row r="75" spans="1:10" s="26" customFormat="1" ht="21" customHeight="1">
      <c r="A75" s="27"/>
      <c r="B75" s="28" t="s">
        <v>160</v>
      </c>
      <c r="C75" s="29"/>
      <c r="D75" s="30"/>
      <c r="E75" s="31"/>
      <c r="F75" s="32"/>
      <c r="G75" s="33"/>
      <c r="H75" s="32"/>
      <c r="I75" s="31">
        <f t="shared" si="8"/>
        <v>0</v>
      </c>
      <c r="J75" s="34"/>
    </row>
    <row r="76" spans="1:10" s="26" customFormat="1" ht="21" customHeight="1">
      <c r="A76" s="27">
        <v>4</v>
      </c>
      <c r="B76" s="28" t="s">
        <v>60</v>
      </c>
      <c r="C76" s="29">
        <v>4</v>
      </c>
      <c r="D76" s="30" t="s">
        <v>31</v>
      </c>
      <c r="E76" s="31">
        <v>2500</v>
      </c>
      <c r="F76" s="32">
        <f t="shared" si="9"/>
        <v>10000</v>
      </c>
      <c r="G76" s="33">
        <v>1000</v>
      </c>
      <c r="H76" s="32">
        <f t="shared" si="10"/>
        <v>4000</v>
      </c>
      <c r="I76" s="31">
        <f t="shared" si="8"/>
        <v>14000</v>
      </c>
      <c r="J76" s="34"/>
    </row>
    <row r="77" spans="1:10" s="26" customFormat="1" ht="21" customHeight="1">
      <c r="A77" s="27"/>
      <c r="B77" s="28" t="s">
        <v>161</v>
      </c>
      <c r="C77" s="29"/>
      <c r="D77" s="30"/>
      <c r="E77" s="31"/>
      <c r="F77" s="32"/>
      <c r="G77" s="33"/>
      <c r="H77" s="32"/>
      <c r="I77" s="31">
        <f t="shared" si="8"/>
        <v>0</v>
      </c>
      <c r="J77" s="34"/>
    </row>
    <row r="78" spans="1:10" s="26" customFormat="1" ht="21" customHeight="1">
      <c r="A78" s="27">
        <v>5</v>
      </c>
      <c r="B78" s="28" t="s">
        <v>61</v>
      </c>
      <c r="C78" s="29">
        <v>4</v>
      </c>
      <c r="D78" s="30" t="s">
        <v>58</v>
      </c>
      <c r="E78" s="31">
        <v>3000</v>
      </c>
      <c r="F78" s="32">
        <f t="shared" si="9"/>
        <v>12000</v>
      </c>
      <c r="G78" s="33">
        <v>1000</v>
      </c>
      <c r="H78" s="32">
        <f t="shared" si="10"/>
        <v>4000</v>
      </c>
      <c r="I78" s="31">
        <f t="shared" si="8"/>
        <v>16000</v>
      </c>
      <c r="J78" s="34"/>
    </row>
    <row r="79" spans="1:10" s="26" customFormat="1" ht="21" customHeight="1">
      <c r="A79" s="27"/>
      <c r="B79" s="28" t="s">
        <v>62</v>
      </c>
      <c r="C79" s="29"/>
      <c r="D79" s="30"/>
      <c r="E79" s="31"/>
      <c r="F79" s="32"/>
      <c r="G79" s="33"/>
      <c r="H79" s="32"/>
      <c r="I79" s="31">
        <f t="shared" si="8"/>
        <v>0</v>
      </c>
      <c r="J79" s="34"/>
    </row>
    <row r="80" spans="1:10" s="26" customFormat="1" ht="21" customHeight="1">
      <c r="A80" s="27">
        <v>6</v>
      </c>
      <c r="B80" s="28" t="s">
        <v>63</v>
      </c>
      <c r="C80" s="29">
        <v>1</v>
      </c>
      <c r="D80" s="30" t="s">
        <v>58</v>
      </c>
      <c r="E80" s="31">
        <v>3400</v>
      </c>
      <c r="F80" s="32">
        <f t="shared" si="9"/>
        <v>3400</v>
      </c>
      <c r="G80" s="33">
        <v>1000</v>
      </c>
      <c r="H80" s="32">
        <f t="shared" si="10"/>
        <v>1000</v>
      </c>
      <c r="I80" s="31">
        <f t="shared" si="8"/>
        <v>4400</v>
      </c>
      <c r="J80" s="34"/>
    </row>
    <row r="81" spans="1:10" s="26" customFormat="1" ht="21" customHeight="1">
      <c r="A81" s="27"/>
      <c r="B81" s="28" t="s">
        <v>158</v>
      </c>
      <c r="C81" s="29"/>
      <c r="D81" s="30"/>
      <c r="E81" s="31"/>
      <c r="F81" s="32"/>
      <c r="G81" s="33"/>
      <c r="H81" s="32"/>
      <c r="I81" s="31">
        <f t="shared" si="8"/>
        <v>0</v>
      </c>
      <c r="J81" s="34"/>
    </row>
    <row r="82" spans="1:10" s="26" customFormat="1" ht="21" customHeight="1">
      <c r="A82" s="27">
        <v>7</v>
      </c>
      <c r="B82" s="28" t="s">
        <v>64</v>
      </c>
      <c r="C82" s="29">
        <v>1</v>
      </c>
      <c r="D82" s="30" t="s">
        <v>58</v>
      </c>
      <c r="E82" s="31">
        <v>25000</v>
      </c>
      <c r="F82" s="32">
        <f t="shared" si="9"/>
        <v>25000</v>
      </c>
      <c r="G82" s="33">
        <v>6000</v>
      </c>
      <c r="H82" s="32">
        <f t="shared" si="10"/>
        <v>6000</v>
      </c>
      <c r="I82" s="31">
        <f t="shared" si="8"/>
        <v>31000</v>
      </c>
      <c r="J82" s="34"/>
    </row>
    <row r="83" spans="1:10" s="26" customFormat="1" ht="21" customHeight="1">
      <c r="A83" s="27"/>
      <c r="B83" s="28" t="s">
        <v>65</v>
      </c>
      <c r="C83" s="29"/>
      <c r="D83" s="30"/>
      <c r="E83" s="31"/>
      <c r="F83" s="32"/>
      <c r="G83" s="33"/>
      <c r="H83" s="32"/>
      <c r="I83" s="31">
        <f t="shared" si="8"/>
        <v>0</v>
      </c>
      <c r="J83" s="34"/>
    </row>
    <row r="84" spans="1:10" s="26" customFormat="1" ht="21" customHeight="1">
      <c r="A84" s="27">
        <v>8</v>
      </c>
      <c r="B84" s="28" t="s">
        <v>66</v>
      </c>
      <c r="C84" s="29">
        <v>1</v>
      </c>
      <c r="D84" s="30" t="s">
        <v>58</v>
      </c>
      <c r="E84" s="31">
        <v>40000</v>
      </c>
      <c r="F84" s="32">
        <f t="shared" si="9"/>
        <v>40000</v>
      </c>
      <c r="G84" s="33">
        <v>13000</v>
      </c>
      <c r="H84" s="32">
        <f t="shared" si="10"/>
        <v>13000</v>
      </c>
      <c r="I84" s="31">
        <f t="shared" si="8"/>
        <v>53000</v>
      </c>
      <c r="J84" s="34"/>
    </row>
    <row r="85" spans="1:10" s="26" customFormat="1" ht="21" customHeight="1">
      <c r="A85" s="27"/>
      <c r="B85" s="28" t="s">
        <v>162</v>
      </c>
      <c r="C85" s="29"/>
      <c r="D85" s="30"/>
      <c r="E85" s="31"/>
      <c r="F85" s="32"/>
      <c r="G85" s="33"/>
      <c r="H85" s="32"/>
      <c r="I85" s="31">
        <f t="shared" si="8"/>
        <v>0</v>
      </c>
      <c r="J85" s="34"/>
    </row>
    <row r="86" spans="1:10" s="26" customFormat="1" ht="21" customHeight="1">
      <c r="A86" s="27"/>
      <c r="B86" s="28" t="s">
        <v>67</v>
      </c>
      <c r="C86" s="29"/>
      <c r="D86" s="30"/>
      <c r="E86" s="31"/>
      <c r="F86" s="32"/>
      <c r="G86" s="33"/>
      <c r="H86" s="32"/>
      <c r="I86" s="31">
        <f t="shared" si="8"/>
        <v>0</v>
      </c>
      <c r="J86" s="34"/>
    </row>
    <row r="87" spans="1:10" s="26" customFormat="1" ht="21" customHeight="1">
      <c r="A87" s="27"/>
      <c r="B87" s="28" t="s">
        <v>68</v>
      </c>
      <c r="C87" s="29"/>
      <c r="D87" s="30"/>
      <c r="E87" s="31"/>
      <c r="F87" s="32"/>
      <c r="G87" s="33"/>
      <c r="H87" s="32"/>
      <c r="I87" s="31">
        <f t="shared" si="8"/>
        <v>0</v>
      </c>
      <c r="J87" s="34"/>
    </row>
    <row r="88" spans="1:10" s="26" customFormat="1" ht="21" customHeight="1">
      <c r="A88" s="27">
        <v>9</v>
      </c>
      <c r="B88" s="28" t="s">
        <v>69</v>
      </c>
      <c r="C88" s="29">
        <v>1</v>
      </c>
      <c r="D88" s="30" t="s">
        <v>40</v>
      </c>
      <c r="E88" s="31">
        <v>11000</v>
      </c>
      <c r="F88" s="32">
        <f t="shared" si="9"/>
        <v>11000</v>
      </c>
      <c r="G88" s="33">
        <v>6000</v>
      </c>
      <c r="H88" s="32">
        <f t="shared" si="10"/>
        <v>6000</v>
      </c>
      <c r="I88" s="31">
        <f t="shared" si="8"/>
        <v>17000</v>
      </c>
      <c r="J88" s="34"/>
    </row>
    <row r="89" spans="1:10" s="26" customFormat="1" ht="21" customHeight="1">
      <c r="A89" s="27"/>
      <c r="B89" s="28" t="s">
        <v>82</v>
      </c>
      <c r="C89" s="29"/>
      <c r="D89" s="30"/>
      <c r="E89" s="31"/>
      <c r="F89" s="32"/>
      <c r="G89" s="33"/>
      <c r="H89" s="32"/>
      <c r="I89" s="31">
        <f t="shared" si="8"/>
        <v>0</v>
      </c>
      <c r="J89" s="34"/>
    </row>
    <row r="90" spans="1:10" s="26" customFormat="1" ht="21" customHeight="1">
      <c r="A90" s="27">
        <v>10</v>
      </c>
      <c r="B90" s="28" t="s">
        <v>71</v>
      </c>
      <c r="C90" s="29">
        <v>2</v>
      </c>
      <c r="D90" s="30" t="s">
        <v>58</v>
      </c>
      <c r="E90" s="31">
        <v>42523.360000000001</v>
      </c>
      <c r="F90" s="32">
        <f t="shared" si="9"/>
        <v>85046.720000000001</v>
      </c>
      <c r="G90" s="33">
        <v>2500</v>
      </c>
      <c r="H90" s="32">
        <f t="shared" si="10"/>
        <v>5000</v>
      </c>
      <c r="I90" s="31">
        <f t="shared" si="8"/>
        <v>90046.720000000001</v>
      </c>
      <c r="J90" s="34"/>
    </row>
    <row r="91" spans="1:10" s="26" customFormat="1" ht="21" customHeight="1">
      <c r="A91" s="27"/>
      <c r="B91" s="28" t="s">
        <v>179</v>
      </c>
      <c r="C91" s="29"/>
      <c r="D91" s="30"/>
      <c r="E91" s="31"/>
      <c r="F91" s="32"/>
      <c r="G91" s="33"/>
      <c r="H91" s="32"/>
      <c r="I91" s="31">
        <f t="shared" si="8"/>
        <v>0</v>
      </c>
      <c r="J91" s="34"/>
    </row>
    <row r="92" spans="1:10" s="26" customFormat="1" ht="21" customHeight="1">
      <c r="A92" s="27"/>
      <c r="B92" s="28" t="s">
        <v>72</v>
      </c>
      <c r="C92" s="29"/>
      <c r="D92" s="30"/>
      <c r="E92" s="31"/>
      <c r="F92" s="32"/>
      <c r="G92" s="33"/>
      <c r="H92" s="32"/>
      <c r="I92" s="31">
        <f t="shared" si="8"/>
        <v>0</v>
      </c>
      <c r="J92" s="34"/>
    </row>
    <row r="93" spans="1:10" s="26" customFormat="1" ht="21" customHeight="1">
      <c r="A93" s="27">
        <v>11</v>
      </c>
      <c r="B93" s="28" t="s">
        <v>73</v>
      </c>
      <c r="C93" s="29">
        <v>1</v>
      </c>
      <c r="D93" s="30" t="s">
        <v>40</v>
      </c>
      <c r="E93" s="31">
        <v>7500</v>
      </c>
      <c r="F93" s="32">
        <f t="shared" si="9"/>
        <v>7500</v>
      </c>
      <c r="G93" s="33">
        <v>5000</v>
      </c>
      <c r="H93" s="32">
        <f t="shared" si="10"/>
        <v>5000</v>
      </c>
      <c r="I93" s="31">
        <f t="shared" si="8"/>
        <v>12500</v>
      </c>
      <c r="J93" s="34"/>
    </row>
    <row r="94" spans="1:10" s="26" customFormat="1" ht="21" customHeight="1">
      <c r="A94" s="27">
        <v>12</v>
      </c>
      <c r="B94" s="28" t="s">
        <v>77</v>
      </c>
      <c r="C94" s="29">
        <v>2</v>
      </c>
      <c r="D94" s="30" t="s">
        <v>58</v>
      </c>
      <c r="E94" s="31">
        <v>40000</v>
      </c>
      <c r="F94" s="32">
        <f t="shared" si="9"/>
        <v>80000</v>
      </c>
      <c r="G94" s="33">
        <v>7500</v>
      </c>
      <c r="H94" s="32">
        <f t="shared" si="10"/>
        <v>15000</v>
      </c>
      <c r="I94" s="31">
        <f t="shared" si="8"/>
        <v>95000</v>
      </c>
      <c r="J94" s="34"/>
    </row>
    <row r="95" spans="1:10" s="26" customFormat="1" ht="21" customHeight="1">
      <c r="A95" s="27"/>
      <c r="B95" s="28" t="s">
        <v>78</v>
      </c>
      <c r="C95" s="29"/>
      <c r="D95" s="30"/>
      <c r="E95" s="31"/>
      <c r="F95" s="32"/>
      <c r="G95" s="33"/>
      <c r="H95" s="32"/>
      <c r="I95" s="31">
        <f t="shared" si="8"/>
        <v>0</v>
      </c>
      <c r="J95" s="34"/>
    </row>
    <row r="96" spans="1:10" s="26" customFormat="1" ht="21" customHeight="1">
      <c r="A96" s="27"/>
      <c r="B96" s="28" t="s">
        <v>79</v>
      </c>
      <c r="C96" s="29"/>
      <c r="D96" s="30"/>
      <c r="E96" s="31"/>
      <c r="F96" s="32"/>
      <c r="G96" s="33"/>
      <c r="H96" s="32"/>
      <c r="I96" s="31">
        <f t="shared" si="8"/>
        <v>0</v>
      </c>
      <c r="J96" s="34"/>
    </row>
    <row r="97" spans="1:10" s="26" customFormat="1" ht="21" customHeight="1">
      <c r="A97" s="27" t="s">
        <v>127</v>
      </c>
      <c r="B97" s="28" t="s">
        <v>118</v>
      </c>
      <c r="C97" s="29">
        <v>4</v>
      </c>
      <c r="D97" s="30" t="s">
        <v>31</v>
      </c>
      <c r="E97" s="39">
        <v>89000</v>
      </c>
      <c r="F97" s="32">
        <f t="shared" ref="F97:F98" si="11">SUM(C97*E97)</f>
        <v>356000</v>
      </c>
      <c r="G97" s="40">
        <v>8500</v>
      </c>
      <c r="H97" s="32">
        <f t="shared" ref="H97:H98" si="12">SUM(C97*G97)</f>
        <v>34000</v>
      </c>
      <c r="I97" s="31">
        <f t="shared" si="8"/>
        <v>390000</v>
      </c>
      <c r="J97" s="34"/>
    </row>
    <row r="98" spans="1:10" s="26" customFormat="1" ht="21" customHeight="1">
      <c r="A98" s="27" t="s">
        <v>122</v>
      </c>
      <c r="B98" s="28" t="s">
        <v>120</v>
      </c>
      <c r="C98" s="29">
        <v>2</v>
      </c>
      <c r="D98" s="30" t="s">
        <v>31</v>
      </c>
      <c r="E98" s="39">
        <v>84000</v>
      </c>
      <c r="F98" s="32">
        <f t="shared" si="11"/>
        <v>168000</v>
      </c>
      <c r="G98" s="40">
        <v>8000</v>
      </c>
      <c r="H98" s="32">
        <f t="shared" si="12"/>
        <v>16000</v>
      </c>
      <c r="I98" s="31">
        <f t="shared" si="8"/>
        <v>184000</v>
      </c>
      <c r="J98" s="34"/>
    </row>
    <row r="99" spans="1:10" s="26" customFormat="1" ht="21" customHeight="1">
      <c r="A99" s="27" t="s">
        <v>123</v>
      </c>
      <c r="B99" s="28" t="s">
        <v>128</v>
      </c>
      <c r="C99" s="29">
        <v>1</v>
      </c>
      <c r="D99" s="30" t="s">
        <v>31</v>
      </c>
      <c r="E99" s="31">
        <v>96000</v>
      </c>
      <c r="F99" s="32">
        <f t="shared" si="9"/>
        <v>96000</v>
      </c>
      <c r="G99" s="33">
        <v>9000</v>
      </c>
      <c r="H99" s="32">
        <f t="shared" si="10"/>
        <v>9000</v>
      </c>
      <c r="I99" s="31">
        <f t="shared" si="8"/>
        <v>105000</v>
      </c>
      <c r="J99" s="34"/>
    </row>
    <row r="100" spans="1:10" s="26" customFormat="1" ht="21" customHeight="1">
      <c r="A100" s="90" t="s">
        <v>124</v>
      </c>
      <c r="B100" s="91" t="s">
        <v>129</v>
      </c>
      <c r="C100" s="92">
        <v>1</v>
      </c>
      <c r="D100" s="93" t="s">
        <v>31</v>
      </c>
      <c r="E100" s="94">
        <v>97000</v>
      </c>
      <c r="F100" s="32">
        <f t="shared" si="9"/>
        <v>97000</v>
      </c>
      <c r="G100" s="95">
        <v>9500</v>
      </c>
      <c r="H100" s="32">
        <f t="shared" si="10"/>
        <v>9500</v>
      </c>
      <c r="I100" s="31">
        <f t="shared" si="8"/>
        <v>106500</v>
      </c>
      <c r="J100" s="47"/>
    </row>
    <row r="101" spans="1:10" s="98" customFormat="1" ht="17.100000000000001" customHeight="1">
      <c r="A101" s="27" t="s">
        <v>181</v>
      </c>
      <c r="B101" s="36" t="s">
        <v>182</v>
      </c>
      <c r="C101" s="37">
        <v>1</v>
      </c>
      <c r="D101" s="38" t="s">
        <v>38</v>
      </c>
      <c r="E101" s="39">
        <v>205000</v>
      </c>
      <c r="F101" s="96">
        <f>SUM(C101*E101)</f>
        <v>205000</v>
      </c>
      <c r="G101" s="40">
        <v>13000</v>
      </c>
      <c r="H101" s="96">
        <f t="shared" si="10"/>
        <v>13000</v>
      </c>
      <c r="I101" s="31">
        <f t="shared" si="8"/>
        <v>218000</v>
      </c>
      <c r="J101" s="97"/>
    </row>
    <row r="102" spans="1:10" s="26" customFormat="1" ht="21" customHeight="1">
      <c r="A102" s="48"/>
      <c r="B102" s="75" t="s">
        <v>83</v>
      </c>
      <c r="C102" s="99"/>
      <c r="D102" s="100"/>
      <c r="E102" s="101"/>
      <c r="F102" s="102"/>
      <c r="G102" s="102"/>
      <c r="H102" s="102"/>
      <c r="I102" s="78">
        <f>SUM(I71:I101)</f>
        <v>1357946.72</v>
      </c>
      <c r="J102" s="103"/>
    </row>
    <row r="103" spans="1:10" s="26" customFormat="1" ht="21" customHeight="1">
      <c r="A103" s="35"/>
      <c r="B103" s="104"/>
      <c r="C103" s="66"/>
      <c r="D103" s="105"/>
      <c r="E103" s="68"/>
      <c r="F103" s="106"/>
      <c r="G103" s="107"/>
      <c r="H103" s="106"/>
      <c r="I103" s="108"/>
      <c r="J103" s="70"/>
    </row>
    <row r="104" spans="1:10" s="26" customFormat="1" ht="21" customHeight="1">
      <c r="A104" s="27"/>
      <c r="B104" s="109" t="s">
        <v>96</v>
      </c>
      <c r="C104" s="29"/>
      <c r="D104" s="30"/>
      <c r="E104" s="31"/>
      <c r="F104" s="32"/>
      <c r="G104" s="33"/>
      <c r="H104" s="32"/>
      <c r="I104" s="31"/>
      <c r="J104" s="34"/>
    </row>
    <row r="105" spans="1:10" s="26" customFormat="1" ht="21" customHeight="1">
      <c r="A105" s="27">
        <v>1</v>
      </c>
      <c r="B105" s="28" t="s">
        <v>56</v>
      </c>
      <c r="C105" s="29">
        <v>1</v>
      </c>
      <c r="D105" s="30" t="s">
        <v>40</v>
      </c>
      <c r="E105" s="31"/>
      <c r="F105" s="32">
        <f>SUM(C105*E105)</f>
        <v>0</v>
      </c>
      <c r="G105" s="33">
        <v>4000</v>
      </c>
      <c r="H105" s="32">
        <f>SUM(C105*G105)</f>
        <v>4000</v>
      </c>
      <c r="I105" s="31">
        <f t="shared" ref="I105:I128" si="13">SUM(F105+H105)</f>
        <v>4000</v>
      </c>
      <c r="J105" s="34"/>
    </row>
    <row r="106" spans="1:10" s="26" customFormat="1" ht="21" customHeight="1">
      <c r="A106" s="27">
        <v>2</v>
      </c>
      <c r="B106" s="28" t="s">
        <v>57</v>
      </c>
      <c r="C106" s="29">
        <v>1</v>
      </c>
      <c r="D106" s="30" t="s">
        <v>58</v>
      </c>
      <c r="E106" s="31">
        <v>2400</v>
      </c>
      <c r="F106" s="32">
        <f t="shared" ref="F106:F128" si="14">SUM(C106*E106)</f>
        <v>2400</v>
      </c>
      <c r="G106" s="33">
        <v>750</v>
      </c>
      <c r="H106" s="32">
        <f t="shared" ref="H106:H128" si="15">SUM(C106*G106)</f>
        <v>750</v>
      </c>
      <c r="I106" s="31">
        <f t="shared" si="13"/>
        <v>3150</v>
      </c>
      <c r="J106" s="34"/>
    </row>
    <row r="107" spans="1:10" s="26" customFormat="1" ht="21" customHeight="1">
      <c r="A107" s="27"/>
      <c r="B107" s="28" t="s">
        <v>198</v>
      </c>
      <c r="C107" s="29"/>
      <c r="D107" s="30"/>
      <c r="E107" s="31"/>
      <c r="F107" s="32"/>
      <c r="G107" s="33"/>
      <c r="H107" s="32"/>
      <c r="I107" s="31">
        <f t="shared" si="13"/>
        <v>0</v>
      </c>
      <c r="J107" s="34"/>
    </row>
    <row r="108" spans="1:10" s="26" customFormat="1" ht="21" customHeight="1">
      <c r="A108" s="27">
        <v>3</v>
      </c>
      <c r="B108" s="28" t="s">
        <v>59</v>
      </c>
      <c r="C108" s="29">
        <v>2</v>
      </c>
      <c r="D108" s="30" t="s">
        <v>31</v>
      </c>
      <c r="E108" s="31">
        <v>1800</v>
      </c>
      <c r="F108" s="32">
        <f t="shared" si="14"/>
        <v>3600</v>
      </c>
      <c r="G108" s="33">
        <v>750</v>
      </c>
      <c r="H108" s="32">
        <f t="shared" si="15"/>
        <v>1500</v>
      </c>
      <c r="I108" s="31">
        <f t="shared" si="13"/>
        <v>5100</v>
      </c>
      <c r="J108" s="34"/>
    </row>
    <row r="109" spans="1:10" s="26" customFormat="1" ht="21" customHeight="1">
      <c r="A109" s="27"/>
      <c r="B109" s="28" t="s">
        <v>160</v>
      </c>
      <c r="C109" s="29"/>
      <c r="D109" s="30"/>
      <c r="E109" s="31"/>
      <c r="F109" s="32"/>
      <c r="G109" s="33"/>
      <c r="H109" s="32"/>
      <c r="I109" s="31">
        <f t="shared" si="13"/>
        <v>0</v>
      </c>
      <c r="J109" s="34"/>
    </row>
    <row r="110" spans="1:10" s="26" customFormat="1" ht="21" customHeight="1">
      <c r="A110" s="27">
        <v>4</v>
      </c>
      <c r="B110" s="28" t="s">
        <v>60</v>
      </c>
      <c r="C110" s="29">
        <v>2</v>
      </c>
      <c r="D110" s="30" t="s">
        <v>31</v>
      </c>
      <c r="E110" s="31">
        <v>2500</v>
      </c>
      <c r="F110" s="32">
        <f t="shared" si="14"/>
        <v>5000</v>
      </c>
      <c r="G110" s="33">
        <v>1000</v>
      </c>
      <c r="H110" s="32">
        <f t="shared" si="15"/>
        <v>2000</v>
      </c>
      <c r="I110" s="31">
        <f t="shared" si="13"/>
        <v>7000</v>
      </c>
      <c r="J110" s="34"/>
    </row>
    <row r="111" spans="1:10" s="26" customFormat="1" ht="21" customHeight="1">
      <c r="A111" s="27"/>
      <c r="B111" s="28" t="s">
        <v>161</v>
      </c>
      <c r="C111" s="29"/>
      <c r="D111" s="30"/>
      <c r="E111" s="31"/>
      <c r="F111" s="32"/>
      <c r="G111" s="33"/>
      <c r="H111" s="32"/>
      <c r="I111" s="31">
        <f t="shared" si="13"/>
        <v>0</v>
      </c>
      <c r="J111" s="34"/>
    </row>
    <row r="112" spans="1:10" s="26" customFormat="1" ht="21" customHeight="1">
      <c r="A112" s="27">
        <v>5</v>
      </c>
      <c r="B112" s="28" t="s">
        <v>61</v>
      </c>
      <c r="C112" s="29">
        <v>2</v>
      </c>
      <c r="D112" s="30" t="s">
        <v>58</v>
      </c>
      <c r="E112" s="31">
        <v>3000</v>
      </c>
      <c r="F112" s="32">
        <f t="shared" si="14"/>
        <v>6000</v>
      </c>
      <c r="G112" s="33">
        <v>1200</v>
      </c>
      <c r="H112" s="32">
        <f t="shared" si="15"/>
        <v>2400</v>
      </c>
      <c r="I112" s="31">
        <f t="shared" si="13"/>
        <v>8400</v>
      </c>
      <c r="J112" s="34"/>
    </row>
    <row r="113" spans="1:10" s="26" customFormat="1" ht="21" customHeight="1">
      <c r="A113" s="27"/>
      <c r="B113" s="28" t="s">
        <v>62</v>
      </c>
      <c r="C113" s="29"/>
      <c r="D113" s="30"/>
      <c r="E113" s="31"/>
      <c r="F113" s="32"/>
      <c r="G113" s="33"/>
      <c r="H113" s="32"/>
      <c r="I113" s="31">
        <f t="shared" si="13"/>
        <v>0</v>
      </c>
      <c r="J113" s="34"/>
    </row>
    <row r="114" spans="1:10" s="26" customFormat="1" ht="21" customHeight="1">
      <c r="A114" s="27">
        <v>6</v>
      </c>
      <c r="B114" s="28" t="s">
        <v>69</v>
      </c>
      <c r="C114" s="29">
        <v>1</v>
      </c>
      <c r="D114" s="30" t="s">
        <v>40</v>
      </c>
      <c r="E114" s="31">
        <v>6600</v>
      </c>
      <c r="F114" s="32">
        <f t="shared" si="14"/>
        <v>6600</v>
      </c>
      <c r="G114" s="33">
        <v>1000</v>
      </c>
      <c r="H114" s="32">
        <f t="shared" si="15"/>
        <v>1000</v>
      </c>
      <c r="I114" s="31">
        <f t="shared" si="13"/>
        <v>7600</v>
      </c>
      <c r="J114" s="34"/>
    </row>
    <row r="115" spans="1:10" s="26" customFormat="1" ht="21" customHeight="1">
      <c r="A115" s="27"/>
      <c r="B115" s="28" t="s">
        <v>70</v>
      </c>
      <c r="C115" s="29"/>
      <c r="D115" s="30"/>
      <c r="E115" s="31"/>
      <c r="F115" s="32"/>
      <c r="G115" s="33"/>
      <c r="H115" s="32"/>
      <c r="I115" s="31">
        <f t="shared" si="13"/>
        <v>0</v>
      </c>
      <c r="J115" s="34"/>
    </row>
    <row r="116" spans="1:10" s="26" customFormat="1" ht="21" customHeight="1">
      <c r="A116" s="27">
        <v>7</v>
      </c>
      <c r="B116" s="28" t="s">
        <v>71</v>
      </c>
      <c r="C116" s="29">
        <v>1</v>
      </c>
      <c r="D116" s="30" t="s">
        <v>58</v>
      </c>
      <c r="E116" s="31">
        <v>42523.360000000001</v>
      </c>
      <c r="F116" s="32">
        <f t="shared" si="14"/>
        <v>42523.360000000001</v>
      </c>
      <c r="G116" s="33">
        <v>2500</v>
      </c>
      <c r="H116" s="32">
        <f t="shared" si="15"/>
        <v>2500</v>
      </c>
      <c r="I116" s="31">
        <f t="shared" si="13"/>
        <v>45023.360000000001</v>
      </c>
      <c r="J116" s="34"/>
    </row>
    <row r="117" spans="1:10" s="26" customFormat="1" ht="21" customHeight="1">
      <c r="A117" s="27"/>
      <c r="B117" s="28" t="s">
        <v>179</v>
      </c>
      <c r="C117" s="29"/>
      <c r="D117" s="30"/>
      <c r="E117" s="31"/>
      <c r="F117" s="32"/>
      <c r="G117" s="33"/>
      <c r="H117" s="32"/>
      <c r="I117" s="31">
        <f t="shared" si="13"/>
        <v>0</v>
      </c>
      <c r="J117" s="34"/>
    </row>
    <row r="118" spans="1:10" s="26" customFormat="1" ht="21" customHeight="1">
      <c r="A118" s="27"/>
      <c r="B118" s="28" t="s">
        <v>72</v>
      </c>
      <c r="C118" s="29"/>
      <c r="D118" s="30"/>
      <c r="E118" s="31"/>
      <c r="F118" s="32"/>
      <c r="G118" s="33"/>
      <c r="H118" s="32"/>
      <c r="I118" s="31">
        <f t="shared" si="13"/>
        <v>0</v>
      </c>
      <c r="J118" s="34"/>
    </row>
    <row r="119" spans="1:10" s="26" customFormat="1" ht="21" customHeight="1">
      <c r="A119" s="27">
        <v>8</v>
      </c>
      <c r="B119" s="28" t="s">
        <v>73</v>
      </c>
      <c r="C119" s="29">
        <v>1</v>
      </c>
      <c r="D119" s="30" t="s">
        <v>40</v>
      </c>
      <c r="E119" s="31">
        <v>6000</v>
      </c>
      <c r="F119" s="32">
        <f t="shared" si="14"/>
        <v>6000</v>
      </c>
      <c r="G119" s="33">
        <v>4000</v>
      </c>
      <c r="H119" s="32">
        <f t="shared" si="15"/>
        <v>4000</v>
      </c>
      <c r="I119" s="31">
        <f t="shared" si="13"/>
        <v>10000</v>
      </c>
      <c r="J119" s="34"/>
    </row>
    <row r="120" spans="1:10" s="26" customFormat="1" ht="21" customHeight="1">
      <c r="A120" s="27">
        <v>9</v>
      </c>
      <c r="B120" s="28" t="s">
        <v>84</v>
      </c>
      <c r="C120" s="29">
        <v>1</v>
      </c>
      <c r="D120" s="30" t="s">
        <v>58</v>
      </c>
      <c r="E120" s="31">
        <v>71000</v>
      </c>
      <c r="F120" s="32">
        <f t="shared" si="14"/>
        <v>71000</v>
      </c>
      <c r="G120" s="33">
        <v>12500</v>
      </c>
      <c r="H120" s="32">
        <f t="shared" si="15"/>
        <v>12500</v>
      </c>
      <c r="I120" s="31">
        <f t="shared" si="13"/>
        <v>83500</v>
      </c>
      <c r="J120" s="34"/>
    </row>
    <row r="121" spans="1:10" s="26" customFormat="1" ht="21" customHeight="1">
      <c r="A121" s="27"/>
      <c r="B121" s="28" t="s">
        <v>75</v>
      </c>
      <c r="C121" s="29"/>
      <c r="D121" s="30"/>
      <c r="E121" s="31"/>
      <c r="F121" s="32"/>
      <c r="G121" s="33"/>
      <c r="H121" s="32"/>
      <c r="I121" s="31">
        <f t="shared" si="13"/>
        <v>0</v>
      </c>
      <c r="J121" s="34"/>
    </row>
    <row r="122" spans="1:10" s="26" customFormat="1" ht="21" customHeight="1">
      <c r="A122" s="27"/>
      <c r="B122" s="28" t="s">
        <v>85</v>
      </c>
      <c r="C122" s="29"/>
      <c r="D122" s="30"/>
      <c r="E122" s="31"/>
      <c r="F122" s="32"/>
      <c r="G122" s="33"/>
      <c r="H122" s="32"/>
      <c r="I122" s="31">
        <f t="shared" si="13"/>
        <v>0</v>
      </c>
      <c r="J122" s="34"/>
    </row>
    <row r="123" spans="1:10" s="26" customFormat="1" ht="21" customHeight="1">
      <c r="A123" s="27">
        <v>10</v>
      </c>
      <c r="B123" s="28" t="s">
        <v>77</v>
      </c>
      <c r="C123" s="29">
        <v>1</v>
      </c>
      <c r="D123" s="30" t="s">
        <v>58</v>
      </c>
      <c r="E123" s="31">
        <v>40000</v>
      </c>
      <c r="F123" s="32">
        <f t="shared" si="14"/>
        <v>40000</v>
      </c>
      <c r="G123" s="33">
        <v>7500</v>
      </c>
      <c r="H123" s="32">
        <f t="shared" si="15"/>
        <v>7500</v>
      </c>
      <c r="I123" s="31">
        <f t="shared" si="13"/>
        <v>47500</v>
      </c>
      <c r="J123" s="34"/>
    </row>
    <row r="124" spans="1:10" s="26" customFormat="1" ht="21" customHeight="1">
      <c r="A124" s="27"/>
      <c r="B124" s="28" t="s">
        <v>78</v>
      </c>
      <c r="C124" s="29"/>
      <c r="D124" s="30"/>
      <c r="E124" s="31"/>
      <c r="F124" s="32"/>
      <c r="G124" s="33"/>
      <c r="H124" s="32"/>
      <c r="I124" s="31">
        <f t="shared" si="13"/>
        <v>0</v>
      </c>
      <c r="J124" s="34"/>
    </row>
    <row r="125" spans="1:10" s="26" customFormat="1" ht="21" customHeight="1">
      <c r="A125" s="27"/>
      <c r="B125" s="28" t="s">
        <v>79</v>
      </c>
      <c r="C125" s="29"/>
      <c r="D125" s="30"/>
      <c r="E125" s="31"/>
      <c r="F125" s="32"/>
      <c r="G125" s="33"/>
      <c r="H125" s="32"/>
      <c r="I125" s="31">
        <f t="shared" si="13"/>
        <v>0</v>
      </c>
      <c r="J125" s="34"/>
    </row>
    <row r="126" spans="1:10" s="26" customFormat="1" ht="21" customHeight="1">
      <c r="A126" s="27" t="s">
        <v>116</v>
      </c>
      <c r="B126" s="28" t="s">
        <v>118</v>
      </c>
      <c r="C126" s="29">
        <v>2</v>
      </c>
      <c r="D126" s="30" t="s">
        <v>31</v>
      </c>
      <c r="E126" s="39">
        <v>89000</v>
      </c>
      <c r="F126" s="32">
        <f t="shared" ref="F126" si="16">SUM(C126*E126)</f>
        <v>178000</v>
      </c>
      <c r="G126" s="40">
        <v>8500</v>
      </c>
      <c r="H126" s="32">
        <f t="shared" ref="H126" si="17">SUM(C126*G126)</f>
        <v>17000</v>
      </c>
      <c r="I126" s="31">
        <f t="shared" si="13"/>
        <v>195000</v>
      </c>
      <c r="J126" s="34"/>
    </row>
    <row r="127" spans="1:10" s="26" customFormat="1" ht="21" customHeight="1">
      <c r="A127" s="27" t="s">
        <v>117</v>
      </c>
      <c r="B127" s="28" t="s">
        <v>144</v>
      </c>
      <c r="C127" s="29">
        <v>1</v>
      </c>
      <c r="D127" s="30" t="s">
        <v>31</v>
      </c>
      <c r="E127" s="31">
        <v>96000</v>
      </c>
      <c r="F127" s="32">
        <f t="shared" si="14"/>
        <v>96000</v>
      </c>
      <c r="G127" s="33">
        <v>10000</v>
      </c>
      <c r="H127" s="32">
        <f t="shared" si="15"/>
        <v>10000</v>
      </c>
      <c r="I127" s="31">
        <f t="shared" si="13"/>
        <v>106000</v>
      </c>
      <c r="J127" s="34"/>
    </row>
    <row r="128" spans="1:10" s="26" customFormat="1" ht="21" customHeight="1">
      <c r="A128" s="90" t="s">
        <v>127</v>
      </c>
      <c r="B128" s="91" t="s">
        <v>145</v>
      </c>
      <c r="C128" s="92">
        <v>1</v>
      </c>
      <c r="D128" s="93" t="s">
        <v>31</v>
      </c>
      <c r="E128" s="94">
        <v>96000</v>
      </c>
      <c r="F128" s="32">
        <f t="shared" si="14"/>
        <v>96000</v>
      </c>
      <c r="G128" s="95">
        <v>12500</v>
      </c>
      <c r="H128" s="32">
        <f t="shared" si="15"/>
        <v>12500</v>
      </c>
      <c r="I128" s="31">
        <f t="shared" si="13"/>
        <v>108500</v>
      </c>
      <c r="J128" s="47"/>
    </row>
    <row r="129" spans="1:10" s="26" customFormat="1" ht="21" customHeight="1">
      <c r="A129" s="75"/>
      <c r="B129" s="75" t="s">
        <v>86</v>
      </c>
      <c r="C129" s="76"/>
      <c r="D129" s="77"/>
      <c r="E129" s="78"/>
      <c r="F129" s="79"/>
      <c r="G129" s="79"/>
      <c r="H129" s="79"/>
      <c r="I129" s="78">
        <f>SUM(I105:I128)</f>
        <v>630773.36</v>
      </c>
      <c r="J129" s="103"/>
    </row>
    <row r="130" spans="1:10" s="26" customFormat="1" ht="21" customHeight="1">
      <c r="A130" s="110"/>
      <c r="B130" s="110"/>
      <c r="C130" s="81"/>
      <c r="D130" s="82"/>
      <c r="E130" s="83"/>
      <c r="F130" s="84"/>
      <c r="G130" s="84"/>
      <c r="H130" s="84"/>
      <c r="I130" s="83"/>
      <c r="J130" s="111"/>
    </row>
    <row r="131" spans="1:10" s="26" customFormat="1" ht="21" customHeight="1">
      <c r="A131" s="35"/>
      <c r="B131" s="65" t="s">
        <v>97</v>
      </c>
      <c r="C131" s="66"/>
      <c r="D131" s="105"/>
      <c r="E131" s="68"/>
      <c r="F131" s="106"/>
      <c r="G131" s="107"/>
      <c r="H131" s="106"/>
      <c r="I131" s="68"/>
      <c r="J131" s="70"/>
    </row>
    <row r="132" spans="1:10" s="26" customFormat="1" ht="21" customHeight="1">
      <c r="A132" s="27">
        <v>1</v>
      </c>
      <c r="B132" s="28" t="s">
        <v>56</v>
      </c>
      <c r="C132" s="29">
        <v>1</v>
      </c>
      <c r="D132" s="30" t="s">
        <v>40</v>
      </c>
      <c r="E132" s="31"/>
      <c r="F132" s="32">
        <f>SUM(C132*E132)</f>
        <v>0</v>
      </c>
      <c r="G132" s="33">
        <v>4000</v>
      </c>
      <c r="H132" s="32">
        <f>SUM(C132*G132)</f>
        <v>4000</v>
      </c>
      <c r="I132" s="31">
        <f t="shared" ref="I132:I155" si="18">SUM(F132+H132)</f>
        <v>4000</v>
      </c>
      <c r="J132" s="34"/>
    </row>
    <row r="133" spans="1:10" s="26" customFormat="1" ht="21" customHeight="1">
      <c r="A133" s="27">
        <v>2</v>
      </c>
      <c r="B133" s="28" t="s">
        <v>57</v>
      </c>
      <c r="C133" s="29">
        <v>1</v>
      </c>
      <c r="D133" s="30" t="s">
        <v>58</v>
      </c>
      <c r="E133" s="31">
        <v>2400</v>
      </c>
      <c r="F133" s="32">
        <f t="shared" ref="F133:F150" si="19">SUM(C133*E133)</f>
        <v>2400</v>
      </c>
      <c r="G133" s="33">
        <v>750</v>
      </c>
      <c r="H133" s="32">
        <f t="shared" ref="H133:H150" si="20">SUM(C133*G133)</f>
        <v>750</v>
      </c>
      <c r="I133" s="31">
        <f t="shared" si="18"/>
        <v>3150</v>
      </c>
      <c r="J133" s="34"/>
    </row>
    <row r="134" spans="1:10" s="26" customFormat="1" ht="21" customHeight="1">
      <c r="A134" s="27"/>
      <c r="B134" s="28" t="s">
        <v>198</v>
      </c>
      <c r="C134" s="29"/>
      <c r="D134" s="30"/>
      <c r="E134" s="31"/>
      <c r="F134" s="32"/>
      <c r="G134" s="33"/>
      <c r="H134" s="32"/>
      <c r="I134" s="31">
        <f t="shared" si="18"/>
        <v>0</v>
      </c>
      <c r="J134" s="34"/>
    </row>
    <row r="135" spans="1:10" s="26" customFormat="1" ht="21" customHeight="1">
      <c r="A135" s="27">
        <v>3</v>
      </c>
      <c r="B135" s="28" t="s">
        <v>59</v>
      </c>
      <c r="C135" s="29">
        <v>2</v>
      </c>
      <c r="D135" s="30" t="s">
        <v>31</v>
      </c>
      <c r="E135" s="31">
        <v>1800</v>
      </c>
      <c r="F135" s="32">
        <f t="shared" si="19"/>
        <v>3600</v>
      </c>
      <c r="G135" s="33">
        <v>750</v>
      </c>
      <c r="H135" s="32">
        <f t="shared" si="20"/>
        <v>1500</v>
      </c>
      <c r="I135" s="31">
        <f t="shared" si="18"/>
        <v>5100</v>
      </c>
      <c r="J135" s="34"/>
    </row>
    <row r="136" spans="1:10" s="26" customFormat="1" ht="21" customHeight="1">
      <c r="A136" s="27"/>
      <c r="B136" s="28" t="s">
        <v>160</v>
      </c>
      <c r="C136" s="29"/>
      <c r="D136" s="30"/>
      <c r="E136" s="31"/>
      <c r="F136" s="32"/>
      <c r="G136" s="33"/>
      <c r="H136" s="32"/>
      <c r="I136" s="31">
        <f t="shared" si="18"/>
        <v>0</v>
      </c>
      <c r="J136" s="34"/>
    </row>
    <row r="137" spans="1:10" s="26" customFormat="1" ht="21" customHeight="1">
      <c r="A137" s="27">
        <v>4</v>
      </c>
      <c r="B137" s="28" t="s">
        <v>60</v>
      </c>
      <c r="C137" s="29">
        <v>2</v>
      </c>
      <c r="D137" s="30" t="s">
        <v>31</v>
      </c>
      <c r="E137" s="31">
        <v>2500</v>
      </c>
      <c r="F137" s="32">
        <f t="shared" si="19"/>
        <v>5000</v>
      </c>
      <c r="G137" s="33">
        <v>1000</v>
      </c>
      <c r="H137" s="32">
        <f t="shared" si="20"/>
        <v>2000</v>
      </c>
      <c r="I137" s="31">
        <f t="shared" si="18"/>
        <v>7000</v>
      </c>
      <c r="J137" s="34"/>
    </row>
    <row r="138" spans="1:10" s="26" customFormat="1" ht="21" customHeight="1">
      <c r="A138" s="27"/>
      <c r="B138" s="28" t="s">
        <v>161</v>
      </c>
      <c r="C138" s="29"/>
      <c r="D138" s="30"/>
      <c r="E138" s="31"/>
      <c r="F138" s="32"/>
      <c r="G138" s="33"/>
      <c r="H138" s="32"/>
      <c r="I138" s="31">
        <f t="shared" si="18"/>
        <v>0</v>
      </c>
      <c r="J138" s="34"/>
    </row>
    <row r="139" spans="1:10" s="26" customFormat="1" ht="21" customHeight="1">
      <c r="A139" s="27">
        <v>5</v>
      </c>
      <c r="B139" s="28" t="s">
        <v>61</v>
      </c>
      <c r="C139" s="29">
        <v>2</v>
      </c>
      <c r="D139" s="30" t="s">
        <v>58</v>
      </c>
      <c r="E139" s="31">
        <v>3000</v>
      </c>
      <c r="F139" s="32">
        <f t="shared" si="19"/>
        <v>6000</v>
      </c>
      <c r="G139" s="33">
        <v>1200</v>
      </c>
      <c r="H139" s="32">
        <f t="shared" si="20"/>
        <v>2400</v>
      </c>
      <c r="I139" s="31">
        <f t="shared" si="18"/>
        <v>8400</v>
      </c>
      <c r="J139" s="34"/>
    </row>
    <row r="140" spans="1:10" s="26" customFormat="1" ht="21" customHeight="1">
      <c r="A140" s="27"/>
      <c r="B140" s="28" t="s">
        <v>62</v>
      </c>
      <c r="C140" s="29"/>
      <c r="D140" s="30"/>
      <c r="E140" s="31"/>
      <c r="F140" s="32"/>
      <c r="G140" s="33"/>
      <c r="H140" s="32"/>
      <c r="I140" s="31">
        <f t="shared" si="18"/>
        <v>0</v>
      </c>
      <c r="J140" s="34"/>
    </row>
    <row r="141" spans="1:10" s="26" customFormat="1" ht="21" customHeight="1">
      <c r="A141" s="27">
        <v>7</v>
      </c>
      <c r="B141" s="28" t="s">
        <v>69</v>
      </c>
      <c r="C141" s="29">
        <v>1</v>
      </c>
      <c r="D141" s="30" t="s">
        <v>40</v>
      </c>
      <c r="E141" s="31">
        <v>6600</v>
      </c>
      <c r="F141" s="32">
        <f t="shared" si="19"/>
        <v>6600</v>
      </c>
      <c r="G141" s="33">
        <v>1000</v>
      </c>
      <c r="H141" s="32">
        <f t="shared" si="20"/>
        <v>1000</v>
      </c>
      <c r="I141" s="31">
        <f t="shared" si="18"/>
        <v>7600</v>
      </c>
      <c r="J141" s="34"/>
    </row>
    <row r="142" spans="1:10" s="26" customFormat="1" ht="21" customHeight="1">
      <c r="A142" s="27"/>
      <c r="B142" s="28" t="s">
        <v>70</v>
      </c>
      <c r="C142" s="29"/>
      <c r="D142" s="30"/>
      <c r="E142" s="31"/>
      <c r="F142" s="32"/>
      <c r="G142" s="33"/>
      <c r="H142" s="32"/>
      <c r="I142" s="31">
        <f t="shared" si="18"/>
        <v>0</v>
      </c>
      <c r="J142" s="34"/>
    </row>
    <row r="143" spans="1:10" s="26" customFormat="1" ht="21" customHeight="1">
      <c r="A143" s="27">
        <v>8</v>
      </c>
      <c r="B143" s="28" t="s">
        <v>71</v>
      </c>
      <c r="C143" s="29">
        <v>1</v>
      </c>
      <c r="D143" s="30" t="s">
        <v>58</v>
      </c>
      <c r="E143" s="31">
        <v>42523.360000000001</v>
      </c>
      <c r="F143" s="32">
        <f t="shared" si="19"/>
        <v>42523.360000000001</v>
      </c>
      <c r="G143" s="33">
        <v>2500</v>
      </c>
      <c r="H143" s="32">
        <f t="shared" si="20"/>
        <v>2500</v>
      </c>
      <c r="I143" s="31">
        <f t="shared" si="18"/>
        <v>45023.360000000001</v>
      </c>
      <c r="J143" s="34"/>
    </row>
    <row r="144" spans="1:10" s="26" customFormat="1" ht="21" customHeight="1">
      <c r="A144" s="27"/>
      <c r="B144" s="28" t="s">
        <v>179</v>
      </c>
      <c r="C144" s="29"/>
      <c r="D144" s="30"/>
      <c r="E144" s="31"/>
      <c r="F144" s="32"/>
      <c r="G144" s="33"/>
      <c r="H144" s="32"/>
      <c r="I144" s="31">
        <f t="shared" si="18"/>
        <v>0</v>
      </c>
      <c r="J144" s="34"/>
    </row>
    <row r="145" spans="1:10" s="26" customFormat="1" ht="21" customHeight="1">
      <c r="A145" s="27"/>
      <c r="B145" s="28" t="s">
        <v>72</v>
      </c>
      <c r="C145" s="29"/>
      <c r="D145" s="30"/>
      <c r="E145" s="31"/>
      <c r="F145" s="32"/>
      <c r="G145" s="33"/>
      <c r="H145" s="32"/>
      <c r="I145" s="31">
        <f t="shared" si="18"/>
        <v>0</v>
      </c>
      <c r="J145" s="34"/>
    </row>
    <row r="146" spans="1:10" s="26" customFormat="1" ht="21" customHeight="1">
      <c r="A146" s="27">
        <v>9</v>
      </c>
      <c r="B146" s="28" t="s">
        <v>73</v>
      </c>
      <c r="C146" s="29">
        <v>1</v>
      </c>
      <c r="D146" s="30" t="s">
        <v>40</v>
      </c>
      <c r="E146" s="31">
        <v>6000</v>
      </c>
      <c r="F146" s="32">
        <f t="shared" si="19"/>
        <v>6000</v>
      </c>
      <c r="G146" s="33">
        <v>4000</v>
      </c>
      <c r="H146" s="32">
        <f t="shared" si="20"/>
        <v>4000</v>
      </c>
      <c r="I146" s="31">
        <f t="shared" si="18"/>
        <v>10000</v>
      </c>
      <c r="J146" s="34"/>
    </row>
    <row r="147" spans="1:10" s="26" customFormat="1" ht="21" customHeight="1">
      <c r="A147" s="27">
        <v>10</v>
      </c>
      <c r="B147" s="28" t="s">
        <v>87</v>
      </c>
      <c r="C147" s="29">
        <v>1</v>
      </c>
      <c r="D147" s="30" t="s">
        <v>58</v>
      </c>
      <c r="E147" s="31">
        <v>71000</v>
      </c>
      <c r="F147" s="32">
        <f t="shared" si="19"/>
        <v>71000</v>
      </c>
      <c r="G147" s="33">
        <v>12500</v>
      </c>
      <c r="H147" s="32">
        <f t="shared" si="20"/>
        <v>12500</v>
      </c>
      <c r="I147" s="31">
        <f t="shared" si="18"/>
        <v>83500</v>
      </c>
      <c r="J147" s="34"/>
    </row>
    <row r="148" spans="1:10" s="26" customFormat="1" ht="21" customHeight="1">
      <c r="A148" s="27"/>
      <c r="B148" s="28" t="s">
        <v>75</v>
      </c>
      <c r="C148" s="29"/>
      <c r="D148" s="30"/>
      <c r="E148" s="31"/>
      <c r="F148" s="32"/>
      <c r="G148" s="33"/>
      <c r="H148" s="32"/>
      <c r="I148" s="31">
        <f t="shared" si="18"/>
        <v>0</v>
      </c>
      <c r="J148" s="34"/>
    </row>
    <row r="149" spans="1:10" s="26" customFormat="1" ht="21" customHeight="1">
      <c r="A149" s="27"/>
      <c r="B149" s="28" t="s">
        <v>88</v>
      </c>
      <c r="C149" s="29"/>
      <c r="D149" s="30"/>
      <c r="E149" s="31"/>
      <c r="F149" s="32"/>
      <c r="G149" s="33"/>
      <c r="H149" s="32"/>
      <c r="I149" s="31">
        <f t="shared" si="18"/>
        <v>0</v>
      </c>
      <c r="J149" s="34"/>
    </row>
    <row r="150" spans="1:10" s="26" customFormat="1" ht="21" customHeight="1">
      <c r="A150" s="27">
        <v>11</v>
      </c>
      <c r="B150" s="28" t="s">
        <v>77</v>
      </c>
      <c r="C150" s="29">
        <v>1</v>
      </c>
      <c r="D150" s="30" t="s">
        <v>58</v>
      </c>
      <c r="E150" s="31">
        <v>40000</v>
      </c>
      <c r="F150" s="32">
        <f t="shared" si="19"/>
        <v>40000</v>
      </c>
      <c r="G150" s="33">
        <v>7500</v>
      </c>
      <c r="H150" s="32">
        <f t="shared" si="20"/>
        <v>7500</v>
      </c>
      <c r="I150" s="31">
        <f t="shared" si="18"/>
        <v>47500</v>
      </c>
      <c r="J150" s="34"/>
    </row>
    <row r="151" spans="1:10" s="26" customFormat="1" ht="21" customHeight="1">
      <c r="A151" s="27"/>
      <c r="B151" s="28" t="s">
        <v>78</v>
      </c>
      <c r="C151" s="29"/>
      <c r="D151" s="30"/>
      <c r="E151" s="31"/>
      <c r="F151" s="32"/>
      <c r="G151" s="33"/>
      <c r="H151" s="32"/>
      <c r="I151" s="31">
        <f t="shared" si="18"/>
        <v>0</v>
      </c>
      <c r="J151" s="34"/>
    </row>
    <row r="152" spans="1:10" s="26" customFormat="1" ht="21" customHeight="1">
      <c r="A152" s="27"/>
      <c r="B152" s="28" t="s">
        <v>79</v>
      </c>
      <c r="C152" s="29"/>
      <c r="D152" s="30"/>
      <c r="E152" s="31"/>
      <c r="F152" s="32"/>
      <c r="G152" s="33"/>
      <c r="H152" s="32"/>
      <c r="I152" s="31">
        <f t="shared" si="18"/>
        <v>0</v>
      </c>
      <c r="J152" s="34"/>
    </row>
    <row r="153" spans="1:10" s="26" customFormat="1" ht="21" customHeight="1">
      <c r="A153" s="27" t="s">
        <v>117</v>
      </c>
      <c r="B153" s="28" t="s">
        <v>118</v>
      </c>
      <c r="C153" s="29">
        <v>2</v>
      </c>
      <c r="D153" s="30" t="s">
        <v>31</v>
      </c>
      <c r="E153" s="39">
        <v>89000</v>
      </c>
      <c r="F153" s="32">
        <f t="shared" ref="F153:F155" si="21">SUM(C153*E153)</f>
        <v>178000</v>
      </c>
      <c r="G153" s="40">
        <v>8500</v>
      </c>
      <c r="H153" s="32">
        <f t="shared" ref="H153:H155" si="22">SUM(C153*G153)</f>
        <v>17000</v>
      </c>
      <c r="I153" s="31">
        <f t="shared" si="18"/>
        <v>195000</v>
      </c>
      <c r="J153" s="34"/>
    </row>
    <row r="154" spans="1:10" s="26" customFormat="1" ht="21" customHeight="1">
      <c r="A154" s="27" t="s">
        <v>127</v>
      </c>
      <c r="B154" s="28" t="s">
        <v>133</v>
      </c>
      <c r="C154" s="29">
        <v>1</v>
      </c>
      <c r="D154" s="30" t="s">
        <v>31</v>
      </c>
      <c r="E154" s="31">
        <v>96000</v>
      </c>
      <c r="F154" s="32">
        <f t="shared" si="21"/>
        <v>96000</v>
      </c>
      <c r="G154" s="33">
        <v>9000</v>
      </c>
      <c r="H154" s="32">
        <f t="shared" si="22"/>
        <v>9000</v>
      </c>
      <c r="I154" s="31">
        <f t="shared" si="18"/>
        <v>105000</v>
      </c>
      <c r="J154" s="34"/>
    </row>
    <row r="155" spans="1:10" s="26" customFormat="1" ht="21" customHeight="1">
      <c r="A155" s="90" t="s">
        <v>122</v>
      </c>
      <c r="B155" s="91" t="s">
        <v>134</v>
      </c>
      <c r="C155" s="92">
        <v>1</v>
      </c>
      <c r="D155" s="93" t="s">
        <v>31</v>
      </c>
      <c r="E155" s="94">
        <v>105000</v>
      </c>
      <c r="F155" s="32">
        <f t="shared" si="21"/>
        <v>105000</v>
      </c>
      <c r="G155" s="95">
        <v>12500</v>
      </c>
      <c r="H155" s="32">
        <f t="shared" si="22"/>
        <v>12500</v>
      </c>
      <c r="I155" s="31">
        <f t="shared" si="18"/>
        <v>117500</v>
      </c>
      <c r="J155" s="47"/>
    </row>
    <row r="156" spans="1:10" s="26" customFormat="1" ht="21" customHeight="1">
      <c r="A156" s="48"/>
      <c r="B156" s="75" t="s">
        <v>89</v>
      </c>
      <c r="C156" s="99"/>
      <c r="D156" s="100"/>
      <c r="E156" s="101"/>
      <c r="F156" s="102"/>
      <c r="G156" s="102"/>
      <c r="H156" s="102"/>
      <c r="I156" s="78">
        <f>SUM(I132:I155)</f>
        <v>638773.36</v>
      </c>
      <c r="J156" s="103"/>
    </row>
    <row r="157" spans="1:10" s="26" customFormat="1" ht="21" customHeight="1">
      <c r="A157" s="112"/>
      <c r="B157" s="110"/>
      <c r="C157" s="113"/>
      <c r="D157" s="114"/>
      <c r="E157" s="115"/>
      <c r="F157" s="116"/>
      <c r="G157" s="116"/>
      <c r="H157" s="116"/>
      <c r="I157" s="83"/>
      <c r="J157" s="111"/>
    </row>
    <row r="158" spans="1:10" s="26" customFormat="1" ht="21" customHeight="1">
      <c r="A158" s="35"/>
      <c r="B158" s="65" t="s">
        <v>175</v>
      </c>
      <c r="C158" s="66"/>
      <c r="D158" s="105"/>
      <c r="E158" s="68"/>
      <c r="F158" s="106"/>
      <c r="G158" s="107"/>
      <c r="H158" s="106"/>
      <c r="I158" s="68"/>
      <c r="J158" s="70"/>
    </row>
    <row r="159" spans="1:10" s="26" customFormat="1" ht="21" customHeight="1">
      <c r="A159" s="27">
        <v>1</v>
      </c>
      <c r="B159" s="28" t="s">
        <v>56</v>
      </c>
      <c r="C159" s="29">
        <v>1</v>
      </c>
      <c r="D159" s="30" t="s">
        <v>40</v>
      </c>
      <c r="E159" s="31"/>
      <c r="F159" s="32">
        <f>SUM(C159*E159)</f>
        <v>0</v>
      </c>
      <c r="G159" s="33">
        <v>4000</v>
      </c>
      <c r="H159" s="117">
        <f>SUM(C159*G159)</f>
        <v>4000</v>
      </c>
      <c r="I159" s="31">
        <f t="shared" ref="I159:I185" si="23">SUM(F159+H159)</f>
        <v>4000</v>
      </c>
      <c r="J159" s="34"/>
    </row>
    <row r="160" spans="1:10" s="26" customFormat="1" ht="21" customHeight="1">
      <c r="A160" s="27">
        <v>2</v>
      </c>
      <c r="B160" s="28" t="s">
        <v>57</v>
      </c>
      <c r="C160" s="29">
        <v>1</v>
      </c>
      <c r="D160" s="30" t="s">
        <v>58</v>
      </c>
      <c r="E160" s="31">
        <v>2400</v>
      </c>
      <c r="F160" s="32">
        <f t="shared" ref="F160:F184" si="24">SUM(C160*E160)</f>
        <v>2400</v>
      </c>
      <c r="G160" s="33">
        <v>750</v>
      </c>
      <c r="H160" s="117">
        <f t="shared" ref="H160:H185" si="25">SUM(C160*G160)</f>
        <v>750</v>
      </c>
      <c r="I160" s="31">
        <f t="shared" si="23"/>
        <v>3150</v>
      </c>
      <c r="J160" s="34"/>
    </row>
    <row r="161" spans="1:10" s="26" customFormat="1" ht="21" customHeight="1">
      <c r="A161" s="27"/>
      <c r="B161" s="28" t="s">
        <v>198</v>
      </c>
      <c r="C161" s="29"/>
      <c r="D161" s="30"/>
      <c r="E161" s="31"/>
      <c r="F161" s="32"/>
      <c r="G161" s="33"/>
      <c r="H161" s="117"/>
      <c r="I161" s="31">
        <f t="shared" si="23"/>
        <v>0</v>
      </c>
      <c r="J161" s="34"/>
    </row>
    <row r="162" spans="1:10" s="26" customFormat="1" ht="21" customHeight="1">
      <c r="A162" s="27">
        <v>3</v>
      </c>
      <c r="B162" s="28" t="s">
        <v>59</v>
      </c>
      <c r="C162" s="29">
        <v>2</v>
      </c>
      <c r="D162" s="30" t="s">
        <v>31</v>
      </c>
      <c r="E162" s="31">
        <v>1800</v>
      </c>
      <c r="F162" s="32">
        <f t="shared" si="24"/>
        <v>3600</v>
      </c>
      <c r="G162" s="33">
        <v>750</v>
      </c>
      <c r="H162" s="117">
        <f t="shared" si="25"/>
        <v>1500</v>
      </c>
      <c r="I162" s="31">
        <f t="shared" si="23"/>
        <v>5100</v>
      </c>
      <c r="J162" s="34"/>
    </row>
    <row r="163" spans="1:10" s="26" customFormat="1" ht="21" customHeight="1">
      <c r="A163" s="27"/>
      <c r="B163" s="28" t="s">
        <v>160</v>
      </c>
      <c r="C163" s="29"/>
      <c r="D163" s="30"/>
      <c r="E163" s="31"/>
      <c r="F163" s="32"/>
      <c r="G163" s="33"/>
      <c r="H163" s="117"/>
      <c r="I163" s="31">
        <f t="shared" si="23"/>
        <v>0</v>
      </c>
      <c r="J163" s="34"/>
    </row>
    <row r="164" spans="1:10" s="26" customFormat="1" ht="21" customHeight="1">
      <c r="A164" s="27">
        <v>4</v>
      </c>
      <c r="B164" s="28" t="s">
        <v>60</v>
      </c>
      <c r="C164" s="29">
        <v>2</v>
      </c>
      <c r="D164" s="30" t="s">
        <v>31</v>
      </c>
      <c r="E164" s="31">
        <v>2500</v>
      </c>
      <c r="F164" s="32">
        <f t="shared" si="24"/>
        <v>5000</v>
      </c>
      <c r="G164" s="33">
        <v>1000</v>
      </c>
      <c r="H164" s="117">
        <f t="shared" si="25"/>
        <v>2000</v>
      </c>
      <c r="I164" s="31">
        <f t="shared" si="23"/>
        <v>7000</v>
      </c>
      <c r="J164" s="34"/>
    </row>
    <row r="165" spans="1:10" s="26" customFormat="1" ht="21" customHeight="1">
      <c r="A165" s="27"/>
      <c r="B165" s="28" t="s">
        <v>161</v>
      </c>
      <c r="C165" s="29"/>
      <c r="D165" s="30"/>
      <c r="E165" s="31"/>
      <c r="F165" s="32"/>
      <c r="G165" s="33"/>
      <c r="H165" s="117"/>
      <c r="I165" s="31">
        <f t="shared" si="23"/>
        <v>0</v>
      </c>
      <c r="J165" s="34"/>
    </row>
    <row r="166" spans="1:10" s="26" customFormat="1" ht="21" customHeight="1">
      <c r="A166" s="27">
        <v>5</v>
      </c>
      <c r="B166" s="28" t="s">
        <v>61</v>
      </c>
      <c r="C166" s="29">
        <v>2</v>
      </c>
      <c r="D166" s="30" t="s">
        <v>58</v>
      </c>
      <c r="E166" s="31">
        <v>3000</v>
      </c>
      <c r="F166" s="32">
        <f t="shared" si="24"/>
        <v>6000</v>
      </c>
      <c r="G166" s="33">
        <v>1200</v>
      </c>
      <c r="H166" s="117">
        <f t="shared" si="25"/>
        <v>2400</v>
      </c>
      <c r="I166" s="31">
        <f t="shared" si="23"/>
        <v>8400</v>
      </c>
      <c r="J166" s="34"/>
    </row>
    <row r="167" spans="1:10" s="26" customFormat="1" ht="21" customHeight="1">
      <c r="A167" s="27"/>
      <c r="B167" s="28" t="s">
        <v>62</v>
      </c>
      <c r="C167" s="29"/>
      <c r="D167" s="30"/>
      <c r="E167" s="31"/>
      <c r="F167" s="32"/>
      <c r="G167" s="33"/>
      <c r="H167" s="117"/>
      <c r="I167" s="31">
        <f t="shared" si="23"/>
        <v>0</v>
      </c>
      <c r="J167" s="34"/>
    </row>
    <row r="168" spans="1:10" s="26" customFormat="1" ht="21" customHeight="1">
      <c r="A168" s="27">
        <v>6</v>
      </c>
      <c r="B168" s="28" t="s">
        <v>63</v>
      </c>
      <c r="C168" s="29">
        <v>1</v>
      </c>
      <c r="D168" s="30" t="s">
        <v>58</v>
      </c>
      <c r="E168" s="31">
        <v>3400</v>
      </c>
      <c r="F168" s="32">
        <f t="shared" si="24"/>
        <v>3400</v>
      </c>
      <c r="G168" s="33">
        <v>1000</v>
      </c>
      <c r="H168" s="117">
        <f t="shared" si="25"/>
        <v>1000</v>
      </c>
      <c r="I168" s="31">
        <f t="shared" si="23"/>
        <v>4400</v>
      </c>
      <c r="J168" s="34"/>
    </row>
    <row r="169" spans="1:10" s="26" customFormat="1" ht="21" customHeight="1">
      <c r="A169" s="27"/>
      <c r="B169" s="28" t="s">
        <v>158</v>
      </c>
      <c r="C169" s="29"/>
      <c r="D169" s="30"/>
      <c r="E169" s="31"/>
      <c r="F169" s="32"/>
      <c r="G169" s="33"/>
      <c r="H169" s="117"/>
      <c r="I169" s="31">
        <f t="shared" si="23"/>
        <v>0</v>
      </c>
      <c r="J169" s="34"/>
    </row>
    <row r="170" spans="1:10" s="26" customFormat="1" ht="21" customHeight="1">
      <c r="A170" s="27">
        <v>7</v>
      </c>
      <c r="B170" s="28" t="s">
        <v>64</v>
      </c>
      <c r="C170" s="29">
        <v>1</v>
      </c>
      <c r="D170" s="30" t="s">
        <v>58</v>
      </c>
      <c r="E170" s="31">
        <v>19500</v>
      </c>
      <c r="F170" s="32">
        <f t="shared" si="24"/>
        <v>19500</v>
      </c>
      <c r="G170" s="33">
        <v>6400</v>
      </c>
      <c r="H170" s="117">
        <f t="shared" si="25"/>
        <v>6400</v>
      </c>
      <c r="I170" s="31">
        <f t="shared" si="23"/>
        <v>25900</v>
      </c>
      <c r="J170" s="34"/>
    </row>
    <row r="171" spans="1:10" s="26" customFormat="1" ht="21" customHeight="1">
      <c r="A171" s="27"/>
      <c r="B171" s="28" t="s">
        <v>65</v>
      </c>
      <c r="C171" s="29"/>
      <c r="D171" s="30"/>
      <c r="E171" s="31"/>
      <c r="F171" s="32"/>
      <c r="G171" s="33"/>
      <c r="H171" s="117"/>
      <c r="I171" s="31">
        <f t="shared" si="23"/>
        <v>0</v>
      </c>
      <c r="J171" s="34"/>
    </row>
    <row r="172" spans="1:10" s="26" customFormat="1" ht="21" customHeight="1">
      <c r="A172" s="27">
        <v>8</v>
      </c>
      <c r="B172" s="28" t="s">
        <v>66</v>
      </c>
      <c r="C172" s="29">
        <v>1</v>
      </c>
      <c r="D172" s="30" t="s">
        <v>58</v>
      </c>
      <c r="E172" s="31">
        <v>40000</v>
      </c>
      <c r="F172" s="32">
        <f t="shared" si="24"/>
        <v>40000</v>
      </c>
      <c r="G172" s="33">
        <v>13000</v>
      </c>
      <c r="H172" s="117">
        <f t="shared" si="25"/>
        <v>13000</v>
      </c>
      <c r="I172" s="31">
        <f t="shared" si="23"/>
        <v>53000</v>
      </c>
      <c r="J172" s="34"/>
    </row>
    <row r="173" spans="1:10" s="26" customFormat="1" ht="21" customHeight="1">
      <c r="A173" s="27"/>
      <c r="B173" s="28" t="s">
        <v>162</v>
      </c>
      <c r="C173" s="29"/>
      <c r="D173" s="30"/>
      <c r="E173" s="31"/>
      <c r="F173" s="32"/>
      <c r="G173" s="33"/>
      <c r="H173" s="117"/>
      <c r="I173" s="31">
        <f t="shared" si="23"/>
        <v>0</v>
      </c>
      <c r="J173" s="34"/>
    </row>
    <row r="174" spans="1:10" s="26" customFormat="1" ht="21" customHeight="1">
      <c r="A174" s="27"/>
      <c r="B174" s="28" t="s">
        <v>67</v>
      </c>
      <c r="C174" s="29"/>
      <c r="D174" s="30"/>
      <c r="E174" s="31"/>
      <c r="F174" s="32"/>
      <c r="G174" s="33"/>
      <c r="H174" s="117"/>
      <c r="I174" s="31">
        <f t="shared" si="23"/>
        <v>0</v>
      </c>
      <c r="J174" s="34"/>
    </row>
    <row r="175" spans="1:10" s="26" customFormat="1" ht="21" customHeight="1">
      <c r="A175" s="27"/>
      <c r="B175" s="28" t="s">
        <v>68</v>
      </c>
      <c r="C175" s="29"/>
      <c r="D175" s="30"/>
      <c r="E175" s="31"/>
      <c r="F175" s="32"/>
      <c r="G175" s="33"/>
      <c r="H175" s="117"/>
      <c r="I175" s="31">
        <f t="shared" si="23"/>
        <v>0</v>
      </c>
      <c r="J175" s="34"/>
    </row>
    <row r="176" spans="1:10" s="26" customFormat="1" ht="21" customHeight="1">
      <c r="A176" s="27">
        <v>9</v>
      </c>
      <c r="B176" s="28" t="s">
        <v>69</v>
      </c>
      <c r="C176" s="29">
        <v>1</v>
      </c>
      <c r="D176" s="30" t="s">
        <v>40</v>
      </c>
      <c r="E176" s="31">
        <v>6600</v>
      </c>
      <c r="F176" s="32">
        <f t="shared" si="24"/>
        <v>6600</v>
      </c>
      <c r="G176" s="33">
        <v>1000</v>
      </c>
      <c r="H176" s="117">
        <f t="shared" si="25"/>
        <v>1000</v>
      </c>
      <c r="I176" s="31">
        <f t="shared" si="23"/>
        <v>7600</v>
      </c>
      <c r="J176" s="34"/>
    </row>
    <row r="177" spans="1:10" s="26" customFormat="1" ht="21" customHeight="1">
      <c r="A177" s="27"/>
      <c r="B177" s="28" t="s">
        <v>70</v>
      </c>
      <c r="C177" s="29"/>
      <c r="D177" s="30"/>
      <c r="E177" s="31"/>
      <c r="F177" s="32"/>
      <c r="G177" s="33"/>
      <c r="H177" s="117"/>
      <c r="I177" s="31">
        <f t="shared" si="23"/>
        <v>0</v>
      </c>
      <c r="J177" s="34"/>
    </row>
    <row r="178" spans="1:10" s="26" customFormat="1" ht="21" customHeight="1">
      <c r="A178" s="27">
        <v>10</v>
      </c>
      <c r="B178" s="28" t="s">
        <v>71</v>
      </c>
      <c r="C178" s="29">
        <v>1</v>
      </c>
      <c r="D178" s="30" t="s">
        <v>58</v>
      </c>
      <c r="E178" s="31">
        <v>42523.360000000001</v>
      </c>
      <c r="F178" s="32">
        <f t="shared" si="24"/>
        <v>42523.360000000001</v>
      </c>
      <c r="G178" s="33">
        <v>2500</v>
      </c>
      <c r="H178" s="117">
        <f t="shared" si="25"/>
        <v>2500</v>
      </c>
      <c r="I178" s="31">
        <f t="shared" si="23"/>
        <v>45023.360000000001</v>
      </c>
      <c r="J178" s="34"/>
    </row>
    <row r="179" spans="1:10" s="26" customFormat="1" ht="21" customHeight="1">
      <c r="A179" s="27"/>
      <c r="B179" s="28" t="s">
        <v>179</v>
      </c>
      <c r="C179" s="29"/>
      <c r="D179" s="30"/>
      <c r="E179" s="31"/>
      <c r="F179" s="32"/>
      <c r="G179" s="33"/>
      <c r="H179" s="117"/>
      <c r="I179" s="31">
        <f t="shared" si="23"/>
        <v>0</v>
      </c>
      <c r="J179" s="34"/>
    </row>
    <row r="180" spans="1:10" s="26" customFormat="1" ht="21" customHeight="1">
      <c r="A180" s="27"/>
      <c r="B180" s="28" t="s">
        <v>72</v>
      </c>
      <c r="C180" s="29"/>
      <c r="D180" s="30"/>
      <c r="E180" s="31"/>
      <c r="F180" s="32"/>
      <c r="G180" s="33"/>
      <c r="H180" s="117"/>
      <c r="I180" s="31">
        <f t="shared" si="23"/>
        <v>0</v>
      </c>
      <c r="J180" s="34"/>
    </row>
    <row r="181" spans="1:10" s="26" customFormat="1" ht="21" customHeight="1">
      <c r="A181" s="27">
        <v>11</v>
      </c>
      <c r="B181" s="28" t="s">
        <v>73</v>
      </c>
      <c r="C181" s="29">
        <v>1</v>
      </c>
      <c r="D181" s="30" t="s">
        <v>40</v>
      </c>
      <c r="E181" s="31">
        <v>6000</v>
      </c>
      <c r="F181" s="32">
        <f t="shared" si="24"/>
        <v>6000</v>
      </c>
      <c r="G181" s="33">
        <v>4000</v>
      </c>
      <c r="H181" s="117">
        <f t="shared" si="25"/>
        <v>4000</v>
      </c>
      <c r="I181" s="31">
        <f t="shared" si="23"/>
        <v>10000</v>
      </c>
      <c r="J181" s="34"/>
    </row>
    <row r="182" spans="1:10" s="26" customFormat="1" ht="21" customHeight="1">
      <c r="A182" s="27" t="s">
        <v>117</v>
      </c>
      <c r="B182" s="28" t="s">
        <v>118</v>
      </c>
      <c r="C182" s="29">
        <v>2</v>
      </c>
      <c r="D182" s="30" t="s">
        <v>31</v>
      </c>
      <c r="E182" s="39">
        <v>89000</v>
      </c>
      <c r="F182" s="32">
        <f t="shared" si="24"/>
        <v>178000</v>
      </c>
      <c r="G182" s="40">
        <v>8500</v>
      </c>
      <c r="H182" s="32">
        <f t="shared" si="25"/>
        <v>17000</v>
      </c>
      <c r="I182" s="31">
        <f t="shared" si="23"/>
        <v>195000</v>
      </c>
      <c r="J182" s="34"/>
    </row>
    <row r="183" spans="1:10" s="26" customFormat="1" ht="21" customHeight="1">
      <c r="A183" s="27" t="s">
        <v>127</v>
      </c>
      <c r="B183" s="118" t="s">
        <v>137</v>
      </c>
      <c r="C183" s="119">
        <v>1</v>
      </c>
      <c r="D183" s="120" t="s">
        <v>31</v>
      </c>
      <c r="E183" s="121">
        <v>85000</v>
      </c>
      <c r="F183" s="32">
        <f t="shared" si="24"/>
        <v>85000</v>
      </c>
      <c r="G183" s="122">
        <v>8500</v>
      </c>
      <c r="H183" s="117">
        <f t="shared" si="25"/>
        <v>8500</v>
      </c>
      <c r="I183" s="31">
        <f t="shared" si="23"/>
        <v>93500</v>
      </c>
      <c r="J183" s="123"/>
    </row>
    <row r="184" spans="1:10" s="26" customFormat="1" ht="21" customHeight="1">
      <c r="A184" s="90" t="s">
        <v>122</v>
      </c>
      <c r="B184" s="124" t="s">
        <v>138</v>
      </c>
      <c r="C184" s="125">
        <v>1</v>
      </c>
      <c r="D184" s="126" t="s">
        <v>31</v>
      </c>
      <c r="E184" s="31">
        <v>95000</v>
      </c>
      <c r="F184" s="32">
        <f t="shared" si="24"/>
        <v>95000</v>
      </c>
      <c r="G184" s="33">
        <v>9000</v>
      </c>
      <c r="H184" s="32">
        <f t="shared" si="25"/>
        <v>9000</v>
      </c>
      <c r="I184" s="31">
        <f t="shared" si="23"/>
        <v>104000</v>
      </c>
      <c r="J184" s="127"/>
    </row>
    <row r="185" spans="1:10" s="135" customFormat="1" ht="17.100000000000001" customHeight="1">
      <c r="A185" s="27" t="s">
        <v>123</v>
      </c>
      <c r="B185" s="128" t="s">
        <v>182</v>
      </c>
      <c r="C185" s="129">
        <v>1</v>
      </c>
      <c r="D185" s="130" t="s">
        <v>38</v>
      </c>
      <c r="E185" s="131">
        <v>205000</v>
      </c>
      <c r="F185" s="132">
        <f>SUM(C185*E185)</f>
        <v>205000</v>
      </c>
      <c r="G185" s="133">
        <v>13000</v>
      </c>
      <c r="H185" s="132">
        <f t="shared" si="25"/>
        <v>13000</v>
      </c>
      <c r="I185" s="31">
        <f t="shared" si="23"/>
        <v>218000</v>
      </c>
      <c r="J185" s="134"/>
    </row>
    <row r="186" spans="1:10" s="26" customFormat="1" ht="21" customHeight="1">
      <c r="A186" s="75"/>
      <c r="B186" s="75" t="s">
        <v>176</v>
      </c>
      <c r="C186" s="76"/>
      <c r="D186" s="77"/>
      <c r="E186" s="78"/>
      <c r="F186" s="79"/>
      <c r="G186" s="79"/>
      <c r="H186" s="79"/>
      <c r="I186" s="78">
        <f>SUM(I159:I185)</f>
        <v>784073.36</v>
      </c>
      <c r="J186" s="103"/>
    </row>
    <row r="187" spans="1:10" s="26" customFormat="1" ht="21" customHeight="1">
      <c r="A187" s="110"/>
      <c r="B187" s="110"/>
      <c r="C187" s="81"/>
      <c r="D187" s="82"/>
      <c r="E187" s="83"/>
      <c r="F187" s="84"/>
      <c r="G187" s="84"/>
      <c r="H187" s="84"/>
      <c r="I187" s="83"/>
      <c r="J187" s="111"/>
    </row>
    <row r="188" spans="1:10" s="26" customFormat="1" ht="21" customHeight="1">
      <c r="A188" s="35"/>
      <c r="B188" s="86" t="s">
        <v>214</v>
      </c>
      <c r="C188" s="66"/>
      <c r="D188" s="105"/>
      <c r="E188" s="68"/>
      <c r="F188" s="106"/>
      <c r="G188" s="107"/>
      <c r="H188" s="106"/>
      <c r="I188" s="68"/>
      <c r="J188" s="70"/>
    </row>
    <row r="189" spans="1:10" s="26" customFormat="1" ht="21" customHeight="1">
      <c r="A189" s="27">
        <v>1</v>
      </c>
      <c r="B189" s="28" t="s">
        <v>56</v>
      </c>
      <c r="C189" s="29">
        <v>1</v>
      </c>
      <c r="D189" s="30" t="s">
        <v>40</v>
      </c>
      <c r="E189" s="31"/>
      <c r="F189" s="32">
        <f>SUM(C189*E189)</f>
        <v>0</v>
      </c>
      <c r="G189" s="33">
        <v>4000</v>
      </c>
      <c r="H189" s="117">
        <f>SUM(C189*G189)</f>
        <v>4000</v>
      </c>
      <c r="I189" s="31">
        <f t="shared" ref="I189:I195" si="26">SUM(F189+H189)</f>
        <v>4000</v>
      </c>
      <c r="J189" s="34"/>
    </row>
    <row r="190" spans="1:10" s="26" customFormat="1" ht="21" customHeight="1">
      <c r="A190" s="27" t="s">
        <v>51</v>
      </c>
      <c r="B190" s="28" t="s">
        <v>71</v>
      </c>
      <c r="C190" s="29">
        <v>1</v>
      </c>
      <c r="D190" s="30" t="s">
        <v>58</v>
      </c>
      <c r="E190" s="31">
        <v>42523.360000000001</v>
      </c>
      <c r="F190" s="32">
        <f>SUM(C190*E190)</f>
        <v>42523.360000000001</v>
      </c>
      <c r="G190" s="33">
        <v>2500</v>
      </c>
      <c r="H190" s="32">
        <f>SUM(C190*G190)</f>
        <v>2500</v>
      </c>
      <c r="I190" s="31">
        <f t="shared" si="26"/>
        <v>45023.360000000001</v>
      </c>
      <c r="J190" s="34"/>
    </row>
    <row r="191" spans="1:10" s="26" customFormat="1" ht="21" customHeight="1">
      <c r="A191" s="27"/>
      <c r="B191" s="28" t="s">
        <v>179</v>
      </c>
      <c r="C191" s="29"/>
      <c r="D191" s="30"/>
      <c r="E191" s="31"/>
      <c r="F191" s="32"/>
      <c r="G191" s="33"/>
      <c r="H191" s="32"/>
      <c r="I191" s="31">
        <f t="shared" si="26"/>
        <v>0</v>
      </c>
      <c r="J191" s="34"/>
    </row>
    <row r="192" spans="1:10" s="26" customFormat="1" ht="21" customHeight="1">
      <c r="A192" s="27" t="s">
        <v>187</v>
      </c>
      <c r="B192" s="28" t="s">
        <v>216</v>
      </c>
      <c r="C192" s="29">
        <v>1</v>
      </c>
      <c r="D192" s="30" t="s">
        <v>58</v>
      </c>
      <c r="E192" s="31">
        <v>18500</v>
      </c>
      <c r="F192" s="32">
        <f>SUM(C192*E192)</f>
        <v>18500</v>
      </c>
      <c r="G192" s="33">
        <v>2500</v>
      </c>
      <c r="H192" s="32">
        <f>SUM(C192*G192)</f>
        <v>2500</v>
      </c>
      <c r="I192" s="31">
        <f t="shared" si="26"/>
        <v>21000</v>
      </c>
      <c r="J192" s="34"/>
    </row>
    <row r="193" spans="1:10" s="26" customFormat="1" ht="21" customHeight="1">
      <c r="A193" s="27"/>
      <c r="B193" s="28" t="s">
        <v>215</v>
      </c>
      <c r="C193" s="29"/>
      <c r="D193" s="30"/>
      <c r="E193" s="31"/>
      <c r="F193" s="32"/>
      <c r="G193" s="33"/>
      <c r="H193" s="32"/>
      <c r="I193" s="31">
        <f t="shared" si="26"/>
        <v>0</v>
      </c>
      <c r="J193" s="34"/>
    </row>
    <row r="194" spans="1:10" ht="21" customHeight="1">
      <c r="A194" s="27"/>
      <c r="B194" s="28" t="s">
        <v>72</v>
      </c>
      <c r="C194" s="29"/>
      <c r="D194" s="30"/>
      <c r="E194" s="31"/>
      <c r="F194" s="32"/>
      <c r="G194" s="33"/>
      <c r="H194" s="32"/>
      <c r="I194" s="31">
        <f t="shared" si="26"/>
        <v>0</v>
      </c>
      <c r="J194" s="34"/>
    </row>
    <row r="195" spans="1:10" ht="21" customHeight="1">
      <c r="A195" s="90" t="s">
        <v>188</v>
      </c>
      <c r="B195" s="91" t="s">
        <v>73</v>
      </c>
      <c r="C195" s="92">
        <v>1</v>
      </c>
      <c r="D195" s="93" t="s">
        <v>40</v>
      </c>
      <c r="E195" s="94">
        <v>4500</v>
      </c>
      <c r="F195" s="136">
        <f>SUM(C195*E195)</f>
        <v>4500</v>
      </c>
      <c r="G195" s="95">
        <v>1200</v>
      </c>
      <c r="H195" s="136">
        <f>SUM(C195*G195)</f>
        <v>1200</v>
      </c>
      <c r="I195" s="31">
        <f t="shared" si="26"/>
        <v>5700</v>
      </c>
      <c r="J195" s="47"/>
    </row>
    <row r="196" spans="1:10" ht="21" customHeight="1">
      <c r="A196" s="48"/>
      <c r="B196" s="75" t="s">
        <v>98</v>
      </c>
      <c r="C196" s="99"/>
      <c r="D196" s="100"/>
      <c r="E196" s="101"/>
      <c r="F196" s="102"/>
      <c r="G196" s="102"/>
      <c r="H196" s="102"/>
      <c r="I196" s="78">
        <f>SUM(I189:I195)</f>
        <v>75723.360000000001</v>
      </c>
      <c r="J196" s="103"/>
    </row>
    <row r="197" spans="1:10" ht="21" customHeight="1">
      <c r="A197" s="112"/>
      <c r="B197" s="110"/>
      <c r="C197" s="113"/>
      <c r="D197" s="114"/>
      <c r="E197" s="115"/>
      <c r="F197" s="116"/>
      <c r="G197" s="116"/>
      <c r="H197" s="116"/>
      <c r="I197" s="83"/>
      <c r="J197" s="111"/>
    </row>
    <row r="198" spans="1:10" s="26" customFormat="1" ht="21" customHeight="1">
      <c r="A198" s="35"/>
      <c r="B198" s="86" t="s">
        <v>177</v>
      </c>
      <c r="C198" s="66"/>
      <c r="D198" s="105"/>
      <c r="E198" s="68"/>
      <c r="F198" s="106"/>
      <c r="G198" s="107"/>
      <c r="H198" s="106"/>
      <c r="I198" s="68"/>
      <c r="J198" s="70"/>
    </row>
    <row r="199" spans="1:10" s="26" customFormat="1" ht="21" customHeight="1">
      <c r="A199" s="27">
        <v>1</v>
      </c>
      <c r="B199" s="28" t="s">
        <v>56</v>
      </c>
      <c r="C199" s="29">
        <v>1</v>
      </c>
      <c r="D199" s="30" t="s">
        <v>40</v>
      </c>
      <c r="E199" s="31"/>
      <c r="F199" s="32">
        <f>SUM(C199*E199)</f>
        <v>0</v>
      </c>
      <c r="G199" s="33">
        <v>3000</v>
      </c>
      <c r="H199" s="117">
        <f>SUM(C199*G199)</f>
        <v>3000</v>
      </c>
      <c r="I199" s="31">
        <f t="shared" ref="I199:I208" si="27">SUM(F199+H199)</f>
        <v>3000</v>
      </c>
      <c r="J199" s="34"/>
    </row>
    <row r="200" spans="1:10" s="26" customFormat="1" ht="21" customHeight="1">
      <c r="A200" s="27" t="s">
        <v>51</v>
      </c>
      <c r="B200" s="28" t="s">
        <v>71</v>
      </c>
      <c r="C200" s="29">
        <v>2</v>
      </c>
      <c r="D200" s="30" t="s">
        <v>58</v>
      </c>
      <c r="E200" s="31">
        <v>42523.360000000001</v>
      </c>
      <c r="F200" s="32">
        <f>SUM(C200*E200)</f>
        <v>85046.720000000001</v>
      </c>
      <c r="G200" s="33">
        <v>2500</v>
      </c>
      <c r="H200" s="32">
        <f>SUM(C200*G200)</f>
        <v>5000</v>
      </c>
      <c r="I200" s="31">
        <f t="shared" si="27"/>
        <v>90046.720000000001</v>
      </c>
      <c r="J200" s="34"/>
    </row>
    <row r="201" spans="1:10" s="26" customFormat="1" ht="21" customHeight="1">
      <c r="A201" s="27"/>
      <c r="B201" s="28" t="s">
        <v>179</v>
      </c>
      <c r="C201" s="29"/>
      <c r="D201" s="30"/>
      <c r="E201" s="31"/>
      <c r="F201" s="32"/>
      <c r="G201" s="33"/>
      <c r="H201" s="32"/>
      <c r="I201" s="31">
        <f t="shared" si="27"/>
        <v>0</v>
      </c>
      <c r="J201" s="34"/>
    </row>
    <row r="202" spans="1:10" ht="21" customHeight="1">
      <c r="A202" s="90" t="s">
        <v>187</v>
      </c>
      <c r="B202" s="28" t="s">
        <v>208</v>
      </c>
      <c r="C202" s="92">
        <v>96</v>
      </c>
      <c r="D202" s="93" t="s">
        <v>186</v>
      </c>
      <c r="E202" s="94">
        <v>3100</v>
      </c>
      <c r="F202" s="136">
        <f>SUM(C202*E202)</f>
        <v>297600</v>
      </c>
      <c r="G202" s="95">
        <v>1200</v>
      </c>
      <c r="H202" s="136">
        <f>SUM(C202*G202)</f>
        <v>115200</v>
      </c>
      <c r="I202" s="31">
        <f t="shared" si="27"/>
        <v>412800</v>
      </c>
      <c r="J202" s="34"/>
    </row>
    <row r="203" spans="1:10" ht="21" customHeight="1">
      <c r="A203" s="90" t="s">
        <v>188</v>
      </c>
      <c r="B203" s="28" t="s">
        <v>209</v>
      </c>
      <c r="C203" s="92">
        <v>1</v>
      </c>
      <c r="D203" s="93" t="s">
        <v>31</v>
      </c>
      <c r="E203" s="94">
        <v>92000</v>
      </c>
      <c r="F203" s="136">
        <f>SUM(C203*E203)</f>
        <v>92000</v>
      </c>
      <c r="G203" s="95">
        <v>12500</v>
      </c>
      <c r="H203" s="136">
        <f>SUM(C203*G203)</f>
        <v>12500</v>
      </c>
      <c r="I203" s="31">
        <f t="shared" si="27"/>
        <v>104500</v>
      </c>
      <c r="J203" s="34"/>
    </row>
    <row r="204" spans="1:10" ht="21" customHeight="1">
      <c r="A204" s="90" t="s">
        <v>190</v>
      </c>
      <c r="B204" s="28" t="s">
        <v>210</v>
      </c>
      <c r="C204" s="92">
        <v>1</v>
      </c>
      <c r="D204" s="93" t="s">
        <v>31</v>
      </c>
      <c r="E204" s="94">
        <v>42000</v>
      </c>
      <c r="F204" s="136">
        <f>SUM(C204*E204)</f>
        <v>42000</v>
      </c>
      <c r="G204" s="95">
        <v>8000</v>
      </c>
      <c r="H204" s="136">
        <f>SUM(C204*G204)</f>
        <v>8000</v>
      </c>
      <c r="I204" s="31">
        <f t="shared" si="27"/>
        <v>50000</v>
      </c>
      <c r="J204" s="34"/>
    </row>
    <row r="205" spans="1:10" s="26" customFormat="1" ht="21" customHeight="1">
      <c r="A205" s="27" t="s">
        <v>191</v>
      </c>
      <c r="B205" s="28" t="s">
        <v>189</v>
      </c>
      <c r="C205" s="29">
        <v>4</v>
      </c>
      <c r="D205" s="30" t="s">
        <v>31</v>
      </c>
      <c r="E205" s="31">
        <v>3600</v>
      </c>
      <c r="F205" s="32">
        <f>SUM(C205*E205)</f>
        <v>14400</v>
      </c>
      <c r="G205" s="33">
        <v>750</v>
      </c>
      <c r="H205" s="32">
        <f>SUM(C205*G205)</f>
        <v>3000</v>
      </c>
      <c r="I205" s="31">
        <f t="shared" si="27"/>
        <v>17400</v>
      </c>
      <c r="J205" s="34"/>
    </row>
    <row r="206" spans="1:10" s="26" customFormat="1" ht="21" customHeight="1">
      <c r="A206" s="27"/>
      <c r="B206" s="28" t="s">
        <v>160</v>
      </c>
      <c r="C206" s="29"/>
      <c r="D206" s="30"/>
      <c r="E206" s="31"/>
      <c r="F206" s="32"/>
      <c r="G206" s="33"/>
      <c r="H206" s="32"/>
      <c r="I206" s="31">
        <f t="shared" si="27"/>
        <v>0</v>
      </c>
      <c r="J206" s="34"/>
    </row>
    <row r="207" spans="1:10" s="26" customFormat="1" ht="21" customHeight="1">
      <c r="A207" s="27" t="s">
        <v>194</v>
      </c>
      <c r="B207" s="28" t="s">
        <v>77</v>
      </c>
      <c r="C207" s="29">
        <v>1</v>
      </c>
      <c r="D207" s="30" t="s">
        <v>58</v>
      </c>
      <c r="E207" s="31">
        <v>15000</v>
      </c>
      <c r="F207" s="32">
        <f>SUM(C207*E207)</f>
        <v>15000</v>
      </c>
      <c r="G207" s="33">
        <v>1500</v>
      </c>
      <c r="H207" s="32">
        <f>SUM(C207*G207)</f>
        <v>1500</v>
      </c>
      <c r="I207" s="31">
        <f t="shared" si="27"/>
        <v>16500</v>
      </c>
      <c r="J207" s="34"/>
    </row>
    <row r="208" spans="1:10" ht="21" customHeight="1">
      <c r="A208" s="90" t="s">
        <v>218</v>
      </c>
      <c r="B208" s="91" t="s">
        <v>211</v>
      </c>
      <c r="C208" s="92">
        <v>1</v>
      </c>
      <c r="D208" s="30" t="s">
        <v>40</v>
      </c>
      <c r="E208" s="94">
        <v>20000</v>
      </c>
      <c r="F208" s="136">
        <f>SUM(C208*E208)</f>
        <v>20000</v>
      </c>
      <c r="G208" s="95">
        <v>2500</v>
      </c>
      <c r="H208" s="136">
        <f>SUM(C208*G208)</f>
        <v>2500</v>
      </c>
      <c r="I208" s="31">
        <f t="shared" si="27"/>
        <v>22500</v>
      </c>
      <c r="J208" s="47"/>
    </row>
    <row r="209" spans="1:10" ht="21" customHeight="1">
      <c r="A209" s="48"/>
      <c r="B209" s="75" t="s">
        <v>178</v>
      </c>
      <c r="C209" s="99"/>
      <c r="D209" s="100"/>
      <c r="E209" s="101"/>
      <c r="F209" s="102"/>
      <c r="G209" s="102"/>
      <c r="H209" s="102"/>
      <c r="I209" s="78">
        <f>SUM(I199:I208)</f>
        <v>716746.72</v>
      </c>
      <c r="J209" s="103"/>
    </row>
    <row r="210" spans="1:10" ht="21" customHeight="1">
      <c r="A210" s="112"/>
      <c r="B210" s="110"/>
      <c r="C210" s="113"/>
      <c r="D210" s="114"/>
      <c r="E210" s="115"/>
      <c r="F210" s="116"/>
      <c r="G210" s="116"/>
      <c r="H210" s="116"/>
      <c r="I210" s="83"/>
      <c r="J210" s="111"/>
    </row>
    <row r="211" spans="1:10" s="26" customFormat="1" ht="21" customHeight="1">
      <c r="A211" s="35"/>
      <c r="B211" s="86" t="s">
        <v>185</v>
      </c>
      <c r="C211" s="66"/>
      <c r="D211" s="105"/>
      <c r="E211" s="68"/>
      <c r="F211" s="106"/>
      <c r="G211" s="107"/>
      <c r="H211" s="106"/>
      <c r="I211" s="68"/>
      <c r="J211" s="70"/>
    </row>
    <row r="212" spans="1:10" s="26" customFormat="1" ht="21" customHeight="1">
      <c r="A212" s="27">
        <v>1</v>
      </c>
      <c r="B212" s="28" t="s">
        <v>56</v>
      </c>
      <c r="C212" s="29">
        <v>1</v>
      </c>
      <c r="D212" s="30" t="s">
        <v>40</v>
      </c>
      <c r="E212" s="31"/>
      <c r="F212" s="32">
        <f>SUM(C212*E212)</f>
        <v>0</v>
      </c>
      <c r="G212" s="33">
        <v>3000</v>
      </c>
      <c r="H212" s="117">
        <f>SUM(C212*G212)</f>
        <v>3000</v>
      </c>
      <c r="I212" s="31">
        <f t="shared" ref="I212:I218" si="28">SUM(F212+H212)</f>
        <v>3000</v>
      </c>
      <c r="J212" s="34"/>
    </row>
    <row r="213" spans="1:10" s="26" customFormat="1" ht="21" customHeight="1">
      <c r="A213" s="27" t="s">
        <v>51</v>
      </c>
      <c r="B213" s="28" t="s">
        <v>71</v>
      </c>
      <c r="C213" s="29">
        <v>2</v>
      </c>
      <c r="D213" s="30" t="s">
        <v>58</v>
      </c>
      <c r="E213" s="31">
        <v>42523.360000000001</v>
      </c>
      <c r="F213" s="32">
        <f>SUM(C213*E213)</f>
        <v>85046.720000000001</v>
      </c>
      <c r="G213" s="33">
        <v>2500</v>
      </c>
      <c r="H213" s="32">
        <f>SUM(C213*G213)</f>
        <v>5000</v>
      </c>
      <c r="I213" s="31">
        <f t="shared" si="28"/>
        <v>90046.720000000001</v>
      </c>
      <c r="J213" s="34"/>
    </row>
    <row r="214" spans="1:10" s="26" customFormat="1" ht="21" customHeight="1">
      <c r="A214" s="27"/>
      <c r="B214" s="28" t="s">
        <v>179</v>
      </c>
      <c r="C214" s="29"/>
      <c r="D214" s="30"/>
      <c r="E214" s="31"/>
      <c r="F214" s="32"/>
      <c r="G214" s="33"/>
      <c r="H214" s="32"/>
      <c r="I214" s="31">
        <f t="shared" si="28"/>
        <v>0</v>
      </c>
      <c r="J214" s="34"/>
    </row>
    <row r="215" spans="1:10" ht="21" customHeight="1">
      <c r="A215" s="90" t="s">
        <v>187</v>
      </c>
      <c r="B215" s="28" t="s">
        <v>212</v>
      </c>
      <c r="C215" s="92">
        <v>34</v>
      </c>
      <c r="D215" s="93" t="s">
        <v>186</v>
      </c>
      <c r="E215" s="94">
        <v>3100</v>
      </c>
      <c r="F215" s="136">
        <f>SUM(C215*E215)</f>
        <v>105400</v>
      </c>
      <c r="G215" s="95">
        <v>1200</v>
      </c>
      <c r="H215" s="136">
        <f>SUM(C215*G215)</f>
        <v>40800</v>
      </c>
      <c r="I215" s="31">
        <f t="shared" si="28"/>
        <v>146200</v>
      </c>
      <c r="J215" s="34"/>
    </row>
    <row r="216" spans="1:10" ht="21" customHeight="1">
      <c r="A216" s="90" t="s">
        <v>188</v>
      </c>
      <c r="B216" s="28" t="s">
        <v>213</v>
      </c>
      <c r="C216" s="92">
        <v>5</v>
      </c>
      <c r="D216" s="93" t="s">
        <v>31</v>
      </c>
      <c r="E216" s="94">
        <v>3500</v>
      </c>
      <c r="F216" s="136">
        <f>SUM(C216*E216)</f>
        <v>17500</v>
      </c>
      <c r="G216" s="95">
        <v>950</v>
      </c>
      <c r="H216" s="136">
        <f>SUM(C216*G216)</f>
        <v>4750</v>
      </c>
      <c r="I216" s="31">
        <f t="shared" si="28"/>
        <v>22250</v>
      </c>
      <c r="J216" s="34"/>
    </row>
    <row r="217" spans="1:10" ht="21" customHeight="1">
      <c r="A217" s="90" t="s">
        <v>190</v>
      </c>
      <c r="B217" s="28" t="s">
        <v>193</v>
      </c>
      <c r="C217" s="92">
        <v>5</v>
      </c>
      <c r="D217" s="93" t="s">
        <v>192</v>
      </c>
      <c r="E217" s="94">
        <v>10000</v>
      </c>
      <c r="F217" s="136">
        <f>SUM(C217*E217)</f>
        <v>50000</v>
      </c>
      <c r="G217" s="95">
        <v>1500</v>
      </c>
      <c r="H217" s="136">
        <f>SUM(C217*G217)</f>
        <v>7500</v>
      </c>
      <c r="I217" s="31">
        <f t="shared" si="28"/>
        <v>57500</v>
      </c>
      <c r="J217" s="34"/>
    </row>
    <row r="218" spans="1:10" ht="21" customHeight="1">
      <c r="A218" s="27" t="s">
        <v>191</v>
      </c>
      <c r="B218" s="28" t="s">
        <v>77</v>
      </c>
      <c r="C218" s="29">
        <v>1</v>
      </c>
      <c r="D218" s="30" t="s">
        <v>58</v>
      </c>
      <c r="E218" s="31">
        <v>21000</v>
      </c>
      <c r="F218" s="32">
        <f>SUM(C218*E218)</f>
        <v>21000</v>
      </c>
      <c r="G218" s="33">
        <v>2500</v>
      </c>
      <c r="H218" s="32">
        <f>SUM(C218*G218)</f>
        <v>2500</v>
      </c>
      <c r="I218" s="31">
        <f t="shared" si="28"/>
        <v>23500</v>
      </c>
      <c r="J218" s="71"/>
    </row>
    <row r="219" spans="1:10" ht="21" customHeight="1">
      <c r="A219" s="48"/>
      <c r="B219" s="75" t="s">
        <v>225</v>
      </c>
      <c r="C219" s="99"/>
      <c r="D219" s="100"/>
      <c r="E219" s="101"/>
      <c r="F219" s="102"/>
      <c r="G219" s="102"/>
      <c r="H219" s="102"/>
      <c r="I219" s="78">
        <f>SUM(I212:I218)</f>
        <v>342496.72</v>
      </c>
      <c r="J219" s="103"/>
    </row>
    <row r="220" spans="1:10" ht="21" customHeight="1">
      <c r="A220" s="48"/>
      <c r="B220" s="137" t="s">
        <v>180</v>
      </c>
      <c r="C220" s="138"/>
      <c r="D220" s="139"/>
      <c r="E220" s="140"/>
      <c r="F220" s="141">
        <f>SUM(F12:F219)</f>
        <v>5036380.3199999994</v>
      </c>
      <c r="G220" s="141"/>
      <c r="H220" s="141">
        <f>SUM(H12:H218)</f>
        <v>765200</v>
      </c>
      <c r="I220" s="141">
        <f>SUM(I219+I209+I196+I186+I156+I129+I102+I68+I44)</f>
        <v>5801580.3200000003</v>
      </c>
      <c r="J220" s="142"/>
    </row>
  </sheetData>
  <mergeCells count="10">
    <mergeCell ref="A1:J1"/>
    <mergeCell ref="A2:J2"/>
    <mergeCell ref="A8:J8"/>
    <mergeCell ref="A9:A10"/>
    <mergeCell ref="B9:B10"/>
    <mergeCell ref="C9:C10"/>
    <mergeCell ref="D9:D10"/>
    <mergeCell ref="E9:F9"/>
    <mergeCell ref="G9:H9"/>
    <mergeCell ref="J9:J10"/>
  </mergeCells>
  <phoneticPr fontId="2" type="noConversion"/>
  <printOptions horizontalCentered="1" verticalCentered="1"/>
  <pageMargins left="0.70866141732283472" right="0.70866141732283472" top="0.35433070866141736" bottom="0.35433070866141736" header="0.31496062992125984" footer="0.31496062992125984"/>
  <pageSetup paperSize="9" scale="65" fitToHeight="0" orientation="landscape" r:id="rId1"/>
  <headerFooter>
    <oddHeader>&amp;Rแบบ ปร.4 ก  แผ่นที่ &amp;P / &amp;N</oddHeader>
  </headerFooter>
  <ignoredErrors>
    <ignoredError sqref="G62 F68:H68 F63:H64 I68 F61:F62 H61:H62 G38 F44:H44 G52 G17 G21 G23 F12 F14:H14 F13 H13 F30:H30 F29 H29 F32:H33 F31 H31 F26:H28 F25 H25 F24:H24 F23 H23 F22:H22 F21 H21 F20:H20 F19 H19 F16:H16 F15 H15 F18:H18 F17 H17 F49:H49 F48 H48 F51:H51 F50 H50 F53:H53 F52 H52 F55:H55 F54 H54 F57:H57 F56 H56 F58 H58 F46:I46 I44 F41:F43 H41:H43 H12:I12 F36:H37 F34:F35 H34:H35 F39:H40 F38 H38 F47 H47 F102:H102 F71 F72 H72 F90 H90 F99:F100 H99:H100 H71 F74 H74 G76 F76 H76 F78 H78 G80 F80 H80 F82 H82 F84 H84 F88 H88 G94 F93:F94 H93:H94 F129:H129 F105 F106 H106 I129 F127:F128 H127:H128 H105 F108 H108 G110 F110 H110 G112 F112 H112 F114 H114 F116 H116 F119:F120 H119:H120 G123 F123 H123 F156:H156 F132 F133 H133 I156 H132 F135 H135 G137 F137 H137 G139 F139 H139 F141 H141 F143 H143 F146:F147 H146:H147 G150 F150 H150 F159 F183 F160 H160 F181 H181 H159 F162 H162 G164 F164 H164 G166 F166 H166 G168 F168 H168 G170 F170 H170 F172 H172 F176 H176 F178 H178 F219:H219 F214:H214 F213 H213 H183" unlockedFormula="1"/>
    <ignoredError sqref="A65:A67 A126:A128 A182:A184 A41:A43 A97:A100 A153:A15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5"/>
  <sheetViews>
    <sheetView view="pageBreakPreview" topLeftCell="A48" zoomScale="60" zoomScaleNormal="85" zoomScalePageLayoutView="60" workbookViewId="0">
      <selection activeCell="I78" sqref="I78"/>
    </sheetView>
  </sheetViews>
  <sheetFormatPr defaultColWidth="9" defaultRowHeight="24"/>
  <cols>
    <col min="1" max="1" width="7" style="1" customWidth="1"/>
    <col min="2" max="2" width="50.140625" style="1" customWidth="1"/>
    <col min="3" max="3" width="8.140625" style="198" customWidth="1"/>
    <col min="4" max="4" width="6.85546875" style="145" customWidth="1"/>
    <col min="5" max="5" width="18.140625" style="199" customWidth="1"/>
    <col min="6" max="6" width="17.5703125" style="145" customWidth="1"/>
    <col min="7" max="8" width="13.7109375" style="145" customWidth="1"/>
    <col min="9" max="9" width="18.85546875" style="200" bestFit="1" customWidth="1"/>
    <col min="10" max="10" width="10.42578125" style="143" customWidth="1"/>
    <col min="11" max="11" width="9" style="1"/>
    <col min="12" max="12" width="13.42578125" style="1" bestFit="1" customWidth="1"/>
    <col min="13" max="13" width="15.42578125" style="1" customWidth="1"/>
    <col min="14" max="16384" width="9" style="1"/>
  </cols>
  <sheetData>
    <row r="1" spans="1:13">
      <c r="A1" s="261"/>
      <c r="B1" s="261"/>
      <c r="C1" s="261"/>
      <c r="D1" s="261"/>
      <c r="E1" s="261"/>
      <c r="F1" s="261"/>
      <c r="G1" s="261"/>
      <c r="H1" s="261"/>
      <c r="I1" s="261"/>
      <c r="J1" s="261"/>
    </row>
    <row r="2" spans="1:13">
      <c r="A2" s="262" t="s">
        <v>0</v>
      </c>
      <c r="B2" s="262"/>
      <c r="C2" s="262"/>
      <c r="D2" s="262"/>
      <c r="E2" s="262"/>
      <c r="F2" s="262"/>
      <c r="G2" s="262"/>
      <c r="H2" s="262"/>
      <c r="I2" s="262"/>
      <c r="J2" s="262"/>
    </row>
    <row r="3" spans="1:13">
      <c r="A3" s="3" t="s">
        <v>30</v>
      </c>
      <c r="B3" s="3"/>
      <c r="C3" s="147"/>
      <c r="D3" s="5"/>
      <c r="E3" s="148"/>
      <c r="F3" s="5"/>
      <c r="G3" s="5"/>
      <c r="H3" s="5"/>
      <c r="I3" s="149"/>
      <c r="J3" s="7"/>
    </row>
    <row r="4" spans="1:13">
      <c r="A4" s="9" t="s">
        <v>219</v>
      </c>
      <c r="B4" s="9"/>
      <c r="C4" s="150"/>
      <c r="D4" s="11"/>
      <c r="E4" s="151"/>
      <c r="F4" s="11"/>
      <c r="G4" s="11"/>
      <c r="H4" s="11"/>
      <c r="I4" s="152"/>
      <c r="J4" s="13"/>
    </row>
    <row r="5" spans="1:13">
      <c r="A5" s="9" t="s">
        <v>34</v>
      </c>
      <c r="B5" s="9"/>
      <c r="C5" s="150"/>
      <c r="D5" s="11"/>
      <c r="E5" s="153" t="s">
        <v>13</v>
      </c>
      <c r="F5" s="9"/>
      <c r="G5" s="9"/>
      <c r="H5" s="9"/>
      <c r="I5" s="154"/>
      <c r="J5" s="13"/>
    </row>
    <row r="6" spans="1:13">
      <c r="A6" s="9" t="s">
        <v>33</v>
      </c>
      <c r="B6" s="9"/>
      <c r="C6" s="150"/>
      <c r="D6" s="11"/>
      <c r="E6" s="153"/>
      <c r="F6" s="9"/>
      <c r="G6" s="9"/>
      <c r="H6" s="9"/>
      <c r="I6" s="154"/>
      <c r="J6" s="13"/>
    </row>
    <row r="7" spans="1:13">
      <c r="A7" s="9" t="str">
        <f>ปร.4ก!A7</f>
        <v>คำนวณราคาโดย คณะกรรมการกำหนดราคากลาง</v>
      </c>
      <c r="B7" s="9"/>
      <c r="C7" s="150"/>
      <c r="D7" s="11"/>
      <c r="E7" s="153" t="s">
        <v>14</v>
      </c>
      <c r="F7" s="15">
        <v>2</v>
      </c>
      <c r="G7" s="15" t="s">
        <v>15</v>
      </c>
      <c r="H7" s="15" t="s">
        <v>222</v>
      </c>
      <c r="I7" s="155" t="s">
        <v>16</v>
      </c>
      <c r="J7" s="15">
        <v>2567</v>
      </c>
    </row>
    <row r="8" spans="1:13">
      <c r="A8" s="263" t="s">
        <v>1</v>
      </c>
      <c r="B8" s="263"/>
      <c r="C8" s="263"/>
      <c r="D8" s="263"/>
      <c r="E8" s="263"/>
      <c r="F8" s="263"/>
      <c r="G8" s="263"/>
      <c r="H8" s="263"/>
      <c r="I8" s="263"/>
      <c r="J8" s="263"/>
    </row>
    <row r="9" spans="1:13">
      <c r="A9" s="264" t="s">
        <v>2</v>
      </c>
      <c r="B9" s="264" t="s">
        <v>3</v>
      </c>
      <c r="C9" s="266" t="s">
        <v>4</v>
      </c>
      <c r="D9" s="264" t="s">
        <v>5</v>
      </c>
      <c r="E9" s="268" t="s">
        <v>6</v>
      </c>
      <c r="F9" s="268"/>
      <c r="G9" s="268" t="s">
        <v>9</v>
      </c>
      <c r="H9" s="268"/>
      <c r="I9" s="156" t="s">
        <v>10</v>
      </c>
      <c r="J9" s="269" t="s">
        <v>12</v>
      </c>
    </row>
    <row r="10" spans="1:13">
      <c r="A10" s="265"/>
      <c r="B10" s="265"/>
      <c r="C10" s="267"/>
      <c r="D10" s="265"/>
      <c r="E10" s="157" t="s">
        <v>7</v>
      </c>
      <c r="F10" s="18" t="s">
        <v>8</v>
      </c>
      <c r="G10" s="18" t="s">
        <v>7</v>
      </c>
      <c r="H10" s="18" t="s">
        <v>8</v>
      </c>
      <c r="I10" s="156" t="s">
        <v>11</v>
      </c>
      <c r="J10" s="265"/>
    </row>
    <row r="11" spans="1:13">
      <c r="A11" s="158">
        <v>1</v>
      </c>
      <c r="B11" s="159" t="s">
        <v>113</v>
      </c>
      <c r="C11" s="160"/>
      <c r="D11" s="158"/>
      <c r="E11" s="161"/>
      <c r="F11" s="162"/>
      <c r="G11" s="162"/>
      <c r="H11" s="162"/>
      <c r="I11" s="163"/>
      <c r="J11" s="158"/>
    </row>
    <row r="12" spans="1:13" s="26" customFormat="1" ht="21" customHeight="1">
      <c r="A12" s="164" t="s">
        <v>100</v>
      </c>
      <c r="B12" s="237" t="s">
        <v>41</v>
      </c>
      <c r="C12" s="238"/>
      <c r="D12" s="239"/>
      <c r="E12" s="240"/>
      <c r="F12" s="241"/>
      <c r="G12" s="241"/>
      <c r="H12" s="165"/>
      <c r="I12" s="166"/>
      <c r="J12" s="71"/>
    </row>
    <row r="13" spans="1:13" s="170" customFormat="1" ht="17.100000000000001" customHeight="1">
      <c r="A13" s="35"/>
      <c r="B13" s="242" t="s">
        <v>121</v>
      </c>
      <c r="C13" s="243">
        <v>2</v>
      </c>
      <c r="D13" s="30" t="s">
        <v>38</v>
      </c>
      <c r="E13" s="244">
        <v>18133.333333333332</v>
      </c>
      <c r="F13" s="245">
        <f>E13*C13</f>
        <v>36266.666666666664</v>
      </c>
      <c r="G13" s="246">
        <f t="shared" ref="G13:G72" si="0">N13-O13</f>
        <v>0</v>
      </c>
      <c r="H13" s="168">
        <f t="shared" ref="H13:H72" si="1">G13*E13</f>
        <v>0</v>
      </c>
      <c r="I13" s="169">
        <f>SUM(F13)</f>
        <v>36266.666666666664</v>
      </c>
      <c r="J13" s="72"/>
      <c r="L13" s="171">
        <v>18133.333333333332</v>
      </c>
      <c r="M13" s="172">
        <f>L13*7/107</f>
        <v>1186.2928348909657</v>
      </c>
    </row>
    <row r="14" spans="1:13" s="98" customFormat="1" ht="17.100000000000001" customHeight="1">
      <c r="A14" s="35"/>
      <c r="B14" s="242" t="s">
        <v>146</v>
      </c>
      <c r="C14" s="243">
        <v>5</v>
      </c>
      <c r="D14" s="30" t="s">
        <v>36</v>
      </c>
      <c r="E14" s="244">
        <v>2333.3333333333335</v>
      </c>
      <c r="F14" s="245">
        <f t="shared" ref="F14:F72" si="2">E14*C14</f>
        <v>11666.666666666668</v>
      </c>
      <c r="G14" s="246">
        <f t="shared" si="0"/>
        <v>0</v>
      </c>
      <c r="H14" s="168">
        <f t="shared" si="1"/>
        <v>0</v>
      </c>
      <c r="I14" s="169">
        <f>SUM(F14)</f>
        <v>11666.666666666668</v>
      </c>
      <c r="J14" s="173"/>
      <c r="L14" s="174">
        <v>2333.3333333333335</v>
      </c>
      <c r="M14" s="172">
        <f t="shared" ref="M14:M72" si="3">L14*7/107</f>
        <v>152.64797507788163</v>
      </c>
    </row>
    <row r="15" spans="1:13" s="98" customFormat="1" ht="17.100000000000001" customHeight="1">
      <c r="A15" s="164" t="s">
        <v>101</v>
      </c>
      <c r="B15" s="247" t="s">
        <v>42</v>
      </c>
      <c r="C15" s="29"/>
      <c r="D15" s="30"/>
      <c r="E15" s="244">
        <v>0</v>
      </c>
      <c r="F15" s="245">
        <f t="shared" si="2"/>
        <v>0</v>
      </c>
      <c r="G15" s="246">
        <f t="shared" si="0"/>
        <v>0</v>
      </c>
      <c r="H15" s="168">
        <f t="shared" si="1"/>
        <v>0</v>
      </c>
      <c r="I15" s="169"/>
      <c r="J15" s="175"/>
      <c r="L15" s="174">
        <v>0</v>
      </c>
      <c r="M15" s="172">
        <f t="shared" si="3"/>
        <v>0</v>
      </c>
    </row>
    <row r="16" spans="1:13" s="98" customFormat="1" ht="17.100000000000001" customHeight="1">
      <c r="A16" s="35"/>
      <c r="B16" s="242" t="s">
        <v>126</v>
      </c>
      <c r="C16" s="243">
        <v>2</v>
      </c>
      <c r="D16" s="30" t="s">
        <v>38</v>
      </c>
      <c r="E16" s="244">
        <v>19133.333333333332</v>
      </c>
      <c r="F16" s="245">
        <f t="shared" si="2"/>
        <v>38266.666666666664</v>
      </c>
      <c r="G16" s="246">
        <f t="shared" si="0"/>
        <v>0</v>
      </c>
      <c r="H16" s="168">
        <f t="shared" si="1"/>
        <v>0</v>
      </c>
      <c r="I16" s="169">
        <f>SUM(F16)</f>
        <v>38266.666666666664</v>
      </c>
      <c r="J16" s="176"/>
      <c r="L16" s="174">
        <v>19133.333333333332</v>
      </c>
      <c r="M16" s="172">
        <f t="shared" si="3"/>
        <v>1251.7133956386292</v>
      </c>
    </row>
    <row r="17" spans="1:13" s="98" customFormat="1" ht="16.899999999999999" customHeight="1">
      <c r="A17" s="35"/>
      <c r="B17" s="242" t="s">
        <v>147</v>
      </c>
      <c r="C17" s="243">
        <v>5</v>
      </c>
      <c r="D17" s="30" t="s">
        <v>36</v>
      </c>
      <c r="E17" s="244">
        <v>2333.3333333333335</v>
      </c>
      <c r="F17" s="245">
        <f t="shared" si="2"/>
        <v>11666.666666666668</v>
      </c>
      <c r="G17" s="246">
        <f t="shared" si="0"/>
        <v>0</v>
      </c>
      <c r="H17" s="168">
        <f t="shared" si="1"/>
        <v>0</v>
      </c>
      <c r="I17" s="169">
        <f>SUM(F17)</f>
        <v>11666.666666666668</v>
      </c>
      <c r="J17" s="177"/>
      <c r="L17" s="174">
        <v>2333.3333333333335</v>
      </c>
      <c r="M17" s="172">
        <f t="shared" si="3"/>
        <v>152.64797507788163</v>
      </c>
    </row>
    <row r="18" spans="1:13" s="98" customFormat="1" ht="17.100000000000001" customHeight="1">
      <c r="A18" s="164" t="s">
        <v>102</v>
      </c>
      <c r="B18" s="247" t="s">
        <v>43</v>
      </c>
      <c r="C18" s="243"/>
      <c r="D18" s="30"/>
      <c r="E18" s="244">
        <v>0</v>
      </c>
      <c r="F18" s="245">
        <f t="shared" si="2"/>
        <v>0</v>
      </c>
      <c r="G18" s="246">
        <f t="shared" si="0"/>
        <v>0</v>
      </c>
      <c r="H18" s="168">
        <f t="shared" si="1"/>
        <v>0</v>
      </c>
      <c r="I18" s="169"/>
      <c r="J18" s="177"/>
      <c r="L18" s="174">
        <v>0</v>
      </c>
      <c r="M18" s="172">
        <f t="shared" si="3"/>
        <v>0</v>
      </c>
    </row>
    <row r="19" spans="1:13" s="98" customFormat="1" ht="17.100000000000001" customHeight="1">
      <c r="A19" s="35"/>
      <c r="B19" s="242" t="s">
        <v>132</v>
      </c>
      <c r="C19" s="243">
        <v>4</v>
      </c>
      <c r="D19" s="30" t="s">
        <v>38</v>
      </c>
      <c r="E19" s="244">
        <v>19133.333333333332</v>
      </c>
      <c r="F19" s="245">
        <f t="shared" si="2"/>
        <v>76533.333333333328</v>
      </c>
      <c r="G19" s="246">
        <f t="shared" si="0"/>
        <v>0</v>
      </c>
      <c r="H19" s="168">
        <f t="shared" si="1"/>
        <v>0</v>
      </c>
      <c r="I19" s="169">
        <f>SUM(F19)</f>
        <v>76533.333333333328</v>
      </c>
      <c r="J19" s="177"/>
      <c r="L19" s="174">
        <v>19133.333333333332</v>
      </c>
      <c r="M19" s="172">
        <f t="shared" si="3"/>
        <v>1251.7133956386292</v>
      </c>
    </row>
    <row r="20" spans="1:13" s="98" customFormat="1" ht="17.100000000000001" customHeight="1">
      <c r="A20" s="35"/>
      <c r="B20" s="242" t="s">
        <v>183</v>
      </c>
      <c r="C20" s="243">
        <v>10</v>
      </c>
      <c r="D20" s="30" t="s">
        <v>36</v>
      </c>
      <c r="E20" s="244">
        <v>2333.3333333333335</v>
      </c>
      <c r="F20" s="245">
        <f t="shared" si="2"/>
        <v>23333.333333333336</v>
      </c>
      <c r="G20" s="246">
        <f t="shared" si="0"/>
        <v>0</v>
      </c>
      <c r="H20" s="168">
        <f t="shared" si="1"/>
        <v>0</v>
      </c>
      <c r="I20" s="169">
        <f>SUM(F20)</f>
        <v>23333.333333333336</v>
      </c>
      <c r="J20" s="177"/>
      <c r="L20" s="174">
        <v>2333.3333333333335</v>
      </c>
      <c r="M20" s="172">
        <f t="shared" si="3"/>
        <v>152.64797507788163</v>
      </c>
    </row>
    <row r="21" spans="1:13" s="98" customFormat="1" ht="17.100000000000001" customHeight="1">
      <c r="A21" s="164" t="s">
        <v>103</v>
      </c>
      <c r="B21" s="247" t="s">
        <v>44</v>
      </c>
      <c r="C21" s="243"/>
      <c r="D21" s="30"/>
      <c r="E21" s="244">
        <v>0</v>
      </c>
      <c r="F21" s="245">
        <f t="shared" si="2"/>
        <v>0</v>
      </c>
      <c r="G21" s="246">
        <f t="shared" si="0"/>
        <v>0</v>
      </c>
      <c r="H21" s="168">
        <f t="shared" si="1"/>
        <v>0</v>
      </c>
      <c r="I21" s="169"/>
      <c r="J21" s="177"/>
      <c r="L21" s="174">
        <v>0</v>
      </c>
      <c r="M21" s="172">
        <f t="shared" si="3"/>
        <v>0</v>
      </c>
    </row>
    <row r="22" spans="1:13" s="98" customFormat="1" ht="17.100000000000001" customHeight="1">
      <c r="A22" s="35"/>
      <c r="B22" s="242" t="s">
        <v>135</v>
      </c>
      <c r="C22" s="243">
        <v>2</v>
      </c>
      <c r="D22" s="30" t="s">
        <v>38</v>
      </c>
      <c r="E22" s="244">
        <v>19133.333333333332</v>
      </c>
      <c r="F22" s="245">
        <f t="shared" si="2"/>
        <v>38266.666666666664</v>
      </c>
      <c r="G22" s="246">
        <f t="shared" si="0"/>
        <v>0</v>
      </c>
      <c r="H22" s="168">
        <f t="shared" si="1"/>
        <v>0</v>
      </c>
      <c r="I22" s="169">
        <f>SUM(F22)</f>
        <v>38266.666666666664</v>
      </c>
      <c r="J22" s="177"/>
      <c r="L22" s="174">
        <v>19133.333333333332</v>
      </c>
      <c r="M22" s="172">
        <f t="shared" si="3"/>
        <v>1251.7133956386292</v>
      </c>
    </row>
    <row r="23" spans="1:13" s="98" customFormat="1" ht="17.100000000000001" customHeight="1">
      <c r="A23" s="35"/>
      <c r="B23" s="242" t="s">
        <v>136</v>
      </c>
      <c r="C23" s="243">
        <v>5</v>
      </c>
      <c r="D23" s="30" t="s">
        <v>36</v>
      </c>
      <c r="E23" s="244">
        <v>2333.3333333333335</v>
      </c>
      <c r="F23" s="245">
        <f t="shared" si="2"/>
        <v>11666.666666666668</v>
      </c>
      <c r="G23" s="246">
        <f t="shared" si="0"/>
        <v>0</v>
      </c>
      <c r="H23" s="168">
        <f t="shared" si="1"/>
        <v>0</v>
      </c>
      <c r="I23" s="169">
        <f>SUM(F23)</f>
        <v>11666.666666666668</v>
      </c>
      <c r="J23" s="177"/>
      <c r="L23" s="174">
        <v>2333.3333333333335</v>
      </c>
      <c r="M23" s="172">
        <f t="shared" si="3"/>
        <v>152.64797507788163</v>
      </c>
    </row>
    <row r="24" spans="1:13" s="98" customFormat="1" ht="17.100000000000001" customHeight="1">
      <c r="A24" s="164" t="s">
        <v>104</v>
      </c>
      <c r="B24" s="247" t="s">
        <v>184</v>
      </c>
      <c r="C24" s="243"/>
      <c r="D24" s="30"/>
      <c r="E24" s="244">
        <v>0</v>
      </c>
      <c r="F24" s="245">
        <f t="shared" si="2"/>
        <v>0</v>
      </c>
      <c r="G24" s="246">
        <f t="shared" si="0"/>
        <v>0</v>
      </c>
      <c r="H24" s="168">
        <f t="shared" si="1"/>
        <v>0</v>
      </c>
      <c r="I24" s="169"/>
      <c r="J24" s="177"/>
      <c r="L24" s="174">
        <v>0</v>
      </c>
      <c r="M24" s="172">
        <f t="shared" si="3"/>
        <v>0</v>
      </c>
    </row>
    <row r="25" spans="1:13" s="98" customFormat="1" ht="17.100000000000001" customHeight="1">
      <c r="A25" s="35"/>
      <c r="B25" s="242" t="s">
        <v>139</v>
      </c>
      <c r="C25" s="243">
        <v>4</v>
      </c>
      <c r="D25" s="30" t="s">
        <v>38</v>
      </c>
      <c r="E25" s="244">
        <v>19133.333333333332</v>
      </c>
      <c r="F25" s="245">
        <f t="shared" si="2"/>
        <v>76533.333333333328</v>
      </c>
      <c r="G25" s="246">
        <f t="shared" si="0"/>
        <v>0</v>
      </c>
      <c r="H25" s="168">
        <f t="shared" si="1"/>
        <v>0</v>
      </c>
      <c r="I25" s="169">
        <f>SUM(F25)</f>
        <v>76533.333333333328</v>
      </c>
      <c r="J25" s="177"/>
      <c r="L25" s="174">
        <v>19133.333333333332</v>
      </c>
      <c r="M25" s="172">
        <f t="shared" si="3"/>
        <v>1251.7133956386292</v>
      </c>
    </row>
    <row r="26" spans="1:13" s="98" customFormat="1" ht="17.100000000000001" customHeight="1">
      <c r="A26" s="35"/>
      <c r="B26" s="242" t="s">
        <v>140</v>
      </c>
      <c r="C26" s="243">
        <v>1</v>
      </c>
      <c r="D26" s="30" t="s">
        <v>38</v>
      </c>
      <c r="E26" s="244">
        <v>60133.333333333336</v>
      </c>
      <c r="F26" s="245">
        <f t="shared" si="2"/>
        <v>60133.333333333336</v>
      </c>
      <c r="G26" s="246">
        <f t="shared" si="0"/>
        <v>0</v>
      </c>
      <c r="H26" s="168">
        <f t="shared" si="1"/>
        <v>0</v>
      </c>
      <c r="I26" s="169">
        <f>SUM(F26)</f>
        <v>60133.333333333336</v>
      </c>
      <c r="J26" s="177"/>
      <c r="L26" s="174">
        <v>60133.333333333336</v>
      </c>
      <c r="M26" s="172">
        <f t="shared" si="3"/>
        <v>3933.9563862928353</v>
      </c>
    </row>
    <row r="27" spans="1:13" s="98" customFormat="1" ht="17.100000000000001" customHeight="1">
      <c r="A27" s="35"/>
      <c r="B27" s="242" t="s">
        <v>141</v>
      </c>
      <c r="C27" s="243">
        <v>1</v>
      </c>
      <c r="D27" s="30" t="s">
        <v>38</v>
      </c>
      <c r="E27" s="244">
        <v>105133.33333333333</v>
      </c>
      <c r="F27" s="245">
        <f t="shared" si="2"/>
        <v>105133.33333333333</v>
      </c>
      <c r="G27" s="246">
        <f t="shared" si="0"/>
        <v>0</v>
      </c>
      <c r="H27" s="168">
        <f t="shared" si="1"/>
        <v>0</v>
      </c>
      <c r="I27" s="169">
        <f>SUM(F27)</f>
        <v>105133.33333333333</v>
      </c>
      <c r="J27" s="177"/>
      <c r="L27" s="174">
        <v>105133.33333333333</v>
      </c>
      <c r="M27" s="172">
        <f t="shared" si="3"/>
        <v>6877.8816199376943</v>
      </c>
    </row>
    <row r="28" spans="1:13" s="98" customFormat="1" ht="17.100000000000001" customHeight="1">
      <c r="A28" s="35"/>
      <c r="B28" s="242" t="s">
        <v>199</v>
      </c>
      <c r="C28" s="243">
        <v>1</v>
      </c>
      <c r="D28" s="30" t="s">
        <v>31</v>
      </c>
      <c r="E28" s="244">
        <v>28133.333333333332</v>
      </c>
      <c r="F28" s="245">
        <f t="shared" si="2"/>
        <v>28133.333333333332</v>
      </c>
      <c r="G28" s="246">
        <f t="shared" si="0"/>
        <v>0</v>
      </c>
      <c r="H28" s="168">
        <f t="shared" si="1"/>
        <v>0</v>
      </c>
      <c r="I28" s="169">
        <f>SUM(F28)</f>
        <v>28133.333333333332</v>
      </c>
      <c r="J28" s="177"/>
      <c r="L28" s="174">
        <v>28133.333333333332</v>
      </c>
      <c r="M28" s="172">
        <f t="shared" si="3"/>
        <v>1840.498442367601</v>
      </c>
    </row>
    <row r="29" spans="1:13" s="98" customFormat="1" ht="17.100000000000001" customHeight="1">
      <c r="A29" s="35"/>
      <c r="B29" s="242" t="s">
        <v>200</v>
      </c>
      <c r="C29" s="243">
        <v>5</v>
      </c>
      <c r="D29" s="30" t="s">
        <v>36</v>
      </c>
      <c r="E29" s="244">
        <v>2333.3333333333335</v>
      </c>
      <c r="F29" s="245">
        <f t="shared" si="2"/>
        <v>11666.666666666668</v>
      </c>
      <c r="G29" s="246">
        <f t="shared" si="0"/>
        <v>0</v>
      </c>
      <c r="H29" s="168">
        <f t="shared" si="1"/>
        <v>0</v>
      </c>
      <c r="I29" s="169">
        <f>SUM(F29)</f>
        <v>11666.666666666668</v>
      </c>
      <c r="J29" s="177"/>
      <c r="L29" s="174">
        <v>2333.3333333333335</v>
      </c>
      <c r="M29" s="172">
        <f t="shared" si="3"/>
        <v>152.64797507788163</v>
      </c>
    </row>
    <row r="30" spans="1:13" s="98" customFormat="1" ht="17.100000000000001" customHeight="1">
      <c r="A30" s="35" t="s">
        <v>105</v>
      </c>
      <c r="B30" s="247" t="s">
        <v>45</v>
      </c>
      <c r="C30" s="243"/>
      <c r="D30" s="30"/>
      <c r="E30" s="244">
        <v>0</v>
      </c>
      <c r="F30" s="245">
        <f t="shared" si="2"/>
        <v>0</v>
      </c>
      <c r="G30" s="246">
        <f t="shared" si="0"/>
        <v>0</v>
      </c>
      <c r="H30" s="168">
        <f t="shared" si="1"/>
        <v>0</v>
      </c>
      <c r="I30" s="169"/>
      <c r="J30" s="177"/>
      <c r="L30" s="174">
        <v>0</v>
      </c>
      <c r="M30" s="172">
        <f t="shared" si="3"/>
        <v>0</v>
      </c>
    </row>
    <row r="31" spans="1:13" s="98" customFormat="1" ht="17.100000000000001" customHeight="1">
      <c r="A31" s="35"/>
      <c r="B31" s="242" t="s">
        <v>130</v>
      </c>
      <c r="C31" s="243">
        <v>2</v>
      </c>
      <c r="D31" s="30" t="s">
        <v>38</v>
      </c>
      <c r="E31" s="244">
        <v>19133.333333333332</v>
      </c>
      <c r="F31" s="245">
        <f t="shared" si="2"/>
        <v>38266.666666666664</v>
      </c>
      <c r="G31" s="246">
        <f t="shared" si="0"/>
        <v>0</v>
      </c>
      <c r="H31" s="168">
        <f t="shared" si="1"/>
        <v>0</v>
      </c>
      <c r="I31" s="169">
        <f>SUM(F31)</f>
        <v>38266.666666666664</v>
      </c>
      <c r="J31" s="177"/>
      <c r="L31" s="174">
        <v>19133.333333333332</v>
      </c>
      <c r="M31" s="172">
        <f t="shared" si="3"/>
        <v>1251.7133956386292</v>
      </c>
    </row>
    <row r="32" spans="1:13" s="98" customFormat="1" ht="17.100000000000001" customHeight="1">
      <c r="A32" s="35"/>
      <c r="B32" s="242" t="s">
        <v>131</v>
      </c>
      <c r="C32" s="243">
        <v>5</v>
      </c>
      <c r="D32" s="30" t="s">
        <v>36</v>
      </c>
      <c r="E32" s="244">
        <v>2333.3333333333335</v>
      </c>
      <c r="F32" s="245">
        <f t="shared" si="2"/>
        <v>11666.666666666668</v>
      </c>
      <c r="G32" s="246">
        <f t="shared" si="0"/>
        <v>0</v>
      </c>
      <c r="H32" s="168">
        <f t="shared" si="1"/>
        <v>0</v>
      </c>
      <c r="I32" s="169">
        <f>SUM(F32)</f>
        <v>11666.666666666668</v>
      </c>
      <c r="J32" s="177"/>
      <c r="L32" s="174">
        <v>2333.3333333333335</v>
      </c>
      <c r="M32" s="172">
        <f t="shared" si="3"/>
        <v>152.64797507788163</v>
      </c>
    </row>
    <row r="33" spans="1:13" s="98" customFormat="1" ht="17.100000000000001" customHeight="1">
      <c r="A33" s="35" t="s">
        <v>106</v>
      </c>
      <c r="B33" s="247" t="s">
        <v>46</v>
      </c>
      <c r="C33" s="243"/>
      <c r="D33" s="30"/>
      <c r="E33" s="244">
        <v>0</v>
      </c>
      <c r="F33" s="245">
        <f t="shared" si="2"/>
        <v>0</v>
      </c>
      <c r="G33" s="246">
        <f t="shared" si="0"/>
        <v>0</v>
      </c>
      <c r="H33" s="168">
        <f t="shared" si="1"/>
        <v>0</v>
      </c>
      <c r="I33" s="169"/>
      <c r="J33" s="177"/>
      <c r="L33" s="174">
        <v>0</v>
      </c>
      <c r="M33" s="172">
        <f t="shared" si="3"/>
        <v>0</v>
      </c>
    </row>
    <row r="34" spans="1:13" s="98" customFormat="1" ht="17.100000000000001" customHeight="1">
      <c r="A34" s="35"/>
      <c r="B34" s="242" t="s">
        <v>142</v>
      </c>
      <c r="C34" s="243">
        <v>4</v>
      </c>
      <c r="D34" s="30" t="s">
        <v>38</v>
      </c>
      <c r="E34" s="244">
        <v>19133.333333333332</v>
      </c>
      <c r="F34" s="245">
        <f t="shared" si="2"/>
        <v>76533.333333333328</v>
      </c>
      <c r="G34" s="246">
        <f t="shared" si="0"/>
        <v>0</v>
      </c>
      <c r="H34" s="168">
        <f t="shared" si="1"/>
        <v>0</v>
      </c>
      <c r="I34" s="169">
        <f>SUM(F34)</f>
        <v>76533.333333333328</v>
      </c>
      <c r="J34" s="177"/>
      <c r="L34" s="174">
        <v>19133.333333333332</v>
      </c>
      <c r="M34" s="172">
        <f t="shared" si="3"/>
        <v>1251.7133956386292</v>
      </c>
    </row>
    <row r="35" spans="1:13" s="98" customFormat="1" ht="17.100000000000001" customHeight="1">
      <c r="A35" s="35"/>
      <c r="B35" s="242" t="s">
        <v>143</v>
      </c>
      <c r="C35" s="243">
        <v>2</v>
      </c>
      <c r="D35" s="30" t="s">
        <v>38</v>
      </c>
      <c r="E35" s="244">
        <v>105133.33333333333</v>
      </c>
      <c r="F35" s="245">
        <f t="shared" si="2"/>
        <v>210266.66666666666</v>
      </c>
      <c r="G35" s="246">
        <f t="shared" si="0"/>
        <v>0</v>
      </c>
      <c r="H35" s="168">
        <f t="shared" si="1"/>
        <v>0</v>
      </c>
      <c r="I35" s="169">
        <f>SUM(F35)</f>
        <v>210266.66666666666</v>
      </c>
      <c r="J35" s="177"/>
      <c r="L35" s="174">
        <v>105133.33333333333</v>
      </c>
      <c r="M35" s="172">
        <f t="shared" si="3"/>
        <v>6877.8816199376943</v>
      </c>
    </row>
    <row r="36" spans="1:13" s="98" customFormat="1" ht="17.100000000000001" customHeight="1">
      <c r="A36" s="35"/>
      <c r="B36" s="242"/>
      <c r="C36" s="243"/>
      <c r="D36" s="30"/>
      <c r="E36" s="244">
        <v>0</v>
      </c>
      <c r="F36" s="245">
        <f t="shared" si="2"/>
        <v>0</v>
      </c>
      <c r="G36" s="246">
        <f t="shared" si="0"/>
        <v>0</v>
      </c>
      <c r="H36" s="168">
        <f t="shared" si="1"/>
        <v>0</v>
      </c>
      <c r="I36" s="169"/>
      <c r="J36" s="177"/>
      <c r="L36" s="174">
        <v>0</v>
      </c>
      <c r="M36" s="172">
        <f t="shared" si="3"/>
        <v>0</v>
      </c>
    </row>
    <row r="37" spans="1:13" s="98" customFormat="1" ht="17.100000000000001" customHeight="1">
      <c r="A37" s="35" t="s">
        <v>107</v>
      </c>
      <c r="B37" s="247" t="s">
        <v>47</v>
      </c>
      <c r="C37" s="243"/>
      <c r="D37" s="30"/>
      <c r="E37" s="244">
        <v>0</v>
      </c>
      <c r="F37" s="245">
        <f t="shared" si="2"/>
        <v>0</v>
      </c>
      <c r="G37" s="246">
        <f t="shared" si="0"/>
        <v>0</v>
      </c>
      <c r="H37" s="168">
        <f t="shared" si="1"/>
        <v>0</v>
      </c>
      <c r="I37" s="169"/>
      <c r="J37" s="177"/>
      <c r="L37" s="174">
        <v>0</v>
      </c>
      <c r="M37" s="172">
        <f t="shared" si="3"/>
        <v>0</v>
      </c>
    </row>
    <row r="38" spans="1:13" s="98" customFormat="1" ht="17.100000000000001" customHeight="1">
      <c r="A38" s="35"/>
      <c r="B38" s="242" t="s">
        <v>108</v>
      </c>
      <c r="C38" s="243">
        <v>1</v>
      </c>
      <c r="D38" s="30" t="s">
        <v>31</v>
      </c>
      <c r="E38" s="244">
        <v>70133.333333333328</v>
      </c>
      <c r="F38" s="245">
        <f t="shared" si="2"/>
        <v>70133.333333333328</v>
      </c>
      <c r="G38" s="246">
        <f t="shared" si="0"/>
        <v>0</v>
      </c>
      <c r="H38" s="168">
        <f t="shared" si="1"/>
        <v>0</v>
      </c>
      <c r="I38" s="169">
        <f>SUM(F38)</f>
        <v>70133.333333333328</v>
      </c>
      <c r="J38" s="177"/>
      <c r="L38" s="174">
        <v>70133.333333333328</v>
      </c>
      <c r="M38" s="172">
        <f t="shared" si="3"/>
        <v>4588.1619937694704</v>
      </c>
    </row>
    <row r="39" spans="1:13" s="98" customFormat="1" ht="17.100000000000001" customHeight="1">
      <c r="A39" s="35"/>
      <c r="B39" s="242" t="s">
        <v>163</v>
      </c>
      <c r="C39" s="243">
        <v>13</v>
      </c>
      <c r="D39" s="30" t="s">
        <v>38</v>
      </c>
      <c r="E39" s="244">
        <v>9133.3333333333339</v>
      </c>
      <c r="F39" s="245">
        <f t="shared" si="2"/>
        <v>118733.33333333334</v>
      </c>
      <c r="G39" s="246">
        <f t="shared" si="0"/>
        <v>0</v>
      </c>
      <c r="H39" s="168">
        <f t="shared" si="1"/>
        <v>0</v>
      </c>
      <c r="I39" s="169">
        <f>SUM(F39)</f>
        <v>118733.33333333334</v>
      </c>
      <c r="J39" s="177"/>
      <c r="L39" s="174">
        <v>9133.3333333333339</v>
      </c>
      <c r="M39" s="172">
        <f t="shared" si="3"/>
        <v>597.50778816199374</v>
      </c>
    </row>
    <row r="40" spans="1:13" s="98" customFormat="1" ht="17.100000000000001" customHeight="1">
      <c r="A40" s="35"/>
      <c r="B40" s="242" t="s">
        <v>109</v>
      </c>
      <c r="C40" s="243">
        <v>4</v>
      </c>
      <c r="D40" s="30" t="s">
        <v>38</v>
      </c>
      <c r="E40" s="244">
        <v>7133.333333333333</v>
      </c>
      <c r="F40" s="245">
        <f t="shared" si="2"/>
        <v>28533.333333333332</v>
      </c>
      <c r="G40" s="246">
        <f t="shared" si="0"/>
        <v>0</v>
      </c>
      <c r="H40" s="168">
        <f t="shared" si="1"/>
        <v>0</v>
      </c>
      <c r="I40" s="169">
        <f>SUM(F40)</f>
        <v>28533.333333333332</v>
      </c>
      <c r="J40" s="177"/>
      <c r="L40" s="174">
        <v>7133.333333333333</v>
      </c>
      <c r="M40" s="172">
        <f t="shared" si="3"/>
        <v>466.66666666666663</v>
      </c>
    </row>
    <row r="41" spans="1:13" s="98" customFormat="1" ht="17.100000000000001" customHeight="1">
      <c r="A41" s="35"/>
      <c r="B41" s="242"/>
      <c r="C41" s="243"/>
      <c r="D41" s="30"/>
      <c r="E41" s="244">
        <v>0</v>
      </c>
      <c r="F41" s="245">
        <f t="shared" si="2"/>
        <v>0</v>
      </c>
      <c r="G41" s="246">
        <f t="shared" si="0"/>
        <v>0</v>
      </c>
      <c r="H41" s="168">
        <f t="shared" si="1"/>
        <v>0</v>
      </c>
      <c r="I41" s="169"/>
      <c r="J41" s="177"/>
      <c r="L41" s="174">
        <v>0</v>
      </c>
      <c r="M41" s="172">
        <f t="shared" si="3"/>
        <v>0</v>
      </c>
    </row>
    <row r="42" spans="1:13" s="98" customFormat="1" ht="17.100000000000001" customHeight="1">
      <c r="A42" s="164" t="s">
        <v>51</v>
      </c>
      <c r="B42" s="247" t="s">
        <v>52</v>
      </c>
      <c r="C42" s="243"/>
      <c r="D42" s="30"/>
      <c r="E42" s="244">
        <v>0</v>
      </c>
      <c r="F42" s="245">
        <f t="shared" si="2"/>
        <v>0</v>
      </c>
      <c r="G42" s="246">
        <f t="shared" si="0"/>
        <v>0</v>
      </c>
      <c r="H42" s="168">
        <f t="shared" si="1"/>
        <v>0</v>
      </c>
      <c r="I42" s="169"/>
      <c r="J42" s="177"/>
      <c r="L42" s="174">
        <v>0</v>
      </c>
      <c r="M42" s="172">
        <f t="shared" si="3"/>
        <v>0</v>
      </c>
    </row>
    <row r="43" spans="1:13" s="98" customFormat="1" ht="17.100000000000001" customHeight="1">
      <c r="A43" s="35" t="s">
        <v>53</v>
      </c>
      <c r="B43" s="242" t="s">
        <v>48</v>
      </c>
      <c r="C43" s="243">
        <v>1</v>
      </c>
      <c r="D43" s="30" t="s">
        <v>31</v>
      </c>
      <c r="E43" s="244">
        <v>0</v>
      </c>
      <c r="F43" s="245">
        <f t="shared" si="2"/>
        <v>0</v>
      </c>
      <c r="G43" s="246">
        <f t="shared" si="0"/>
        <v>0</v>
      </c>
      <c r="H43" s="168">
        <f t="shared" si="1"/>
        <v>0</v>
      </c>
      <c r="I43" s="169"/>
      <c r="J43" s="177"/>
      <c r="L43" s="174">
        <v>0</v>
      </c>
      <c r="M43" s="172">
        <f t="shared" si="3"/>
        <v>0</v>
      </c>
    </row>
    <row r="44" spans="1:13" s="98" customFormat="1" ht="17.100000000000001" customHeight="1">
      <c r="A44" s="35"/>
      <c r="B44" s="242" t="s">
        <v>164</v>
      </c>
      <c r="C44" s="243">
        <v>1</v>
      </c>
      <c r="D44" s="30" t="s">
        <v>37</v>
      </c>
      <c r="E44" s="244">
        <v>215133.33333333334</v>
      </c>
      <c r="F44" s="245">
        <f t="shared" si="2"/>
        <v>215133.33333333334</v>
      </c>
      <c r="G44" s="246">
        <f t="shared" si="0"/>
        <v>0</v>
      </c>
      <c r="H44" s="168">
        <f t="shared" si="1"/>
        <v>0</v>
      </c>
      <c r="I44" s="169">
        <f t="shared" ref="I44:I51" si="4">SUM(F44)</f>
        <v>215133.33333333334</v>
      </c>
      <c r="J44" s="177"/>
      <c r="L44" s="174">
        <v>215133.33333333334</v>
      </c>
      <c r="M44" s="172">
        <f t="shared" si="3"/>
        <v>14074.143302180686</v>
      </c>
    </row>
    <row r="45" spans="1:13" s="98" customFormat="1" ht="17.100000000000001" customHeight="1">
      <c r="A45" s="35"/>
      <c r="B45" s="242" t="s">
        <v>165</v>
      </c>
      <c r="C45" s="243">
        <v>1</v>
      </c>
      <c r="D45" s="30" t="s">
        <v>37</v>
      </c>
      <c r="E45" s="244">
        <v>107633.33333333333</v>
      </c>
      <c r="F45" s="245">
        <f t="shared" si="2"/>
        <v>107633.33333333333</v>
      </c>
      <c r="G45" s="246">
        <f t="shared" si="0"/>
        <v>0</v>
      </c>
      <c r="H45" s="168">
        <f t="shared" si="1"/>
        <v>0</v>
      </c>
      <c r="I45" s="169">
        <f t="shared" si="4"/>
        <v>107633.33333333333</v>
      </c>
      <c r="J45" s="177"/>
      <c r="L45" s="174">
        <v>107633.33333333333</v>
      </c>
      <c r="M45" s="172">
        <f t="shared" si="3"/>
        <v>7041.4330218068526</v>
      </c>
    </row>
    <row r="46" spans="1:13" s="98" customFormat="1" ht="17.100000000000001" customHeight="1">
      <c r="A46" s="35"/>
      <c r="B46" s="242" t="s">
        <v>166</v>
      </c>
      <c r="C46" s="243">
        <v>1</v>
      </c>
      <c r="D46" s="30" t="s">
        <v>31</v>
      </c>
      <c r="E46" s="244">
        <v>32833.333333333336</v>
      </c>
      <c r="F46" s="245">
        <f t="shared" si="2"/>
        <v>32833.333333333336</v>
      </c>
      <c r="G46" s="246">
        <f t="shared" si="0"/>
        <v>0</v>
      </c>
      <c r="H46" s="168">
        <f t="shared" si="1"/>
        <v>0</v>
      </c>
      <c r="I46" s="169">
        <f t="shared" si="4"/>
        <v>32833.333333333336</v>
      </c>
      <c r="J46" s="177"/>
      <c r="L46" s="174">
        <v>32833.333333333336</v>
      </c>
      <c r="M46" s="172">
        <f t="shared" si="3"/>
        <v>2147.9750778816201</v>
      </c>
    </row>
    <row r="47" spans="1:13" s="98" customFormat="1" ht="17.100000000000001" customHeight="1">
      <c r="A47" s="35"/>
      <c r="B47" s="242" t="s">
        <v>167</v>
      </c>
      <c r="C47" s="243">
        <v>1</v>
      </c>
      <c r="D47" s="30" t="s">
        <v>37</v>
      </c>
      <c r="E47" s="244">
        <v>21633.333333333332</v>
      </c>
      <c r="F47" s="245">
        <f t="shared" si="2"/>
        <v>21633.333333333332</v>
      </c>
      <c r="G47" s="246">
        <f t="shared" si="0"/>
        <v>0</v>
      </c>
      <c r="H47" s="168">
        <f t="shared" si="1"/>
        <v>0</v>
      </c>
      <c r="I47" s="169">
        <f t="shared" si="4"/>
        <v>21633.333333333332</v>
      </c>
      <c r="J47" s="177"/>
      <c r="L47" s="174">
        <v>21633.333333333332</v>
      </c>
      <c r="M47" s="172">
        <f t="shared" si="3"/>
        <v>1415.264797507788</v>
      </c>
    </row>
    <row r="48" spans="1:13" s="98" customFormat="1" ht="17.100000000000001" customHeight="1">
      <c r="A48" s="35"/>
      <c r="B48" s="242" t="s">
        <v>168</v>
      </c>
      <c r="C48" s="243">
        <v>1</v>
      </c>
      <c r="D48" s="30" t="s">
        <v>37</v>
      </c>
      <c r="E48" s="244">
        <v>37533.333333333336</v>
      </c>
      <c r="F48" s="245">
        <f t="shared" si="2"/>
        <v>37533.333333333336</v>
      </c>
      <c r="G48" s="246">
        <f t="shared" si="0"/>
        <v>0</v>
      </c>
      <c r="H48" s="168">
        <f t="shared" si="1"/>
        <v>0</v>
      </c>
      <c r="I48" s="169">
        <f t="shared" si="4"/>
        <v>37533.333333333336</v>
      </c>
      <c r="J48" s="177"/>
      <c r="L48" s="174">
        <v>37533.333333333336</v>
      </c>
      <c r="M48" s="172">
        <f t="shared" si="3"/>
        <v>2455.4517133956392</v>
      </c>
    </row>
    <row r="49" spans="1:13" s="98" customFormat="1" ht="17.100000000000001" customHeight="1">
      <c r="A49" s="35"/>
      <c r="B49" s="242" t="s">
        <v>169</v>
      </c>
      <c r="C49" s="243">
        <v>1</v>
      </c>
      <c r="D49" s="30" t="s">
        <v>37</v>
      </c>
      <c r="E49" s="244">
        <v>21633.333333333332</v>
      </c>
      <c r="F49" s="245">
        <f t="shared" si="2"/>
        <v>21633.333333333332</v>
      </c>
      <c r="G49" s="246">
        <f t="shared" si="0"/>
        <v>0</v>
      </c>
      <c r="H49" s="168">
        <f t="shared" si="1"/>
        <v>0</v>
      </c>
      <c r="I49" s="169">
        <f t="shared" si="4"/>
        <v>21633.333333333332</v>
      </c>
      <c r="J49" s="177"/>
      <c r="L49" s="174">
        <v>21633.333333333332</v>
      </c>
      <c r="M49" s="172">
        <f t="shared" si="3"/>
        <v>1415.264797507788</v>
      </c>
    </row>
    <row r="50" spans="1:13" s="98" customFormat="1" ht="17.100000000000001" customHeight="1">
      <c r="A50" s="35"/>
      <c r="B50" s="242" t="s">
        <v>170</v>
      </c>
      <c r="C50" s="243">
        <v>1</v>
      </c>
      <c r="D50" s="30" t="s">
        <v>37</v>
      </c>
      <c r="E50" s="244">
        <v>74933.333333333328</v>
      </c>
      <c r="F50" s="245">
        <f t="shared" si="2"/>
        <v>74933.333333333328</v>
      </c>
      <c r="G50" s="246">
        <f t="shared" si="0"/>
        <v>0</v>
      </c>
      <c r="H50" s="168">
        <f t="shared" si="1"/>
        <v>0</v>
      </c>
      <c r="I50" s="169">
        <f t="shared" si="4"/>
        <v>74933.333333333328</v>
      </c>
      <c r="J50" s="177"/>
      <c r="L50" s="174">
        <v>74933.333333333328</v>
      </c>
      <c r="M50" s="172">
        <f t="shared" si="3"/>
        <v>4902.1806853582548</v>
      </c>
    </row>
    <row r="51" spans="1:13" s="98" customFormat="1" ht="17.100000000000001" customHeight="1">
      <c r="A51" s="35"/>
      <c r="B51" s="242"/>
      <c r="C51" s="243"/>
      <c r="D51" s="30"/>
      <c r="E51" s="244">
        <v>0</v>
      </c>
      <c r="F51" s="245">
        <f t="shared" si="2"/>
        <v>0</v>
      </c>
      <c r="G51" s="246">
        <f t="shared" si="0"/>
        <v>0</v>
      </c>
      <c r="H51" s="168">
        <f t="shared" si="1"/>
        <v>0</v>
      </c>
      <c r="I51" s="169">
        <f t="shared" si="4"/>
        <v>0</v>
      </c>
      <c r="J51" s="177"/>
      <c r="L51" s="174">
        <v>0</v>
      </c>
      <c r="M51" s="172">
        <f t="shared" si="3"/>
        <v>0</v>
      </c>
    </row>
    <row r="52" spans="1:13" s="98" customFormat="1" ht="17.100000000000001" customHeight="1">
      <c r="A52" s="35" t="s">
        <v>54</v>
      </c>
      <c r="B52" s="242" t="s">
        <v>49</v>
      </c>
      <c r="C52" s="243">
        <v>1</v>
      </c>
      <c r="D52" s="30" t="s">
        <v>31</v>
      </c>
      <c r="E52" s="244"/>
      <c r="F52" s="245"/>
      <c r="G52" s="246">
        <f t="shared" si="0"/>
        <v>0</v>
      </c>
      <c r="H52" s="168">
        <f t="shared" si="1"/>
        <v>0</v>
      </c>
      <c r="I52" s="169"/>
      <c r="J52" s="177"/>
      <c r="L52" s="174">
        <v>269333.33333333331</v>
      </c>
      <c r="M52" s="172">
        <f t="shared" si="3"/>
        <v>17619.937694704047</v>
      </c>
    </row>
    <row r="53" spans="1:13" s="98" customFormat="1" ht="17.100000000000001" customHeight="1">
      <c r="A53" s="35"/>
      <c r="B53" s="242" t="s">
        <v>148</v>
      </c>
      <c r="C53" s="243">
        <v>1</v>
      </c>
      <c r="D53" s="30" t="s">
        <v>37</v>
      </c>
      <c r="E53" s="244">
        <v>269333.33333333331</v>
      </c>
      <c r="F53" s="245">
        <f t="shared" si="2"/>
        <v>269333.33333333331</v>
      </c>
      <c r="G53" s="246">
        <f t="shared" si="0"/>
        <v>0</v>
      </c>
      <c r="H53" s="168">
        <f t="shared" si="1"/>
        <v>0</v>
      </c>
      <c r="I53" s="169">
        <f t="shared" ref="I53:I58" si="5">SUM(F53)</f>
        <v>269333.33333333331</v>
      </c>
      <c r="J53" s="177"/>
      <c r="L53" s="174">
        <v>54333.333333333336</v>
      </c>
      <c r="M53" s="172">
        <f t="shared" si="3"/>
        <v>3554.5171339563867</v>
      </c>
    </row>
    <row r="54" spans="1:13" s="98" customFormat="1" ht="17.100000000000001" customHeight="1">
      <c r="A54" s="35"/>
      <c r="B54" s="242" t="s">
        <v>149</v>
      </c>
      <c r="C54" s="243">
        <v>1</v>
      </c>
      <c r="D54" s="30" t="s">
        <v>37</v>
      </c>
      <c r="E54" s="244">
        <v>54333.333333333336</v>
      </c>
      <c r="F54" s="245">
        <f t="shared" si="2"/>
        <v>54333.333333333336</v>
      </c>
      <c r="G54" s="246">
        <f t="shared" si="0"/>
        <v>0</v>
      </c>
      <c r="H54" s="168">
        <f t="shared" si="1"/>
        <v>0</v>
      </c>
      <c r="I54" s="169">
        <f t="shared" si="5"/>
        <v>54333.333333333336</v>
      </c>
      <c r="J54" s="177"/>
      <c r="L54" s="174">
        <v>21633.333333333332</v>
      </c>
      <c r="M54" s="172">
        <f t="shared" si="3"/>
        <v>1415.264797507788</v>
      </c>
    </row>
    <row r="55" spans="1:13" s="98" customFormat="1" ht="17.100000000000001" customHeight="1">
      <c r="A55" s="35"/>
      <c r="B55" s="242" t="s">
        <v>150</v>
      </c>
      <c r="C55" s="243">
        <v>1</v>
      </c>
      <c r="D55" s="30" t="s">
        <v>37</v>
      </c>
      <c r="E55" s="244">
        <v>21633.333333333332</v>
      </c>
      <c r="F55" s="245">
        <f t="shared" si="2"/>
        <v>21633.333333333332</v>
      </c>
      <c r="G55" s="246">
        <f t="shared" si="0"/>
        <v>0</v>
      </c>
      <c r="H55" s="168">
        <f t="shared" si="1"/>
        <v>0</v>
      </c>
      <c r="I55" s="169">
        <f t="shared" si="5"/>
        <v>21633.333333333332</v>
      </c>
      <c r="J55" s="177"/>
      <c r="L55" s="174">
        <v>32833.333333333336</v>
      </c>
      <c r="M55" s="172">
        <f t="shared" si="3"/>
        <v>2147.9750778816201</v>
      </c>
    </row>
    <row r="56" spans="1:13" s="98" customFormat="1" ht="17.100000000000001" customHeight="1">
      <c r="A56" s="35"/>
      <c r="B56" s="242" t="s">
        <v>151</v>
      </c>
      <c r="C56" s="243">
        <v>1</v>
      </c>
      <c r="D56" s="30" t="s">
        <v>31</v>
      </c>
      <c r="E56" s="244">
        <v>32833.333333333336</v>
      </c>
      <c r="F56" s="245">
        <f t="shared" si="2"/>
        <v>32833.333333333336</v>
      </c>
      <c r="G56" s="246">
        <f t="shared" si="0"/>
        <v>0</v>
      </c>
      <c r="H56" s="168">
        <f t="shared" si="1"/>
        <v>0</v>
      </c>
      <c r="I56" s="169">
        <f t="shared" si="5"/>
        <v>32833.333333333336</v>
      </c>
      <c r="J56" s="177"/>
      <c r="L56" s="174">
        <v>644983.33333333337</v>
      </c>
      <c r="M56" s="172">
        <f t="shared" si="3"/>
        <v>42195.171339563865</v>
      </c>
    </row>
    <row r="57" spans="1:13" s="98" customFormat="1" ht="17.100000000000001" customHeight="1">
      <c r="A57" s="35"/>
      <c r="B57" s="242" t="s">
        <v>152</v>
      </c>
      <c r="C57" s="243">
        <v>1</v>
      </c>
      <c r="D57" s="30" t="s">
        <v>37</v>
      </c>
      <c r="E57" s="244">
        <v>644983.33333333337</v>
      </c>
      <c r="F57" s="245">
        <f t="shared" si="2"/>
        <v>644983.33333333337</v>
      </c>
      <c r="G57" s="246">
        <f t="shared" si="0"/>
        <v>0</v>
      </c>
      <c r="H57" s="168">
        <f t="shared" si="1"/>
        <v>0</v>
      </c>
      <c r="I57" s="169">
        <f t="shared" si="5"/>
        <v>644983.33333333337</v>
      </c>
      <c r="J57" s="177"/>
      <c r="L57" s="174">
        <v>32783.333333333336</v>
      </c>
      <c r="M57" s="172">
        <f t="shared" si="3"/>
        <v>2144.704049844237</v>
      </c>
    </row>
    <row r="58" spans="1:13" s="98" customFormat="1" ht="17.100000000000001" customHeight="1">
      <c r="A58" s="35"/>
      <c r="B58" s="242" t="s">
        <v>153</v>
      </c>
      <c r="C58" s="243">
        <v>1</v>
      </c>
      <c r="D58" s="30" t="s">
        <v>37</v>
      </c>
      <c r="E58" s="244">
        <v>32783.333333333336</v>
      </c>
      <c r="F58" s="245">
        <f t="shared" si="2"/>
        <v>32783.333333333336</v>
      </c>
      <c r="G58" s="246">
        <f t="shared" si="0"/>
        <v>0</v>
      </c>
      <c r="H58" s="168">
        <f t="shared" si="1"/>
        <v>0</v>
      </c>
      <c r="I58" s="169">
        <f t="shared" si="5"/>
        <v>32783.333333333336</v>
      </c>
      <c r="J58" s="177"/>
      <c r="L58" s="174">
        <v>0</v>
      </c>
      <c r="M58" s="172">
        <f t="shared" si="3"/>
        <v>0</v>
      </c>
    </row>
    <row r="59" spans="1:13" s="98" customFormat="1" ht="17.100000000000001" customHeight="1">
      <c r="A59" s="35"/>
      <c r="B59" s="242"/>
      <c r="C59" s="243"/>
      <c r="D59" s="30"/>
      <c r="E59" s="244">
        <v>0</v>
      </c>
      <c r="F59" s="245">
        <f t="shared" si="2"/>
        <v>0</v>
      </c>
      <c r="G59" s="246">
        <f t="shared" si="0"/>
        <v>0</v>
      </c>
      <c r="H59" s="168">
        <f t="shared" si="1"/>
        <v>0</v>
      </c>
      <c r="I59" s="169"/>
      <c r="J59" s="177"/>
      <c r="L59" s="174">
        <v>0</v>
      </c>
      <c r="M59" s="172">
        <f t="shared" si="3"/>
        <v>0</v>
      </c>
    </row>
    <row r="60" spans="1:13" s="98" customFormat="1" ht="17.100000000000001" customHeight="1">
      <c r="A60" s="35" t="s">
        <v>55</v>
      </c>
      <c r="B60" s="242" t="s">
        <v>50</v>
      </c>
      <c r="C60" s="243">
        <v>1</v>
      </c>
      <c r="D60" s="30" t="s">
        <v>31</v>
      </c>
      <c r="E60" s="244"/>
      <c r="F60" s="245"/>
      <c r="G60" s="246">
        <f t="shared" si="0"/>
        <v>0</v>
      </c>
      <c r="H60" s="168">
        <f t="shared" si="1"/>
        <v>0</v>
      </c>
      <c r="I60" s="169"/>
      <c r="J60" s="177"/>
      <c r="L60" s="174">
        <v>1300116.6666666667</v>
      </c>
      <c r="M60" s="172">
        <f t="shared" si="3"/>
        <v>85054.36137071652</v>
      </c>
    </row>
    <row r="61" spans="1:13" s="98" customFormat="1" ht="17.100000000000001" customHeight="1">
      <c r="A61" s="35"/>
      <c r="B61" s="242" t="s">
        <v>203</v>
      </c>
      <c r="C61" s="243">
        <v>1</v>
      </c>
      <c r="D61" s="30" t="s">
        <v>37</v>
      </c>
      <c r="E61" s="244">
        <v>1300116.6666666667</v>
      </c>
      <c r="F61" s="245">
        <f t="shared" ref="F61:F65" si="6">E61*C61</f>
        <v>1300116.6666666667</v>
      </c>
      <c r="G61" s="246">
        <f t="shared" si="0"/>
        <v>0</v>
      </c>
      <c r="H61" s="168">
        <f t="shared" si="1"/>
        <v>0</v>
      </c>
      <c r="I61" s="169">
        <f>SUM(F61)</f>
        <v>1300116.6666666667</v>
      </c>
      <c r="J61" s="177"/>
      <c r="L61" s="174">
        <v>48683.333333333336</v>
      </c>
      <c r="M61" s="172">
        <f t="shared" si="3"/>
        <v>3184.8909657320878</v>
      </c>
    </row>
    <row r="62" spans="1:13" s="98" customFormat="1" ht="17.100000000000001" customHeight="1">
      <c r="A62" s="35"/>
      <c r="B62" s="242" t="s">
        <v>207</v>
      </c>
      <c r="C62" s="243">
        <v>1</v>
      </c>
      <c r="D62" s="30" t="s">
        <v>37</v>
      </c>
      <c r="E62" s="244">
        <v>48683.333333333336</v>
      </c>
      <c r="F62" s="245">
        <f t="shared" si="6"/>
        <v>48683.333333333336</v>
      </c>
      <c r="G62" s="246">
        <f t="shared" si="0"/>
        <v>0</v>
      </c>
      <c r="H62" s="168">
        <f t="shared" si="1"/>
        <v>0</v>
      </c>
      <c r="I62" s="169">
        <f>SUM(F62)</f>
        <v>48683.333333333336</v>
      </c>
      <c r="J62" s="177"/>
      <c r="L62" s="174">
        <v>37483.333333333336</v>
      </c>
      <c r="M62" s="172">
        <f t="shared" si="3"/>
        <v>2452.1806853582557</v>
      </c>
    </row>
    <row r="63" spans="1:13" s="98" customFormat="1" ht="17.100000000000001" customHeight="1">
      <c r="A63" s="35"/>
      <c r="B63" s="242" t="s">
        <v>204</v>
      </c>
      <c r="C63" s="243">
        <v>1</v>
      </c>
      <c r="D63" s="30" t="s">
        <v>37</v>
      </c>
      <c r="E63" s="244">
        <v>37483.333333333336</v>
      </c>
      <c r="F63" s="245">
        <f t="shared" si="6"/>
        <v>37483.333333333336</v>
      </c>
      <c r="G63" s="246">
        <f t="shared" si="0"/>
        <v>0</v>
      </c>
      <c r="H63" s="168">
        <f t="shared" si="1"/>
        <v>0</v>
      </c>
      <c r="I63" s="169">
        <f>SUM(F63)</f>
        <v>37483.333333333336</v>
      </c>
      <c r="J63" s="177"/>
      <c r="L63" s="174">
        <v>54283.333333333336</v>
      </c>
      <c r="M63" s="172">
        <f t="shared" si="3"/>
        <v>3551.2461059190036</v>
      </c>
    </row>
    <row r="64" spans="1:13" s="98" customFormat="1" ht="17.100000000000001" customHeight="1">
      <c r="A64" s="35"/>
      <c r="B64" s="242" t="s">
        <v>206</v>
      </c>
      <c r="C64" s="243">
        <v>1</v>
      </c>
      <c r="D64" s="30" t="s">
        <v>37</v>
      </c>
      <c r="E64" s="244">
        <v>54283.333333333336</v>
      </c>
      <c r="F64" s="245">
        <f t="shared" si="6"/>
        <v>54283.333333333336</v>
      </c>
      <c r="G64" s="246">
        <f t="shared" si="0"/>
        <v>0</v>
      </c>
      <c r="H64" s="168">
        <f t="shared" si="1"/>
        <v>0</v>
      </c>
      <c r="I64" s="169">
        <f>SUM(F64)</f>
        <v>54283.333333333336</v>
      </c>
      <c r="J64" s="177"/>
      <c r="L64" s="174">
        <v>70183.333333333328</v>
      </c>
      <c r="M64" s="172">
        <f t="shared" si="3"/>
        <v>4591.4330218068535</v>
      </c>
    </row>
    <row r="65" spans="1:13" s="98" customFormat="1" ht="17.100000000000001" customHeight="1">
      <c r="A65" s="35"/>
      <c r="B65" s="242" t="s">
        <v>205</v>
      </c>
      <c r="C65" s="243">
        <v>1</v>
      </c>
      <c r="D65" s="30" t="s">
        <v>37</v>
      </c>
      <c r="E65" s="244">
        <v>70183.333333333328</v>
      </c>
      <c r="F65" s="245">
        <f t="shared" si="6"/>
        <v>70183.333333333328</v>
      </c>
      <c r="G65" s="246">
        <f t="shared" si="0"/>
        <v>0</v>
      </c>
      <c r="H65" s="168">
        <f t="shared" si="1"/>
        <v>0</v>
      </c>
      <c r="I65" s="169">
        <f>SUM(F65)</f>
        <v>70183.333333333328</v>
      </c>
      <c r="J65" s="177"/>
      <c r="L65" s="174">
        <v>0</v>
      </c>
      <c r="M65" s="172">
        <f t="shared" si="3"/>
        <v>0</v>
      </c>
    </row>
    <row r="66" spans="1:13" s="98" customFormat="1" ht="17.100000000000001" customHeight="1">
      <c r="A66" s="35"/>
      <c r="B66" s="242"/>
      <c r="C66" s="243"/>
      <c r="D66" s="30"/>
      <c r="E66" s="244">
        <v>0</v>
      </c>
      <c r="F66" s="245">
        <f t="shared" si="2"/>
        <v>0</v>
      </c>
      <c r="G66" s="246">
        <f t="shared" si="0"/>
        <v>0</v>
      </c>
      <c r="H66" s="168">
        <f t="shared" si="1"/>
        <v>0</v>
      </c>
      <c r="I66" s="169"/>
      <c r="J66" s="177"/>
      <c r="L66" s="174">
        <v>0</v>
      </c>
      <c r="M66" s="172">
        <f t="shared" si="3"/>
        <v>0</v>
      </c>
    </row>
    <row r="67" spans="1:13" s="98" customFormat="1" ht="17.100000000000001" customHeight="1">
      <c r="A67" s="164" t="s">
        <v>187</v>
      </c>
      <c r="B67" s="248" t="s">
        <v>197</v>
      </c>
      <c r="C67" s="243"/>
      <c r="D67" s="30"/>
      <c r="E67" s="244">
        <v>0</v>
      </c>
      <c r="F67" s="245">
        <f t="shared" si="2"/>
        <v>0</v>
      </c>
      <c r="G67" s="246">
        <f t="shared" si="0"/>
        <v>0</v>
      </c>
      <c r="H67" s="168">
        <f t="shared" si="1"/>
        <v>0</v>
      </c>
      <c r="I67" s="169"/>
      <c r="J67" s="177"/>
      <c r="L67" s="174">
        <v>0</v>
      </c>
      <c r="M67" s="172">
        <f t="shared" si="3"/>
        <v>0</v>
      </c>
    </row>
    <row r="68" spans="1:13" s="98" customFormat="1" ht="17.100000000000001" customHeight="1">
      <c r="A68" s="35"/>
      <c r="B68" s="242" t="s">
        <v>217</v>
      </c>
      <c r="C68" s="243">
        <v>1</v>
      </c>
      <c r="D68" s="30" t="s">
        <v>37</v>
      </c>
      <c r="E68" s="244">
        <v>120083.33333333333</v>
      </c>
      <c r="F68" s="245">
        <f t="shared" si="2"/>
        <v>120083.33333333333</v>
      </c>
      <c r="G68" s="246">
        <f t="shared" si="0"/>
        <v>0</v>
      </c>
      <c r="H68" s="168">
        <f t="shared" si="1"/>
        <v>0</v>
      </c>
      <c r="I68" s="169">
        <f t="shared" ref="I68:I72" si="7">SUM(F68)</f>
        <v>120083.33333333333</v>
      </c>
      <c r="J68" s="177"/>
      <c r="L68" s="174">
        <v>120083.33333333333</v>
      </c>
      <c r="M68" s="172">
        <f t="shared" si="3"/>
        <v>7855.9190031152639</v>
      </c>
    </row>
    <row r="69" spans="1:13" s="98" customFormat="1" ht="17.100000000000001" customHeight="1">
      <c r="A69" s="35"/>
      <c r="B69" s="242" t="s">
        <v>195</v>
      </c>
      <c r="C69" s="243">
        <v>1</v>
      </c>
      <c r="D69" s="30" t="s">
        <v>37</v>
      </c>
      <c r="E69" s="244">
        <v>45083.333333333336</v>
      </c>
      <c r="F69" s="245">
        <f t="shared" si="2"/>
        <v>45083.333333333336</v>
      </c>
      <c r="G69" s="246">
        <f t="shared" si="0"/>
        <v>0</v>
      </c>
      <c r="H69" s="168">
        <f t="shared" si="1"/>
        <v>0</v>
      </c>
      <c r="I69" s="169">
        <f t="shared" si="7"/>
        <v>45083.333333333336</v>
      </c>
      <c r="J69" s="177"/>
      <c r="L69" s="174">
        <v>45083.333333333336</v>
      </c>
      <c r="M69" s="172">
        <f t="shared" si="3"/>
        <v>2949.3769470404986</v>
      </c>
    </row>
    <row r="70" spans="1:13" s="98" customFormat="1" ht="17.100000000000001" customHeight="1">
      <c r="A70" s="35"/>
      <c r="B70" s="242" t="s">
        <v>196</v>
      </c>
      <c r="C70" s="243">
        <v>2</v>
      </c>
      <c r="D70" s="30" t="s">
        <v>37</v>
      </c>
      <c r="E70" s="244">
        <v>10083.333333333334</v>
      </c>
      <c r="F70" s="245">
        <f t="shared" si="2"/>
        <v>20166.666666666668</v>
      </c>
      <c r="G70" s="246">
        <f t="shared" si="0"/>
        <v>0</v>
      </c>
      <c r="H70" s="168">
        <f t="shared" si="1"/>
        <v>0</v>
      </c>
      <c r="I70" s="169">
        <f t="shared" si="7"/>
        <v>20166.666666666668</v>
      </c>
      <c r="J70" s="177"/>
      <c r="L70" s="174">
        <v>10083.333333333334</v>
      </c>
      <c r="M70" s="172">
        <f t="shared" si="3"/>
        <v>659.65732087227423</v>
      </c>
    </row>
    <row r="71" spans="1:13" s="98" customFormat="1" ht="17.100000000000001" customHeight="1">
      <c r="A71" s="35"/>
      <c r="B71" s="242" t="s">
        <v>201</v>
      </c>
      <c r="C71" s="243">
        <v>21</v>
      </c>
      <c r="D71" s="30" t="s">
        <v>36</v>
      </c>
      <c r="E71" s="244">
        <v>6083.333333333333</v>
      </c>
      <c r="F71" s="245">
        <f t="shared" si="2"/>
        <v>127750</v>
      </c>
      <c r="G71" s="246">
        <f t="shared" si="0"/>
        <v>0</v>
      </c>
      <c r="H71" s="168">
        <f t="shared" si="1"/>
        <v>0</v>
      </c>
      <c r="I71" s="169">
        <f t="shared" si="7"/>
        <v>127750</v>
      </c>
      <c r="J71" s="177"/>
      <c r="L71" s="174">
        <v>6083.333333333333</v>
      </c>
      <c r="M71" s="172">
        <f t="shared" si="3"/>
        <v>397.97507788161988</v>
      </c>
    </row>
    <row r="72" spans="1:13" s="98" customFormat="1" ht="17.100000000000001" customHeight="1">
      <c r="A72" s="35"/>
      <c r="B72" s="242" t="s">
        <v>202</v>
      </c>
      <c r="C72" s="243">
        <v>21</v>
      </c>
      <c r="D72" s="30" t="s">
        <v>36</v>
      </c>
      <c r="E72" s="244">
        <v>6083.333333333333</v>
      </c>
      <c r="F72" s="245">
        <f t="shared" si="2"/>
        <v>127750</v>
      </c>
      <c r="G72" s="246">
        <f t="shared" si="0"/>
        <v>0</v>
      </c>
      <c r="H72" s="168">
        <f t="shared" si="1"/>
        <v>0</v>
      </c>
      <c r="I72" s="169">
        <f t="shared" si="7"/>
        <v>127750</v>
      </c>
      <c r="J72" s="177"/>
      <c r="L72" s="174">
        <v>6083.333333333333</v>
      </c>
      <c r="M72" s="172">
        <f t="shared" si="3"/>
        <v>397.97507788161988</v>
      </c>
    </row>
    <row r="73" spans="1:13" s="98" customFormat="1" ht="17.100000000000001" customHeight="1">
      <c r="A73" s="35"/>
      <c r="B73" s="242"/>
      <c r="C73" s="243"/>
      <c r="D73" s="30"/>
      <c r="E73" s="249"/>
      <c r="F73" s="245"/>
      <c r="G73" s="250"/>
      <c r="H73" s="168"/>
      <c r="I73" s="169"/>
      <c r="J73" s="177"/>
    </row>
    <row r="74" spans="1:13" s="98" customFormat="1" ht="17.100000000000001" customHeight="1">
      <c r="A74" s="35"/>
      <c r="B74" s="251"/>
      <c r="C74" s="252"/>
      <c r="D74" s="130"/>
      <c r="E74" s="253"/>
      <c r="F74" s="254"/>
      <c r="G74" s="255"/>
      <c r="H74" s="168"/>
      <c r="I74" s="169"/>
      <c r="J74" s="177"/>
    </row>
    <row r="75" spans="1:13" s="98" customFormat="1" ht="17.100000000000001" customHeight="1">
      <c r="A75" s="180"/>
      <c r="B75" s="36"/>
      <c r="C75" s="167"/>
      <c r="D75" s="38"/>
      <c r="E75" s="178"/>
      <c r="F75" s="168"/>
      <c r="G75" s="179"/>
      <c r="H75" s="168"/>
      <c r="I75" s="169"/>
      <c r="J75" s="173"/>
    </row>
    <row r="76" spans="1:13" s="98" customFormat="1" ht="17.100000000000001" customHeight="1">
      <c r="A76" s="180"/>
      <c r="B76" s="36"/>
      <c r="C76" s="167"/>
      <c r="D76" s="38"/>
      <c r="E76" s="178"/>
      <c r="F76" s="168"/>
      <c r="G76" s="179"/>
      <c r="H76" s="168"/>
      <c r="I76" s="169"/>
      <c r="J76" s="173"/>
    </row>
    <row r="77" spans="1:13" s="98" customFormat="1" ht="17.100000000000001" customHeight="1">
      <c r="A77" s="180"/>
      <c r="B77" s="36"/>
      <c r="C77" s="181"/>
      <c r="D77" s="38"/>
      <c r="E77" s="178"/>
      <c r="F77" s="168"/>
      <c r="G77" s="179"/>
      <c r="H77" s="168"/>
      <c r="I77" s="169"/>
      <c r="J77" s="173"/>
    </row>
    <row r="78" spans="1:13" s="98" customFormat="1" ht="17.100000000000001" customHeight="1">
      <c r="A78" s="182"/>
      <c r="B78" s="183" t="s">
        <v>223</v>
      </c>
      <c r="C78" s="184"/>
      <c r="D78" s="185"/>
      <c r="E78" s="186"/>
      <c r="F78" s="187"/>
      <c r="G78" s="187"/>
      <c r="H78" s="187">
        <f>SUM(H13:H77)</f>
        <v>0</v>
      </c>
      <c r="I78" s="187">
        <f>SUM(I13:I77)</f>
        <v>4602216.666666666</v>
      </c>
      <c r="J78" s="188"/>
    </row>
    <row r="79" spans="1:13">
      <c r="A79" s="189"/>
      <c r="B79" s="189"/>
      <c r="C79" s="190"/>
      <c r="D79" s="189"/>
      <c r="E79" s="189"/>
      <c r="F79" s="189"/>
      <c r="G79" s="189"/>
      <c r="H79" s="189"/>
      <c r="I79" s="191"/>
      <c r="J79" s="192"/>
    </row>
    <row r="80" spans="1:13">
      <c r="A80" s="193"/>
      <c r="B80" s="193"/>
      <c r="C80" s="194"/>
      <c r="D80" s="195"/>
      <c r="E80" s="196"/>
      <c r="F80" s="195"/>
      <c r="G80" s="195"/>
      <c r="H80" s="195"/>
      <c r="I80" s="197"/>
      <c r="J80" s="192"/>
    </row>
    <row r="81" spans="1:10">
      <c r="A81" s="193"/>
      <c r="B81" s="193"/>
      <c r="C81" s="194"/>
      <c r="D81" s="195"/>
      <c r="E81" s="196"/>
      <c r="F81" s="195"/>
      <c r="G81" s="195"/>
      <c r="H81" s="195"/>
      <c r="I81" s="197"/>
      <c r="J81" s="192"/>
    </row>
    <row r="82" spans="1:10">
      <c r="A82" s="193"/>
      <c r="B82" s="193"/>
      <c r="C82" s="194"/>
      <c r="D82" s="195"/>
      <c r="E82" s="196"/>
      <c r="F82" s="195"/>
      <c r="G82" s="195"/>
      <c r="H82" s="195"/>
      <c r="I82" s="197"/>
      <c r="J82" s="192"/>
    </row>
    <row r="83" spans="1:10">
      <c r="A83" s="193"/>
      <c r="B83" s="193"/>
      <c r="C83" s="194"/>
      <c r="D83" s="195"/>
      <c r="E83" s="196"/>
      <c r="F83" s="195"/>
      <c r="G83" s="195"/>
      <c r="H83" s="195"/>
      <c r="I83" s="197"/>
      <c r="J83" s="192"/>
    </row>
    <row r="84" spans="1:10">
      <c r="A84" s="193"/>
      <c r="B84" s="193"/>
      <c r="C84" s="194"/>
      <c r="D84" s="195"/>
      <c r="E84" s="196"/>
      <c r="F84" s="195"/>
      <c r="G84" s="195"/>
      <c r="H84" s="195"/>
      <c r="I84" s="197"/>
      <c r="J84" s="192"/>
    </row>
    <row r="85" spans="1:10">
      <c r="A85" s="193"/>
      <c r="B85" s="193"/>
      <c r="C85" s="194"/>
      <c r="D85" s="195"/>
      <c r="E85" s="196"/>
      <c r="F85" s="195"/>
      <c r="G85" s="195"/>
      <c r="H85" s="195"/>
      <c r="I85" s="197"/>
      <c r="J85" s="192"/>
    </row>
    <row r="86" spans="1:10">
      <c r="A86" s="193"/>
      <c r="B86" s="193"/>
      <c r="C86" s="194"/>
      <c r="D86" s="195"/>
      <c r="E86" s="196"/>
      <c r="F86" s="195"/>
      <c r="G86" s="195"/>
      <c r="H86" s="195"/>
      <c r="I86" s="197"/>
      <c r="J86" s="192"/>
    </row>
    <row r="87" spans="1:10">
      <c r="A87" s="193"/>
      <c r="B87" s="193"/>
      <c r="C87" s="194"/>
      <c r="D87" s="195"/>
      <c r="E87" s="196"/>
      <c r="F87" s="195"/>
      <c r="G87" s="195"/>
      <c r="H87" s="195"/>
      <c r="I87" s="197"/>
      <c r="J87" s="192"/>
    </row>
    <row r="88" spans="1:10">
      <c r="A88" s="193"/>
      <c r="B88" s="193"/>
      <c r="C88" s="194"/>
      <c r="D88" s="195"/>
      <c r="E88" s="196"/>
      <c r="F88" s="195"/>
      <c r="G88" s="195"/>
      <c r="H88" s="195"/>
      <c r="I88" s="197"/>
      <c r="J88" s="192"/>
    </row>
    <row r="89" spans="1:10">
      <c r="A89" s="193"/>
      <c r="B89" s="193"/>
      <c r="C89" s="194"/>
      <c r="D89" s="195"/>
      <c r="E89" s="196"/>
      <c r="F89" s="195"/>
      <c r="G89" s="195"/>
      <c r="H89" s="195"/>
      <c r="I89" s="197"/>
      <c r="J89" s="192"/>
    </row>
    <row r="90" spans="1:10">
      <c r="A90" s="193"/>
      <c r="B90" s="193"/>
      <c r="C90" s="194"/>
      <c r="D90" s="195"/>
      <c r="E90" s="196"/>
      <c r="F90" s="195"/>
      <c r="G90" s="195"/>
      <c r="H90" s="195"/>
      <c r="I90" s="197"/>
      <c r="J90" s="192"/>
    </row>
    <row r="91" spans="1:10">
      <c r="A91" s="193"/>
      <c r="B91" s="193"/>
      <c r="C91" s="194"/>
      <c r="D91" s="195"/>
      <c r="E91" s="196"/>
      <c r="F91" s="195"/>
      <c r="G91" s="195"/>
      <c r="H91" s="195"/>
      <c r="I91" s="197"/>
      <c r="J91" s="192"/>
    </row>
    <row r="92" spans="1:10">
      <c r="A92" s="193"/>
      <c r="B92" s="193"/>
      <c r="C92" s="194"/>
      <c r="D92" s="195"/>
      <c r="E92" s="196"/>
      <c r="F92" s="195"/>
      <c r="G92" s="195"/>
      <c r="H92" s="195"/>
      <c r="I92" s="197"/>
      <c r="J92" s="192"/>
    </row>
    <row r="93" spans="1:10">
      <c r="A93" s="193"/>
      <c r="B93" s="193"/>
      <c r="C93" s="194"/>
      <c r="D93" s="195"/>
      <c r="E93" s="196"/>
      <c r="F93" s="195"/>
      <c r="G93" s="195"/>
      <c r="H93" s="195"/>
      <c r="I93" s="197"/>
      <c r="J93" s="192"/>
    </row>
    <row r="94" spans="1:10">
      <c r="A94" s="193"/>
      <c r="B94" s="193"/>
      <c r="C94" s="194"/>
      <c r="D94" s="195"/>
      <c r="E94" s="196"/>
      <c r="F94" s="195"/>
      <c r="G94" s="195"/>
      <c r="H94" s="195"/>
      <c r="I94" s="197"/>
      <c r="J94" s="192"/>
    </row>
    <row r="95" spans="1:10">
      <c r="A95" s="193"/>
      <c r="B95" s="193"/>
      <c r="C95" s="194"/>
      <c r="D95" s="195"/>
      <c r="E95" s="196"/>
      <c r="F95" s="195"/>
      <c r="G95" s="195"/>
      <c r="H95" s="195"/>
      <c r="I95" s="197"/>
      <c r="J95" s="192"/>
    </row>
    <row r="96" spans="1:10">
      <c r="A96" s="193"/>
      <c r="B96" s="193"/>
      <c r="C96" s="194"/>
      <c r="D96" s="195"/>
      <c r="E96" s="196"/>
      <c r="F96" s="195"/>
      <c r="G96" s="195"/>
      <c r="H96" s="195"/>
      <c r="I96" s="197"/>
      <c r="J96" s="192"/>
    </row>
    <row r="97" spans="1:10">
      <c r="A97" s="193"/>
      <c r="B97" s="193"/>
      <c r="C97" s="194"/>
      <c r="D97" s="195"/>
      <c r="E97" s="196"/>
      <c r="F97" s="195"/>
      <c r="G97" s="195"/>
      <c r="H97" s="195"/>
      <c r="I97" s="197"/>
      <c r="J97" s="192"/>
    </row>
    <row r="98" spans="1:10">
      <c r="A98" s="193"/>
      <c r="B98" s="193"/>
      <c r="C98" s="194"/>
      <c r="D98" s="195"/>
      <c r="E98" s="196"/>
      <c r="F98" s="195"/>
      <c r="G98" s="195"/>
      <c r="H98" s="195"/>
      <c r="I98" s="197"/>
      <c r="J98" s="192"/>
    </row>
    <row r="99" spans="1:10">
      <c r="A99" s="193"/>
      <c r="B99" s="193"/>
      <c r="C99" s="194"/>
      <c r="D99" s="195"/>
      <c r="E99" s="196"/>
      <c r="F99" s="195"/>
      <c r="G99" s="195"/>
      <c r="H99" s="195"/>
      <c r="I99" s="197"/>
      <c r="J99" s="192"/>
    </row>
    <row r="100" spans="1:10">
      <c r="A100" s="193"/>
      <c r="B100" s="193"/>
      <c r="C100" s="194"/>
      <c r="D100" s="195"/>
      <c r="E100" s="196"/>
      <c r="F100" s="195"/>
      <c r="G100" s="195"/>
      <c r="H100" s="195"/>
      <c r="I100" s="197"/>
      <c r="J100" s="192"/>
    </row>
    <row r="101" spans="1:10">
      <c r="A101" s="193"/>
      <c r="B101" s="193"/>
      <c r="C101" s="194"/>
      <c r="D101" s="195"/>
      <c r="E101" s="196"/>
      <c r="F101" s="195"/>
      <c r="G101" s="195"/>
      <c r="H101" s="195"/>
      <c r="I101" s="197"/>
      <c r="J101" s="192"/>
    </row>
    <row r="102" spans="1:10">
      <c r="A102" s="193"/>
      <c r="B102" s="193"/>
      <c r="C102" s="194"/>
      <c r="D102" s="195"/>
      <c r="E102" s="196"/>
      <c r="F102" s="195"/>
      <c r="G102" s="195"/>
      <c r="H102" s="195"/>
      <c r="I102" s="197"/>
      <c r="J102" s="192"/>
    </row>
    <row r="103" spans="1:10">
      <c r="A103" s="193"/>
      <c r="B103" s="193"/>
      <c r="C103" s="194"/>
      <c r="D103" s="195"/>
      <c r="E103" s="196"/>
      <c r="F103" s="195"/>
      <c r="G103" s="195"/>
      <c r="H103" s="195"/>
      <c r="I103" s="197"/>
      <c r="J103" s="192"/>
    </row>
    <row r="104" spans="1:10">
      <c r="A104" s="193"/>
      <c r="B104" s="193"/>
      <c r="C104" s="194"/>
      <c r="D104" s="195"/>
      <c r="E104" s="196"/>
      <c r="F104" s="195"/>
      <c r="G104" s="195"/>
      <c r="H104" s="195"/>
      <c r="I104" s="197"/>
      <c r="J104" s="192"/>
    </row>
    <row r="105" spans="1:10">
      <c r="A105" s="193"/>
      <c r="B105" s="193"/>
      <c r="C105" s="194"/>
      <c r="D105" s="195"/>
      <c r="E105" s="196"/>
      <c r="F105" s="195"/>
      <c r="G105" s="195"/>
      <c r="H105" s="195"/>
      <c r="I105" s="197"/>
      <c r="J105" s="192"/>
    </row>
    <row r="106" spans="1:10">
      <c r="A106" s="193"/>
      <c r="B106" s="193"/>
      <c r="C106" s="194"/>
      <c r="D106" s="195"/>
      <c r="E106" s="196"/>
      <c r="F106" s="195"/>
      <c r="G106" s="195"/>
      <c r="H106" s="195"/>
      <c r="I106" s="197"/>
      <c r="J106" s="192"/>
    </row>
    <row r="107" spans="1:10">
      <c r="A107" s="193"/>
      <c r="B107" s="193"/>
      <c r="C107" s="194"/>
      <c r="D107" s="195"/>
      <c r="E107" s="196"/>
      <c r="F107" s="195"/>
      <c r="G107" s="195"/>
      <c r="H107" s="195"/>
      <c r="I107" s="197"/>
      <c r="J107" s="192"/>
    </row>
    <row r="108" spans="1:10">
      <c r="A108" s="193"/>
      <c r="B108" s="193"/>
      <c r="C108" s="194"/>
      <c r="D108" s="195"/>
      <c r="E108" s="196"/>
      <c r="F108" s="195"/>
      <c r="G108" s="195"/>
      <c r="H108" s="195"/>
      <c r="I108" s="197"/>
      <c r="J108" s="192"/>
    </row>
    <row r="109" spans="1:10">
      <c r="A109" s="193"/>
      <c r="B109" s="193"/>
      <c r="C109" s="194"/>
      <c r="D109" s="195"/>
      <c r="E109" s="196"/>
      <c r="F109" s="195"/>
      <c r="G109" s="195"/>
      <c r="H109" s="195"/>
      <c r="I109" s="197"/>
      <c r="J109" s="192"/>
    </row>
    <row r="110" spans="1:10">
      <c r="A110" s="193"/>
      <c r="B110" s="193"/>
      <c r="C110" s="194"/>
      <c r="D110" s="195"/>
      <c r="E110" s="196"/>
      <c r="F110" s="195"/>
      <c r="G110" s="195"/>
      <c r="H110" s="195"/>
      <c r="I110" s="197"/>
      <c r="J110" s="192"/>
    </row>
    <row r="111" spans="1:10">
      <c r="A111" s="193"/>
      <c r="B111" s="193"/>
      <c r="C111" s="194"/>
      <c r="D111" s="195"/>
      <c r="E111" s="196"/>
      <c r="F111" s="195"/>
      <c r="G111" s="195"/>
      <c r="H111" s="195"/>
      <c r="I111" s="197"/>
      <c r="J111" s="192"/>
    </row>
    <row r="112" spans="1:10">
      <c r="A112" s="193"/>
      <c r="B112" s="193"/>
      <c r="C112" s="194"/>
      <c r="D112" s="195"/>
      <c r="E112" s="196"/>
      <c r="F112" s="195"/>
      <c r="G112" s="195"/>
      <c r="H112" s="195"/>
      <c r="I112" s="197"/>
      <c r="J112" s="192"/>
    </row>
    <row r="113" spans="1:10">
      <c r="A113" s="193"/>
      <c r="B113" s="193"/>
      <c r="C113" s="194"/>
      <c r="D113" s="195"/>
      <c r="E113" s="196"/>
      <c r="F113" s="195"/>
      <c r="G113" s="195"/>
      <c r="H113" s="195"/>
      <c r="I113" s="197"/>
      <c r="J113" s="192"/>
    </row>
    <row r="114" spans="1:10">
      <c r="A114" s="193"/>
      <c r="B114" s="193"/>
      <c r="C114" s="194"/>
      <c r="D114" s="195"/>
      <c r="E114" s="196"/>
      <c r="F114" s="195"/>
      <c r="G114" s="195"/>
      <c r="H114" s="195"/>
      <c r="I114" s="197"/>
      <c r="J114" s="192"/>
    </row>
    <row r="115" spans="1:10">
      <c r="A115" s="193"/>
      <c r="B115" s="193"/>
      <c r="C115" s="194"/>
      <c r="D115" s="195"/>
      <c r="E115" s="196"/>
      <c r="F115" s="195"/>
      <c r="G115" s="195"/>
      <c r="H115" s="195"/>
      <c r="I115" s="197"/>
      <c r="J115" s="192"/>
    </row>
    <row r="116" spans="1:10">
      <c r="A116" s="193"/>
      <c r="B116" s="193"/>
      <c r="C116" s="194"/>
      <c r="D116" s="195"/>
      <c r="E116" s="196"/>
      <c r="F116" s="195"/>
      <c r="G116" s="195"/>
      <c r="H116" s="195"/>
      <c r="I116" s="197"/>
      <c r="J116" s="192"/>
    </row>
    <row r="117" spans="1:10">
      <c r="A117" s="193"/>
      <c r="B117" s="193"/>
      <c r="C117" s="194"/>
      <c r="D117" s="195"/>
      <c r="E117" s="196"/>
      <c r="F117" s="195"/>
      <c r="G117" s="195"/>
      <c r="H117" s="195"/>
      <c r="I117" s="197"/>
      <c r="J117" s="192"/>
    </row>
    <row r="118" spans="1:10">
      <c r="A118" s="193"/>
      <c r="B118" s="193"/>
      <c r="C118" s="194"/>
      <c r="D118" s="195"/>
      <c r="E118" s="196"/>
      <c r="F118" s="195"/>
      <c r="G118" s="195"/>
      <c r="H118" s="195"/>
      <c r="I118" s="197"/>
      <c r="J118" s="192"/>
    </row>
    <row r="119" spans="1:10">
      <c r="A119" s="193"/>
      <c r="B119" s="193"/>
      <c r="C119" s="194"/>
      <c r="D119" s="195"/>
      <c r="E119" s="196"/>
      <c r="F119" s="195"/>
      <c r="G119" s="195"/>
      <c r="H119" s="195"/>
      <c r="I119" s="197"/>
      <c r="J119" s="192"/>
    </row>
    <row r="120" spans="1:10">
      <c r="A120" s="193"/>
      <c r="B120" s="193"/>
      <c r="C120" s="194"/>
      <c r="D120" s="195"/>
      <c r="E120" s="196"/>
      <c r="F120" s="195"/>
      <c r="G120" s="195"/>
      <c r="H120" s="195"/>
      <c r="I120" s="197"/>
      <c r="J120" s="192"/>
    </row>
    <row r="121" spans="1:10">
      <c r="A121" s="193"/>
      <c r="B121" s="193"/>
      <c r="C121" s="194"/>
      <c r="D121" s="195"/>
      <c r="E121" s="196"/>
      <c r="F121" s="195"/>
      <c r="G121" s="195"/>
      <c r="H121" s="195"/>
      <c r="I121" s="197"/>
      <c r="J121" s="192"/>
    </row>
    <row r="122" spans="1:10">
      <c r="A122" s="193"/>
      <c r="B122" s="193"/>
      <c r="C122" s="194"/>
      <c r="D122" s="195"/>
      <c r="E122" s="196"/>
      <c r="F122" s="195"/>
      <c r="G122" s="195"/>
      <c r="H122" s="195"/>
      <c r="I122" s="197"/>
      <c r="J122" s="192"/>
    </row>
    <row r="123" spans="1:10">
      <c r="A123" s="193"/>
      <c r="B123" s="193"/>
      <c r="C123" s="194"/>
      <c r="D123" s="195"/>
      <c r="E123" s="196"/>
      <c r="F123" s="195"/>
      <c r="G123" s="195"/>
      <c r="H123" s="195"/>
      <c r="I123" s="197"/>
      <c r="J123" s="192"/>
    </row>
    <row r="124" spans="1:10">
      <c r="A124" s="193"/>
      <c r="B124" s="193"/>
      <c r="C124" s="194"/>
      <c r="D124" s="195"/>
      <c r="E124" s="196"/>
      <c r="F124" s="195"/>
      <c r="G124" s="195"/>
      <c r="H124" s="195"/>
      <c r="I124" s="197"/>
      <c r="J124" s="192"/>
    </row>
    <row r="125" spans="1:10">
      <c r="A125" s="193"/>
      <c r="B125" s="193"/>
      <c r="C125" s="194"/>
      <c r="D125" s="195"/>
      <c r="E125" s="196"/>
      <c r="F125" s="195"/>
      <c r="G125" s="195"/>
      <c r="H125" s="195"/>
      <c r="I125" s="197"/>
      <c r="J125" s="192"/>
    </row>
  </sheetData>
  <mergeCells count="10">
    <mergeCell ref="A1:J1"/>
    <mergeCell ref="A2:J2"/>
    <mergeCell ref="A8:J8"/>
    <mergeCell ref="A9:A10"/>
    <mergeCell ref="B9:B10"/>
    <mergeCell ref="C9:C10"/>
    <mergeCell ref="D9:D10"/>
    <mergeCell ref="E9:F9"/>
    <mergeCell ref="G9:H9"/>
    <mergeCell ref="J9:J10"/>
  </mergeCells>
  <printOptions horizontalCentered="1" verticalCentered="1"/>
  <pageMargins left="0.70866141732283472" right="0.70866141732283472" top="0.55118110236220474" bottom="0.55118110236220474" header="0.31496062992125984" footer="0.31496062992125984"/>
  <pageSetup paperSize="9" scale="74" fitToHeight="0" orientation="landscape" r:id="rId1"/>
  <headerFooter>
    <oddHeader>&amp;Rแบบ ปร.4 ข  แผ่นที่ &amp;P /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5"/>
  <sheetViews>
    <sheetView view="pageBreakPreview" topLeftCell="A46" zoomScale="60" zoomScaleNormal="70" workbookViewId="0">
      <selection activeCell="A11" sqref="A11:J78"/>
    </sheetView>
  </sheetViews>
  <sheetFormatPr defaultColWidth="9" defaultRowHeight="24"/>
  <cols>
    <col min="1" max="1" width="7" style="1" customWidth="1"/>
    <col min="2" max="2" width="48.28515625" style="1" customWidth="1"/>
    <col min="3" max="3" width="7.28515625" style="198" customWidth="1"/>
    <col min="4" max="4" width="6" style="145" customWidth="1"/>
    <col min="5" max="5" width="18.140625" style="199" customWidth="1"/>
    <col min="6" max="6" width="17.5703125" style="145" customWidth="1"/>
    <col min="7" max="7" width="13.7109375" style="145" customWidth="1"/>
    <col min="8" max="8" width="11.85546875" style="145" customWidth="1"/>
    <col min="9" max="9" width="18.85546875" style="200" bestFit="1" customWidth="1"/>
    <col min="10" max="10" width="9.42578125" style="143" customWidth="1"/>
    <col min="11" max="11" width="13.85546875" style="193" customWidth="1"/>
    <col min="12" max="12" width="13.42578125" style="1" bestFit="1" customWidth="1"/>
    <col min="13" max="13" width="15.42578125" style="1" customWidth="1"/>
    <col min="14" max="14" width="9" style="1"/>
    <col min="15" max="15" width="10.7109375" style="1" customWidth="1"/>
    <col min="16" max="16384" width="9" style="1"/>
  </cols>
  <sheetData>
    <row r="1" spans="1:15">
      <c r="A1" s="261"/>
      <c r="B1" s="261"/>
      <c r="C1" s="261"/>
      <c r="D1" s="261"/>
      <c r="E1" s="261"/>
      <c r="F1" s="261"/>
      <c r="G1" s="261"/>
      <c r="H1" s="261"/>
      <c r="I1" s="261"/>
      <c r="J1" s="261"/>
    </row>
    <row r="2" spans="1:15">
      <c r="A2" s="262" t="s">
        <v>0</v>
      </c>
      <c r="B2" s="262"/>
      <c r="C2" s="262"/>
      <c r="D2" s="262"/>
      <c r="E2" s="262"/>
      <c r="F2" s="262"/>
      <c r="G2" s="262"/>
      <c r="H2" s="262"/>
      <c r="I2" s="262"/>
      <c r="J2" s="262"/>
    </row>
    <row r="3" spans="1:15">
      <c r="A3" s="3" t="s">
        <v>30</v>
      </c>
      <c r="B3" s="3"/>
      <c r="C3" s="147"/>
      <c r="D3" s="5"/>
      <c r="E3" s="148"/>
      <c r="F3" s="5"/>
      <c r="G3" s="5"/>
      <c r="H3" s="5"/>
      <c r="I3" s="149"/>
      <c r="J3" s="7"/>
    </row>
    <row r="4" spans="1:15">
      <c r="A4" s="9" t="s">
        <v>219</v>
      </c>
      <c r="B4" s="9"/>
      <c r="C4" s="150"/>
      <c r="D4" s="11"/>
      <c r="E4" s="151"/>
      <c r="F4" s="11"/>
      <c r="G4" s="11"/>
      <c r="H4" s="11"/>
      <c r="I4" s="152"/>
      <c r="J4" s="13"/>
    </row>
    <row r="5" spans="1:15">
      <c r="A5" s="9" t="s">
        <v>34</v>
      </c>
      <c r="B5" s="9"/>
      <c r="C5" s="150"/>
      <c r="D5" s="11"/>
      <c r="E5" s="153" t="s">
        <v>13</v>
      </c>
      <c r="F5" s="9"/>
      <c r="G5" s="9"/>
      <c r="H5" s="9"/>
      <c r="I5" s="154"/>
      <c r="J5" s="13"/>
    </row>
    <row r="6" spans="1:15">
      <c r="A6" s="9" t="s">
        <v>33</v>
      </c>
      <c r="B6" s="9"/>
      <c r="C6" s="150"/>
      <c r="D6" s="11"/>
      <c r="E6" s="153"/>
      <c r="F6" s="9"/>
      <c r="G6" s="9"/>
      <c r="H6" s="9"/>
      <c r="I6" s="154"/>
      <c r="J6" s="13"/>
    </row>
    <row r="7" spans="1:15">
      <c r="A7" s="9" t="str">
        <f>ปร.4ก!A7</f>
        <v>คำนวณราคาโดย คณะกรรมการกำหนดราคากลาง</v>
      </c>
      <c r="B7" s="9"/>
      <c r="C7" s="150"/>
      <c r="D7" s="11"/>
      <c r="E7" s="153" t="s">
        <v>14</v>
      </c>
      <c r="F7" s="15">
        <v>2</v>
      </c>
      <c r="G7" s="15" t="s">
        <v>15</v>
      </c>
      <c r="H7" s="15" t="s">
        <v>222</v>
      </c>
      <c r="I7" s="155" t="s">
        <v>16</v>
      </c>
      <c r="J7" s="15">
        <v>2567</v>
      </c>
    </row>
    <row r="8" spans="1:15">
      <c r="A8" s="263" t="s">
        <v>1</v>
      </c>
      <c r="B8" s="263"/>
      <c r="C8" s="263"/>
      <c r="D8" s="263"/>
      <c r="E8" s="263"/>
      <c r="F8" s="263"/>
      <c r="G8" s="263"/>
      <c r="H8" s="263"/>
      <c r="I8" s="263"/>
      <c r="J8" s="263"/>
    </row>
    <row r="9" spans="1:15">
      <c r="A9" s="264" t="s">
        <v>2</v>
      </c>
      <c r="B9" s="264" t="s">
        <v>3</v>
      </c>
      <c r="C9" s="266" t="s">
        <v>4</v>
      </c>
      <c r="D9" s="264" t="s">
        <v>5</v>
      </c>
      <c r="E9" s="268" t="s">
        <v>6</v>
      </c>
      <c r="F9" s="268"/>
      <c r="G9" s="268" t="s">
        <v>9</v>
      </c>
      <c r="H9" s="268"/>
      <c r="I9" s="156" t="s">
        <v>10</v>
      </c>
      <c r="J9" s="269" t="s">
        <v>12</v>
      </c>
    </row>
    <row r="10" spans="1:15">
      <c r="A10" s="265"/>
      <c r="B10" s="265"/>
      <c r="C10" s="267"/>
      <c r="D10" s="265"/>
      <c r="E10" s="157" t="s">
        <v>7</v>
      </c>
      <c r="F10" s="18" t="s">
        <v>8</v>
      </c>
      <c r="G10" s="18" t="s">
        <v>7</v>
      </c>
      <c r="H10" s="18" t="s">
        <v>8</v>
      </c>
      <c r="I10" s="156" t="s">
        <v>11</v>
      </c>
      <c r="J10" s="265"/>
    </row>
    <row r="11" spans="1:15">
      <c r="A11" s="158">
        <v>1</v>
      </c>
      <c r="B11" s="159" t="s">
        <v>113</v>
      </c>
      <c r="C11" s="160"/>
      <c r="D11" s="158"/>
      <c r="E11" s="161"/>
      <c r="F11" s="162"/>
      <c r="G11" s="162"/>
      <c r="H11" s="162"/>
      <c r="I11" s="163"/>
      <c r="J11" s="158"/>
      <c r="L11" s="193"/>
    </row>
    <row r="12" spans="1:15" s="26" customFormat="1" ht="21" customHeight="1">
      <c r="A12" s="164" t="s">
        <v>100</v>
      </c>
      <c r="B12" s="237" t="s">
        <v>41</v>
      </c>
      <c r="C12" s="238"/>
      <c r="D12" s="239"/>
      <c r="E12" s="240"/>
      <c r="F12" s="241"/>
      <c r="G12" s="241"/>
      <c r="H12" s="165"/>
      <c r="I12" s="166"/>
      <c r="J12" s="71"/>
      <c r="K12" s="235"/>
    </row>
    <row r="13" spans="1:15" s="170" customFormat="1" ht="17.100000000000001" customHeight="1">
      <c r="A13" s="35"/>
      <c r="B13" s="242" t="s">
        <v>121</v>
      </c>
      <c r="C13" s="243">
        <v>2</v>
      </c>
      <c r="D13" s="30" t="s">
        <v>38</v>
      </c>
      <c r="E13" s="244">
        <v>18133.333333333332</v>
      </c>
      <c r="F13" s="245">
        <f>E13*C13</f>
        <v>36266.666666666664</v>
      </c>
      <c r="G13" s="246">
        <f t="shared" ref="G13:G72" si="0">N13-O13</f>
        <v>0</v>
      </c>
      <c r="H13" s="168">
        <f t="shared" ref="H13:H72" si="1">G13*E13</f>
        <v>0</v>
      </c>
      <c r="I13" s="169">
        <f>SUM(F13)</f>
        <v>36266.666666666664</v>
      </c>
      <c r="J13" s="72"/>
      <c r="K13" s="236">
        <v>16947.040498442366</v>
      </c>
      <c r="L13" s="171">
        <v>18133.333333333332</v>
      </c>
      <c r="M13" s="172">
        <f>L13*7/107</f>
        <v>1186.2928348909657</v>
      </c>
      <c r="O13" s="172">
        <f>P13-Q13</f>
        <v>0</v>
      </c>
    </row>
    <row r="14" spans="1:15" s="98" customFormat="1" ht="17.100000000000001" customHeight="1">
      <c r="A14" s="35"/>
      <c r="B14" s="242" t="s">
        <v>146</v>
      </c>
      <c r="C14" s="243">
        <v>5</v>
      </c>
      <c r="D14" s="30" t="s">
        <v>36</v>
      </c>
      <c r="E14" s="244">
        <v>2333.3333333333335</v>
      </c>
      <c r="F14" s="245">
        <f t="shared" ref="F14:F72" si="2">E14*C14</f>
        <v>11666.666666666668</v>
      </c>
      <c r="G14" s="246">
        <f t="shared" si="0"/>
        <v>0</v>
      </c>
      <c r="H14" s="168">
        <f t="shared" si="1"/>
        <v>0</v>
      </c>
      <c r="I14" s="169">
        <f>SUM(F14)</f>
        <v>11666.666666666668</v>
      </c>
      <c r="J14" s="173"/>
      <c r="K14" s="236">
        <v>2180.6853582554518</v>
      </c>
      <c r="L14" s="174">
        <v>2333.3333333333335</v>
      </c>
      <c r="M14" s="172">
        <f t="shared" ref="M14:M72" si="3">L14*7/107</f>
        <v>152.64797507788163</v>
      </c>
      <c r="O14" s="172">
        <f t="shared" ref="O14:O72" si="4">P14-Q14</f>
        <v>0</v>
      </c>
    </row>
    <row r="15" spans="1:15" s="98" customFormat="1" ht="17.100000000000001" customHeight="1">
      <c r="A15" s="164" t="s">
        <v>101</v>
      </c>
      <c r="B15" s="247" t="s">
        <v>42</v>
      </c>
      <c r="C15" s="29"/>
      <c r="D15" s="30"/>
      <c r="E15" s="244">
        <v>0</v>
      </c>
      <c r="F15" s="245">
        <f t="shared" si="2"/>
        <v>0</v>
      </c>
      <c r="G15" s="246">
        <f t="shared" si="0"/>
        <v>0</v>
      </c>
      <c r="H15" s="168">
        <f t="shared" si="1"/>
        <v>0</v>
      </c>
      <c r="I15" s="169"/>
      <c r="J15" s="175"/>
      <c r="K15" s="236">
        <v>0</v>
      </c>
      <c r="L15" s="174">
        <v>0</v>
      </c>
      <c r="M15" s="172">
        <f t="shared" si="3"/>
        <v>0</v>
      </c>
      <c r="O15" s="172">
        <f t="shared" si="4"/>
        <v>0</v>
      </c>
    </row>
    <row r="16" spans="1:15" s="98" customFormat="1" ht="17.100000000000001" customHeight="1">
      <c r="A16" s="35"/>
      <c r="B16" s="242" t="s">
        <v>126</v>
      </c>
      <c r="C16" s="243">
        <v>2</v>
      </c>
      <c r="D16" s="30" t="s">
        <v>38</v>
      </c>
      <c r="E16" s="244">
        <v>19133.333333333332</v>
      </c>
      <c r="F16" s="245">
        <f t="shared" si="2"/>
        <v>38266.666666666664</v>
      </c>
      <c r="G16" s="246">
        <f t="shared" si="0"/>
        <v>0</v>
      </c>
      <c r="H16" s="168">
        <f t="shared" si="1"/>
        <v>0</v>
      </c>
      <c r="I16" s="169">
        <f>SUM(F16)</f>
        <v>38266.666666666664</v>
      </c>
      <c r="J16" s="176"/>
      <c r="K16" s="236">
        <v>17881.619937694704</v>
      </c>
      <c r="L16" s="174">
        <v>19133.333333333332</v>
      </c>
      <c r="M16" s="172">
        <f t="shared" si="3"/>
        <v>1251.7133956386292</v>
      </c>
      <c r="O16" s="172">
        <f t="shared" si="4"/>
        <v>0</v>
      </c>
    </row>
    <row r="17" spans="1:15" s="98" customFormat="1" ht="16.899999999999999" customHeight="1">
      <c r="A17" s="35"/>
      <c r="B17" s="242" t="s">
        <v>147</v>
      </c>
      <c r="C17" s="243">
        <v>5</v>
      </c>
      <c r="D17" s="30" t="s">
        <v>36</v>
      </c>
      <c r="E17" s="244">
        <v>2333.3333333333335</v>
      </c>
      <c r="F17" s="245">
        <f t="shared" si="2"/>
        <v>11666.666666666668</v>
      </c>
      <c r="G17" s="246">
        <f t="shared" si="0"/>
        <v>0</v>
      </c>
      <c r="H17" s="168">
        <f t="shared" si="1"/>
        <v>0</v>
      </c>
      <c r="I17" s="169">
        <f>SUM(F17)</f>
        <v>11666.666666666668</v>
      </c>
      <c r="J17" s="177"/>
      <c r="K17" s="236">
        <v>2180.6853582554518</v>
      </c>
      <c r="L17" s="174">
        <v>2333.3333333333335</v>
      </c>
      <c r="M17" s="172">
        <f t="shared" si="3"/>
        <v>152.64797507788163</v>
      </c>
      <c r="O17" s="172">
        <f t="shared" si="4"/>
        <v>0</v>
      </c>
    </row>
    <row r="18" spans="1:15" s="98" customFormat="1" ht="17.100000000000001" customHeight="1">
      <c r="A18" s="164" t="s">
        <v>102</v>
      </c>
      <c r="B18" s="247" t="s">
        <v>43</v>
      </c>
      <c r="C18" s="243"/>
      <c r="D18" s="30"/>
      <c r="E18" s="244">
        <v>0</v>
      </c>
      <c r="F18" s="245">
        <f t="shared" si="2"/>
        <v>0</v>
      </c>
      <c r="G18" s="246">
        <f t="shared" si="0"/>
        <v>0</v>
      </c>
      <c r="H18" s="168">
        <f t="shared" si="1"/>
        <v>0</v>
      </c>
      <c r="I18" s="169"/>
      <c r="J18" s="177"/>
      <c r="K18" s="236">
        <v>0</v>
      </c>
      <c r="L18" s="174">
        <v>0</v>
      </c>
      <c r="M18" s="172">
        <f t="shared" si="3"/>
        <v>0</v>
      </c>
      <c r="O18" s="172">
        <f t="shared" si="4"/>
        <v>0</v>
      </c>
    </row>
    <row r="19" spans="1:15" s="98" customFormat="1" ht="17.100000000000001" customHeight="1">
      <c r="A19" s="35"/>
      <c r="B19" s="242" t="s">
        <v>132</v>
      </c>
      <c r="C19" s="243">
        <v>4</v>
      </c>
      <c r="D19" s="30" t="s">
        <v>38</v>
      </c>
      <c r="E19" s="244">
        <v>19133.333333333332</v>
      </c>
      <c r="F19" s="245">
        <f t="shared" si="2"/>
        <v>76533.333333333328</v>
      </c>
      <c r="G19" s="246">
        <f t="shared" si="0"/>
        <v>0</v>
      </c>
      <c r="H19" s="168">
        <f t="shared" si="1"/>
        <v>0</v>
      </c>
      <c r="I19" s="169">
        <f>SUM(F19)</f>
        <v>76533.333333333328</v>
      </c>
      <c r="J19" s="177"/>
      <c r="K19" s="236">
        <v>17881.619937694704</v>
      </c>
      <c r="L19" s="174">
        <v>19133.333333333332</v>
      </c>
      <c r="M19" s="172">
        <f t="shared" si="3"/>
        <v>1251.7133956386292</v>
      </c>
      <c r="O19" s="172">
        <f t="shared" si="4"/>
        <v>0</v>
      </c>
    </row>
    <row r="20" spans="1:15" s="98" customFormat="1" ht="17.100000000000001" customHeight="1">
      <c r="A20" s="35"/>
      <c r="B20" s="242" t="s">
        <v>183</v>
      </c>
      <c r="C20" s="243">
        <v>10</v>
      </c>
      <c r="D20" s="30" t="s">
        <v>36</v>
      </c>
      <c r="E20" s="244">
        <v>2333.3333333333335</v>
      </c>
      <c r="F20" s="245">
        <f t="shared" si="2"/>
        <v>23333.333333333336</v>
      </c>
      <c r="G20" s="246">
        <f t="shared" si="0"/>
        <v>0</v>
      </c>
      <c r="H20" s="168">
        <f t="shared" si="1"/>
        <v>0</v>
      </c>
      <c r="I20" s="169">
        <f>SUM(F20)</f>
        <v>23333.333333333336</v>
      </c>
      <c r="J20" s="177"/>
      <c r="K20" s="236">
        <v>2180.6853582554518</v>
      </c>
      <c r="L20" s="174">
        <v>2333.3333333333335</v>
      </c>
      <c r="M20" s="172">
        <f t="shared" si="3"/>
        <v>152.64797507788163</v>
      </c>
      <c r="O20" s="172">
        <f t="shared" si="4"/>
        <v>0</v>
      </c>
    </row>
    <row r="21" spans="1:15" s="98" customFormat="1" ht="17.100000000000001" customHeight="1">
      <c r="A21" s="164" t="s">
        <v>103</v>
      </c>
      <c r="B21" s="247" t="s">
        <v>44</v>
      </c>
      <c r="C21" s="243"/>
      <c r="D21" s="30"/>
      <c r="E21" s="244">
        <v>0</v>
      </c>
      <c r="F21" s="245">
        <f t="shared" si="2"/>
        <v>0</v>
      </c>
      <c r="G21" s="246">
        <f t="shared" si="0"/>
        <v>0</v>
      </c>
      <c r="H21" s="168">
        <f t="shared" si="1"/>
        <v>0</v>
      </c>
      <c r="I21" s="169"/>
      <c r="J21" s="177"/>
      <c r="K21" s="236">
        <v>0</v>
      </c>
      <c r="L21" s="174">
        <v>0</v>
      </c>
      <c r="M21" s="172">
        <f t="shared" si="3"/>
        <v>0</v>
      </c>
      <c r="O21" s="172">
        <f t="shared" si="4"/>
        <v>0</v>
      </c>
    </row>
    <row r="22" spans="1:15" s="98" customFormat="1" ht="17.100000000000001" customHeight="1">
      <c r="A22" s="35"/>
      <c r="B22" s="242" t="s">
        <v>135</v>
      </c>
      <c r="C22" s="243">
        <v>2</v>
      </c>
      <c r="D22" s="30" t="s">
        <v>38</v>
      </c>
      <c r="E22" s="244">
        <v>19133.333333333332</v>
      </c>
      <c r="F22" s="245">
        <f t="shared" si="2"/>
        <v>38266.666666666664</v>
      </c>
      <c r="G22" s="246">
        <f t="shared" si="0"/>
        <v>0</v>
      </c>
      <c r="H22" s="168">
        <f t="shared" si="1"/>
        <v>0</v>
      </c>
      <c r="I22" s="169">
        <f>SUM(F22)</f>
        <v>38266.666666666664</v>
      </c>
      <c r="J22" s="177"/>
      <c r="K22" s="236">
        <v>17881.619937694704</v>
      </c>
      <c r="L22" s="174">
        <v>19133.333333333332</v>
      </c>
      <c r="M22" s="172">
        <f t="shared" si="3"/>
        <v>1251.7133956386292</v>
      </c>
      <c r="O22" s="172">
        <f t="shared" si="4"/>
        <v>0</v>
      </c>
    </row>
    <row r="23" spans="1:15" s="98" customFormat="1" ht="17.100000000000001" customHeight="1">
      <c r="A23" s="35"/>
      <c r="B23" s="242" t="s">
        <v>136</v>
      </c>
      <c r="C23" s="243">
        <v>5</v>
      </c>
      <c r="D23" s="30" t="s">
        <v>36</v>
      </c>
      <c r="E23" s="244">
        <v>2333.3333333333335</v>
      </c>
      <c r="F23" s="245">
        <f t="shared" si="2"/>
        <v>11666.666666666668</v>
      </c>
      <c r="G23" s="246">
        <f t="shared" si="0"/>
        <v>0</v>
      </c>
      <c r="H23" s="168">
        <f t="shared" si="1"/>
        <v>0</v>
      </c>
      <c r="I23" s="169">
        <f>SUM(F23)</f>
        <v>11666.666666666668</v>
      </c>
      <c r="J23" s="177"/>
      <c r="K23" s="236">
        <v>2180.6853582554518</v>
      </c>
      <c r="L23" s="174">
        <v>2333.3333333333335</v>
      </c>
      <c r="M23" s="172">
        <f t="shared" si="3"/>
        <v>152.64797507788163</v>
      </c>
      <c r="O23" s="172">
        <f t="shared" si="4"/>
        <v>0</v>
      </c>
    </row>
    <row r="24" spans="1:15" s="98" customFormat="1" ht="17.100000000000001" customHeight="1">
      <c r="A24" s="164" t="s">
        <v>104</v>
      </c>
      <c r="B24" s="247" t="s">
        <v>184</v>
      </c>
      <c r="C24" s="243"/>
      <c r="D24" s="30"/>
      <c r="E24" s="244">
        <v>0</v>
      </c>
      <c r="F24" s="245">
        <f t="shared" si="2"/>
        <v>0</v>
      </c>
      <c r="G24" s="246">
        <f t="shared" si="0"/>
        <v>0</v>
      </c>
      <c r="H24" s="168">
        <f t="shared" si="1"/>
        <v>0</v>
      </c>
      <c r="I24" s="169"/>
      <c r="J24" s="177"/>
      <c r="K24" s="236">
        <v>0</v>
      </c>
      <c r="L24" s="174">
        <v>0</v>
      </c>
      <c r="M24" s="172">
        <f t="shared" si="3"/>
        <v>0</v>
      </c>
      <c r="O24" s="172">
        <f t="shared" si="4"/>
        <v>0</v>
      </c>
    </row>
    <row r="25" spans="1:15" s="98" customFormat="1" ht="17.100000000000001" customHeight="1">
      <c r="A25" s="35"/>
      <c r="B25" s="242" t="s">
        <v>139</v>
      </c>
      <c r="C25" s="243">
        <v>4</v>
      </c>
      <c r="D25" s="30" t="s">
        <v>38</v>
      </c>
      <c r="E25" s="244">
        <v>19133.333333333332</v>
      </c>
      <c r="F25" s="245">
        <f t="shared" si="2"/>
        <v>76533.333333333328</v>
      </c>
      <c r="G25" s="246">
        <f t="shared" si="0"/>
        <v>0</v>
      </c>
      <c r="H25" s="168">
        <f t="shared" si="1"/>
        <v>0</v>
      </c>
      <c r="I25" s="169">
        <f>SUM(F25)</f>
        <v>76533.333333333328</v>
      </c>
      <c r="J25" s="177"/>
      <c r="K25" s="236">
        <v>17881.619937694704</v>
      </c>
      <c r="L25" s="174">
        <v>19133.333333333332</v>
      </c>
      <c r="M25" s="172">
        <f t="shared" si="3"/>
        <v>1251.7133956386292</v>
      </c>
      <c r="O25" s="172">
        <f t="shared" si="4"/>
        <v>0</v>
      </c>
    </row>
    <row r="26" spans="1:15" s="98" customFormat="1" ht="17.100000000000001" customHeight="1">
      <c r="A26" s="35"/>
      <c r="B26" s="242" t="s">
        <v>140</v>
      </c>
      <c r="C26" s="243">
        <v>1</v>
      </c>
      <c r="D26" s="30" t="s">
        <v>38</v>
      </c>
      <c r="E26" s="244">
        <v>60133.333333333336</v>
      </c>
      <c r="F26" s="245">
        <f t="shared" si="2"/>
        <v>60133.333333333336</v>
      </c>
      <c r="G26" s="246">
        <f t="shared" si="0"/>
        <v>0</v>
      </c>
      <c r="H26" s="168">
        <f t="shared" si="1"/>
        <v>0</v>
      </c>
      <c r="I26" s="169">
        <f>SUM(F26)</f>
        <v>60133.333333333336</v>
      </c>
      <c r="J26" s="177"/>
      <c r="K26" s="236">
        <v>56199.376947040502</v>
      </c>
      <c r="L26" s="174">
        <v>60133.333333333336</v>
      </c>
      <c r="M26" s="172">
        <f t="shared" si="3"/>
        <v>3933.9563862928353</v>
      </c>
      <c r="O26" s="172">
        <f t="shared" si="4"/>
        <v>0</v>
      </c>
    </row>
    <row r="27" spans="1:15" s="98" customFormat="1" ht="17.100000000000001" customHeight="1">
      <c r="A27" s="35"/>
      <c r="B27" s="242" t="s">
        <v>141</v>
      </c>
      <c r="C27" s="243">
        <v>1</v>
      </c>
      <c r="D27" s="30" t="s">
        <v>38</v>
      </c>
      <c r="E27" s="244">
        <v>105133.33333333333</v>
      </c>
      <c r="F27" s="245">
        <f t="shared" si="2"/>
        <v>105133.33333333333</v>
      </c>
      <c r="G27" s="246">
        <f t="shared" si="0"/>
        <v>0</v>
      </c>
      <c r="H27" s="168">
        <f t="shared" si="1"/>
        <v>0</v>
      </c>
      <c r="I27" s="169">
        <f>SUM(F27)</f>
        <v>105133.33333333333</v>
      </c>
      <c r="J27" s="177"/>
      <c r="K27" s="236">
        <v>98255.45171339564</v>
      </c>
      <c r="L27" s="174">
        <v>105133.33333333333</v>
      </c>
      <c r="M27" s="172">
        <f t="shared" si="3"/>
        <v>6877.8816199376943</v>
      </c>
      <c r="O27" s="172">
        <f t="shared" si="4"/>
        <v>0</v>
      </c>
    </row>
    <row r="28" spans="1:15" s="98" customFormat="1" ht="17.100000000000001" customHeight="1">
      <c r="A28" s="35"/>
      <c r="B28" s="242" t="s">
        <v>199</v>
      </c>
      <c r="C28" s="243">
        <v>1</v>
      </c>
      <c r="D28" s="30" t="s">
        <v>31</v>
      </c>
      <c r="E28" s="244">
        <v>28133.333333333332</v>
      </c>
      <c r="F28" s="245">
        <f t="shared" si="2"/>
        <v>28133.333333333332</v>
      </c>
      <c r="G28" s="246">
        <f t="shared" si="0"/>
        <v>0</v>
      </c>
      <c r="H28" s="168">
        <f t="shared" si="1"/>
        <v>0</v>
      </c>
      <c r="I28" s="169">
        <f>SUM(F28)</f>
        <v>28133.333333333332</v>
      </c>
      <c r="J28" s="177"/>
      <c r="K28" s="236">
        <v>26292.834890965732</v>
      </c>
      <c r="L28" s="174">
        <v>28133.333333333332</v>
      </c>
      <c r="M28" s="172">
        <f t="shared" si="3"/>
        <v>1840.498442367601</v>
      </c>
      <c r="O28" s="172">
        <f t="shared" si="4"/>
        <v>0</v>
      </c>
    </row>
    <row r="29" spans="1:15" s="98" customFormat="1" ht="17.100000000000001" customHeight="1">
      <c r="A29" s="35"/>
      <c r="B29" s="242" t="s">
        <v>200</v>
      </c>
      <c r="C29" s="243">
        <v>5</v>
      </c>
      <c r="D29" s="30" t="s">
        <v>36</v>
      </c>
      <c r="E29" s="244">
        <v>2333.3333333333335</v>
      </c>
      <c r="F29" s="245">
        <f t="shared" si="2"/>
        <v>11666.666666666668</v>
      </c>
      <c r="G29" s="246">
        <f t="shared" si="0"/>
        <v>0</v>
      </c>
      <c r="H29" s="168">
        <f t="shared" si="1"/>
        <v>0</v>
      </c>
      <c r="I29" s="169">
        <f>SUM(F29)</f>
        <v>11666.666666666668</v>
      </c>
      <c r="J29" s="177"/>
      <c r="K29" s="236">
        <v>2180.6853582554518</v>
      </c>
      <c r="L29" s="174">
        <v>2333.3333333333335</v>
      </c>
      <c r="M29" s="172">
        <f t="shared" si="3"/>
        <v>152.64797507788163</v>
      </c>
      <c r="O29" s="172">
        <f t="shared" si="4"/>
        <v>0</v>
      </c>
    </row>
    <row r="30" spans="1:15" s="98" customFormat="1" ht="17.100000000000001" customHeight="1">
      <c r="A30" s="35" t="s">
        <v>105</v>
      </c>
      <c r="B30" s="247" t="s">
        <v>45</v>
      </c>
      <c r="C30" s="243"/>
      <c r="D30" s="30"/>
      <c r="E30" s="244">
        <v>0</v>
      </c>
      <c r="F30" s="245">
        <f t="shared" si="2"/>
        <v>0</v>
      </c>
      <c r="G30" s="246">
        <f t="shared" si="0"/>
        <v>0</v>
      </c>
      <c r="H30" s="168">
        <f t="shared" si="1"/>
        <v>0</v>
      </c>
      <c r="I30" s="169"/>
      <c r="J30" s="177"/>
      <c r="K30" s="236">
        <v>0</v>
      </c>
      <c r="L30" s="174">
        <v>0</v>
      </c>
      <c r="M30" s="172">
        <f t="shared" si="3"/>
        <v>0</v>
      </c>
      <c r="O30" s="172">
        <f t="shared" si="4"/>
        <v>0</v>
      </c>
    </row>
    <row r="31" spans="1:15" s="98" customFormat="1" ht="17.100000000000001" customHeight="1">
      <c r="A31" s="35"/>
      <c r="B31" s="242" t="s">
        <v>130</v>
      </c>
      <c r="C31" s="243">
        <v>2</v>
      </c>
      <c r="D31" s="30" t="s">
        <v>38</v>
      </c>
      <c r="E31" s="244">
        <v>19133.333333333332</v>
      </c>
      <c r="F31" s="245">
        <f t="shared" si="2"/>
        <v>38266.666666666664</v>
      </c>
      <c r="G31" s="246">
        <f t="shared" si="0"/>
        <v>0</v>
      </c>
      <c r="H31" s="168">
        <f t="shared" si="1"/>
        <v>0</v>
      </c>
      <c r="I31" s="169">
        <f>SUM(F31)</f>
        <v>38266.666666666664</v>
      </c>
      <c r="J31" s="177"/>
      <c r="K31" s="236">
        <v>17881.619937694704</v>
      </c>
      <c r="L31" s="174">
        <v>19133.333333333332</v>
      </c>
      <c r="M31" s="172">
        <f t="shared" si="3"/>
        <v>1251.7133956386292</v>
      </c>
      <c r="O31" s="172">
        <f t="shared" si="4"/>
        <v>0</v>
      </c>
    </row>
    <row r="32" spans="1:15" s="98" customFormat="1" ht="17.100000000000001" customHeight="1">
      <c r="A32" s="35"/>
      <c r="B32" s="242" t="s">
        <v>131</v>
      </c>
      <c r="C32" s="243">
        <v>5</v>
      </c>
      <c r="D32" s="30" t="s">
        <v>36</v>
      </c>
      <c r="E32" s="244">
        <v>2333.3333333333335</v>
      </c>
      <c r="F32" s="245">
        <f t="shared" si="2"/>
        <v>11666.666666666668</v>
      </c>
      <c r="G32" s="246">
        <f t="shared" si="0"/>
        <v>0</v>
      </c>
      <c r="H32" s="168">
        <f t="shared" si="1"/>
        <v>0</v>
      </c>
      <c r="I32" s="169">
        <f>SUM(F32)</f>
        <v>11666.666666666668</v>
      </c>
      <c r="J32" s="177"/>
      <c r="K32" s="236">
        <v>2180.6853582554518</v>
      </c>
      <c r="L32" s="174">
        <v>2333.3333333333335</v>
      </c>
      <c r="M32" s="172">
        <f t="shared" si="3"/>
        <v>152.64797507788163</v>
      </c>
      <c r="O32" s="172">
        <f t="shared" si="4"/>
        <v>0</v>
      </c>
    </row>
    <row r="33" spans="1:15" s="98" customFormat="1" ht="17.100000000000001" customHeight="1">
      <c r="A33" s="35" t="s">
        <v>106</v>
      </c>
      <c r="B33" s="247" t="s">
        <v>46</v>
      </c>
      <c r="C33" s="243"/>
      <c r="D33" s="30"/>
      <c r="E33" s="244">
        <v>0</v>
      </c>
      <c r="F33" s="245">
        <f t="shared" si="2"/>
        <v>0</v>
      </c>
      <c r="G33" s="246">
        <f t="shared" si="0"/>
        <v>0</v>
      </c>
      <c r="H33" s="168">
        <f t="shared" si="1"/>
        <v>0</v>
      </c>
      <c r="I33" s="169"/>
      <c r="J33" s="177"/>
      <c r="K33" s="236">
        <v>0</v>
      </c>
      <c r="L33" s="174">
        <v>0</v>
      </c>
      <c r="M33" s="172">
        <f t="shared" si="3"/>
        <v>0</v>
      </c>
      <c r="O33" s="172">
        <f t="shared" si="4"/>
        <v>0</v>
      </c>
    </row>
    <row r="34" spans="1:15" s="98" customFormat="1" ht="17.100000000000001" customHeight="1">
      <c r="A34" s="35"/>
      <c r="B34" s="242" t="s">
        <v>142</v>
      </c>
      <c r="C34" s="243">
        <v>4</v>
      </c>
      <c r="D34" s="30" t="s">
        <v>38</v>
      </c>
      <c r="E34" s="244">
        <v>19133.333333333332</v>
      </c>
      <c r="F34" s="245">
        <f t="shared" si="2"/>
        <v>76533.333333333328</v>
      </c>
      <c r="G34" s="246">
        <f t="shared" si="0"/>
        <v>0</v>
      </c>
      <c r="H34" s="168">
        <f t="shared" si="1"/>
        <v>0</v>
      </c>
      <c r="I34" s="169">
        <f>SUM(F34)</f>
        <v>76533.333333333328</v>
      </c>
      <c r="J34" s="177"/>
      <c r="K34" s="236">
        <v>17881.619937694704</v>
      </c>
      <c r="L34" s="174">
        <v>19133.333333333332</v>
      </c>
      <c r="M34" s="172">
        <f t="shared" si="3"/>
        <v>1251.7133956386292</v>
      </c>
      <c r="O34" s="172">
        <f t="shared" si="4"/>
        <v>0</v>
      </c>
    </row>
    <row r="35" spans="1:15" s="98" customFormat="1" ht="17.100000000000001" customHeight="1">
      <c r="A35" s="35"/>
      <c r="B35" s="242" t="s">
        <v>143</v>
      </c>
      <c r="C35" s="243">
        <v>2</v>
      </c>
      <c r="D35" s="30" t="s">
        <v>38</v>
      </c>
      <c r="E35" s="244">
        <v>105133.33333333333</v>
      </c>
      <c r="F35" s="245">
        <f t="shared" si="2"/>
        <v>210266.66666666666</v>
      </c>
      <c r="G35" s="246">
        <f t="shared" si="0"/>
        <v>0</v>
      </c>
      <c r="H35" s="168">
        <f t="shared" si="1"/>
        <v>0</v>
      </c>
      <c r="I35" s="169">
        <f>SUM(F35)</f>
        <v>210266.66666666666</v>
      </c>
      <c r="J35" s="177"/>
      <c r="K35" s="236">
        <v>98255.45171339564</v>
      </c>
      <c r="L35" s="174">
        <v>105133.33333333333</v>
      </c>
      <c r="M35" s="172">
        <f t="shared" si="3"/>
        <v>6877.8816199376943</v>
      </c>
      <c r="O35" s="172">
        <f t="shared" si="4"/>
        <v>0</v>
      </c>
    </row>
    <row r="36" spans="1:15" s="98" customFormat="1" ht="17.100000000000001" customHeight="1">
      <c r="A36" s="35"/>
      <c r="B36" s="242"/>
      <c r="C36" s="243"/>
      <c r="D36" s="30"/>
      <c r="E36" s="244">
        <v>0</v>
      </c>
      <c r="F36" s="245">
        <f t="shared" si="2"/>
        <v>0</v>
      </c>
      <c r="G36" s="246">
        <f t="shared" si="0"/>
        <v>0</v>
      </c>
      <c r="H36" s="168">
        <f t="shared" si="1"/>
        <v>0</v>
      </c>
      <c r="I36" s="169"/>
      <c r="J36" s="177"/>
      <c r="K36" s="236">
        <v>0</v>
      </c>
      <c r="L36" s="174">
        <v>0</v>
      </c>
      <c r="M36" s="172">
        <f t="shared" si="3"/>
        <v>0</v>
      </c>
      <c r="O36" s="172">
        <f t="shared" si="4"/>
        <v>0</v>
      </c>
    </row>
    <row r="37" spans="1:15" s="98" customFormat="1" ht="17.100000000000001" customHeight="1">
      <c r="A37" s="35" t="s">
        <v>107</v>
      </c>
      <c r="B37" s="247" t="s">
        <v>47</v>
      </c>
      <c r="C37" s="243"/>
      <c r="D37" s="30"/>
      <c r="E37" s="244">
        <v>0</v>
      </c>
      <c r="F37" s="245">
        <f t="shared" si="2"/>
        <v>0</v>
      </c>
      <c r="G37" s="246">
        <f t="shared" si="0"/>
        <v>0</v>
      </c>
      <c r="H37" s="168">
        <f t="shared" si="1"/>
        <v>0</v>
      </c>
      <c r="I37" s="169"/>
      <c r="J37" s="177"/>
      <c r="K37" s="236">
        <v>0</v>
      </c>
      <c r="L37" s="174">
        <v>0</v>
      </c>
      <c r="M37" s="172">
        <f t="shared" si="3"/>
        <v>0</v>
      </c>
      <c r="O37" s="172">
        <f t="shared" si="4"/>
        <v>0</v>
      </c>
    </row>
    <row r="38" spans="1:15" s="98" customFormat="1" ht="17.100000000000001" customHeight="1">
      <c r="A38" s="35"/>
      <c r="B38" s="242" t="s">
        <v>108</v>
      </c>
      <c r="C38" s="243">
        <v>1</v>
      </c>
      <c r="D38" s="30" t="s">
        <v>31</v>
      </c>
      <c r="E38" s="244">
        <v>70133.333333333328</v>
      </c>
      <c r="F38" s="245">
        <f t="shared" si="2"/>
        <v>70133.333333333328</v>
      </c>
      <c r="G38" s="246">
        <f t="shared" si="0"/>
        <v>0</v>
      </c>
      <c r="H38" s="168">
        <f t="shared" si="1"/>
        <v>0</v>
      </c>
      <c r="I38" s="169">
        <f>SUM(F38)</f>
        <v>70133.333333333328</v>
      </c>
      <c r="J38" s="177"/>
      <c r="K38" s="236">
        <v>65545.171339563851</v>
      </c>
      <c r="L38" s="174">
        <v>70133.333333333328</v>
      </c>
      <c r="M38" s="172">
        <f t="shared" si="3"/>
        <v>4588.1619937694704</v>
      </c>
      <c r="O38" s="172">
        <f t="shared" si="4"/>
        <v>0</v>
      </c>
    </row>
    <row r="39" spans="1:15" s="98" customFormat="1" ht="17.100000000000001" customHeight="1">
      <c r="A39" s="35"/>
      <c r="B39" s="242" t="s">
        <v>163</v>
      </c>
      <c r="C39" s="243">
        <v>13</v>
      </c>
      <c r="D39" s="30" t="s">
        <v>38</v>
      </c>
      <c r="E39" s="244">
        <v>9133.3333333333339</v>
      </c>
      <c r="F39" s="245">
        <f t="shared" si="2"/>
        <v>118733.33333333334</v>
      </c>
      <c r="G39" s="246">
        <f t="shared" si="0"/>
        <v>0</v>
      </c>
      <c r="H39" s="168">
        <f t="shared" si="1"/>
        <v>0</v>
      </c>
      <c r="I39" s="169">
        <f>SUM(F39)</f>
        <v>118733.33333333334</v>
      </c>
      <c r="J39" s="177"/>
      <c r="K39" s="236">
        <v>8535.8255451713394</v>
      </c>
      <c r="L39" s="174">
        <v>9133.3333333333339</v>
      </c>
      <c r="M39" s="172">
        <f t="shared" si="3"/>
        <v>597.50778816199374</v>
      </c>
      <c r="O39" s="172">
        <f t="shared" si="4"/>
        <v>0</v>
      </c>
    </row>
    <row r="40" spans="1:15" s="98" customFormat="1" ht="17.100000000000001" customHeight="1">
      <c r="A40" s="35"/>
      <c r="B40" s="242" t="s">
        <v>109</v>
      </c>
      <c r="C40" s="243">
        <v>4</v>
      </c>
      <c r="D40" s="30" t="s">
        <v>38</v>
      </c>
      <c r="E40" s="244">
        <v>7133.333333333333</v>
      </c>
      <c r="F40" s="245">
        <f t="shared" si="2"/>
        <v>28533.333333333332</v>
      </c>
      <c r="G40" s="246">
        <f t="shared" si="0"/>
        <v>0</v>
      </c>
      <c r="H40" s="168">
        <f t="shared" si="1"/>
        <v>0</v>
      </c>
      <c r="I40" s="169">
        <f>SUM(F40)</f>
        <v>28533.333333333332</v>
      </c>
      <c r="J40" s="177"/>
      <c r="K40" s="236">
        <v>6666.6666666666661</v>
      </c>
      <c r="L40" s="174">
        <v>7133.333333333333</v>
      </c>
      <c r="M40" s="172">
        <f t="shared" si="3"/>
        <v>466.66666666666663</v>
      </c>
      <c r="O40" s="172">
        <f t="shared" si="4"/>
        <v>0</v>
      </c>
    </row>
    <row r="41" spans="1:15" s="98" customFormat="1" ht="17.100000000000001" customHeight="1">
      <c r="A41" s="35"/>
      <c r="B41" s="242"/>
      <c r="C41" s="243"/>
      <c r="D41" s="30"/>
      <c r="E41" s="244">
        <v>0</v>
      </c>
      <c r="F41" s="245">
        <f t="shared" si="2"/>
        <v>0</v>
      </c>
      <c r="G41" s="246">
        <f t="shared" si="0"/>
        <v>0</v>
      </c>
      <c r="H41" s="168">
        <f t="shared" si="1"/>
        <v>0</v>
      </c>
      <c r="I41" s="169"/>
      <c r="J41" s="177"/>
      <c r="K41" s="236">
        <v>0</v>
      </c>
      <c r="L41" s="174">
        <v>0</v>
      </c>
      <c r="M41" s="172">
        <f t="shared" si="3"/>
        <v>0</v>
      </c>
      <c r="O41" s="172">
        <f t="shared" si="4"/>
        <v>0</v>
      </c>
    </row>
    <row r="42" spans="1:15" s="98" customFormat="1" ht="17.100000000000001" customHeight="1">
      <c r="A42" s="164" t="s">
        <v>51</v>
      </c>
      <c r="B42" s="247" t="s">
        <v>52</v>
      </c>
      <c r="C42" s="243"/>
      <c r="D42" s="30"/>
      <c r="E42" s="244">
        <v>0</v>
      </c>
      <c r="F42" s="245">
        <f t="shared" si="2"/>
        <v>0</v>
      </c>
      <c r="G42" s="246">
        <f t="shared" si="0"/>
        <v>0</v>
      </c>
      <c r="H42" s="168">
        <f t="shared" si="1"/>
        <v>0</v>
      </c>
      <c r="I42" s="169"/>
      <c r="J42" s="177"/>
      <c r="K42" s="236">
        <v>0</v>
      </c>
      <c r="L42" s="174">
        <v>0</v>
      </c>
      <c r="M42" s="172">
        <f t="shared" si="3"/>
        <v>0</v>
      </c>
      <c r="O42" s="172">
        <f t="shared" si="4"/>
        <v>0</v>
      </c>
    </row>
    <row r="43" spans="1:15" s="98" customFormat="1" ht="17.100000000000001" customHeight="1">
      <c r="A43" s="35" t="s">
        <v>53</v>
      </c>
      <c r="B43" s="242" t="s">
        <v>48</v>
      </c>
      <c r="C43" s="243">
        <v>1</v>
      </c>
      <c r="D43" s="30" t="s">
        <v>31</v>
      </c>
      <c r="E43" s="244">
        <v>0</v>
      </c>
      <c r="F43" s="245">
        <f t="shared" si="2"/>
        <v>0</v>
      </c>
      <c r="G43" s="246">
        <f t="shared" si="0"/>
        <v>0</v>
      </c>
      <c r="H43" s="168">
        <f t="shared" si="1"/>
        <v>0</v>
      </c>
      <c r="I43" s="169"/>
      <c r="J43" s="177"/>
      <c r="K43" s="236">
        <v>0</v>
      </c>
      <c r="L43" s="174">
        <v>0</v>
      </c>
      <c r="M43" s="172">
        <f t="shared" si="3"/>
        <v>0</v>
      </c>
      <c r="O43" s="172">
        <f t="shared" si="4"/>
        <v>0</v>
      </c>
    </row>
    <row r="44" spans="1:15" s="98" customFormat="1" ht="17.100000000000001" customHeight="1">
      <c r="A44" s="35"/>
      <c r="B44" s="242" t="s">
        <v>164</v>
      </c>
      <c r="C44" s="243">
        <v>1</v>
      </c>
      <c r="D44" s="30" t="s">
        <v>37</v>
      </c>
      <c r="E44" s="244">
        <v>215133.33333333334</v>
      </c>
      <c r="F44" s="245">
        <f t="shared" si="2"/>
        <v>215133.33333333334</v>
      </c>
      <c r="G44" s="246">
        <f t="shared" si="0"/>
        <v>0</v>
      </c>
      <c r="H44" s="168">
        <f t="shared" si="1"/>
        <v>0</v>
      </c>
      <c r="I44" s="169">
        <f t="shared" ref="I44:I51" si="5">SUM(F44)</f>
        <v>215133.33333333334</v>
      </c>
      <c r="J44" s="177"/>
      <c r="K44" s="236">
        <v>201059.19003115266</v>
      </c>
      <c r="L44" s="174">
        <v>215133.33333333334</v>
      </c>
      <c r="M44" s="172">
        <f t="shared" si="3"/>
        <v>14074.143302180686</v>
      </c>
      <c r="O44" s="172">
        <f t="shared" si="4"/>
        <v>0</v>
      </c>
    </row>
    <row r="45" spans="1:15" s="98" customFormat="1" ht="17.100000000000001" customHeight="1">
      <c r="A45" s="35"/>
      <c r="B45" s="242" t="s">
        <v>165</v>
      </c>
      <c r="C45" s="243">
        <v>1</v>
      </c>
      <c r="D45" s="30" t="s">
        <v>37</v>
      </c>
      <c r="E45" s="244">
        <v>107633.33333333333</v>
      </c>
      <c r="F45" s="245">
        <f t="shared" si="2"/>
        <v>107633.33333333333</v>
      </c>
      <c r="G45" s="246">
        <f t="shared" si="0"/>
        <v>0</v>
      </c>
      <c r="H45" s="168">
        <f t="shared" si="1"/>
        <v>0</v>
      </c>
      <c r="I45" s="169">
        <f t="shared" si="5"/>
        <v>107633.33333333333</v>
      </c>
      <c r="J45" s="177"/>
      <c r="K45" s="236">
        <v>100591.90031152648</v>
      </c>
      <c r="L45" s="174">
        <v>107633.33333333333</v>
      </c>
      <c r="M45" s="172">
        <f t="shared" si="3"/>
        <v>7041.4330218068526</v>
      </c>
      <c r="O45" s="172">
        <f t="shared" si="4"/>
        <v>0</v>
      </c>
    </row>
    <row r="46" spans="1:15" s="98" customFormat="1" ht="17.100000000000001" customHeight="1">
      <c r="A46" s="35"/>
      <c r="B46" s="242" t="s">
        <v>166</v>
      </c>
      <c r="C46" s="243">
        <v>1</v>
      </c>
      <c r="D46" s="30" t="s">
        <v>31</v>
      </c>
      <c r="E46" s="244">
        <v>32833.333333333336</v>
      </c>
      <c r="F46" s="245">
        <f t="shared" si="2"/>
        <v>32833.333333333336</v>
      </c>
      <c r="G46" s="246">
        <f t="shared" si="0"/>
        <v>0</v>
      </c>
      <c r="H46" s="168">
        <f t="shared" si="1"/>
        <v>0</v>
      </c>
      <c r="I46" s="169">
        <f t="shared" si="5"/>
        <v>32833.333333333336</v>
      </c>
      <c r="J46" s="177"/>
      <c r="K46" s="236">
        <v>30685.358255451716</v>
      </c>
      <c r="L46" s="174">
        <v>32833.333333333336</v>
      </c>
      <c r="M46" s="172">
        <f t="shared" si="3"/>
        <v>2147.9750778816201</v>
      </c>
      <c r="O46" s="172">
        <f t="shared" si="4"/>
        <v>0</v>
      </c>
    </row>
    <row r="47" spans="1:15" s="98" customFormat="1" ht="17.100000000000001" customHeight="1">
      <c r="A47" s="35"/>
      <c r="B47" s="242" t="s">
        <v>167</v>
      </c>
      <c r="C47" s="243">
        <v>1</v>
      </c>
      <c r="D47" s="30" t="s">
        <v>37</v>
      </c>
      <c r="E47" s="244">
        <v>21633.333333333332</v>
      </c>
      <c r="F47" s="245">
        <f t="shared" si="2"/>
        <v>21633.333333333332</v>
      </c>
      <c r="G47" s="246">
        <f t="shared" si="0"/>
        <v>0</v>
      </c>
      <c r="H47" s="168">
        <f t="shared" si="1"/>
        <v>0</v>
      </c>
      <c r="I47" s="169">
        <f t="shared" si="5"/>
        <v>21633.333333333332</v>
      </c>
      <c r="J47" s="177"/>
      <c r="K47" s="236">
        <v>20218.068535825543</v>
      </c>
      <c r="L47" s="174">
        <v>21633.333333333332</v>
      </c>
      <c r="M47" s="172">
        <f t="shared" si="3"/>
        <v>1415.264797507788</v>
      </c>
      <c r="O47" s="172">
        <f t="shared" si="4"/>
        <v>0</v>
      </c>
    </row>
    <row r="48" spans="1:15" s="98" customFormat="1" ht="17.100000000000001" customHeight="1">
      <c r="A48" s="35"/>
      <c r="B48" s="242" t="s">
        <v>168</v>
      </c>
      <c r="C48" s="243">
        <v>1</v>
      </c>
      <c r="D48" s="30" t="s">
        <v>37</v>
      </c>
      <c r="E48" s="244">
        <v>37533.333333333336</v>
      </c>
      <c r="F48" s="245">
        <f t="shared" si="2"/>
        <v>37533.333333333336</v>
      </c>
      <c r="G48" s="246">
        <f t="shared" si="0"/>
        <v>0</v>
      </c>
      <c r="H48" s="168">
        <f t="shared" si="1"/>
        <v>0</v>
      </c>
      <c r="I48" s="169">
        <f t="shared" si="5"/>
        <v>37533.333333333336</v>
      </c>
      <c r="J48" s="177"/>
      <c r="K48" s="236">
        <v>35077.881619937696</v>
      </c>
      <c r="L48" s="174">
        <v>37533.333333333336</v>
      </c>
      <c r="M48" s="172">
        <f t="shared" si="3"/>
        <v>2455.4517133956392</v>
      </c>
      <c r="O48" s="172">
        <f t="shared" si="4"/>
        <v>0</v>
      </c>
    </row>
    <row r="49" spans="1:15" s="98" customFormat="1" ht="17.100000000000001" customHeight="1">
      <c r="A49" s="35"/>
      <c r="B49" s="242" t="s">
        <v>169</v>
      </c>
      <c r="C49" s="243">
        <v>1</v>
      </c>
      <c r="D49" s="30" t="s">
        <v>37</v>
      </c>
      <c r="E49" s="244">
        <v>21633.333333333332</v>
      </c>
      <c r="F49" s="245">
        <f t="shared" si="2"/>
        <v>21633.333333333332</v>
      </c>
      <c r="G49" s="246">
        <f t="shared" si="0"/>
        <v>0</v>
      </c>
      <c r="H49" s="168">
        <f t="shared" si="1"/>
        <v>0</v>
      </c>
      <c r="I49" s="169">
        <f t="shared" si="5"/>
        <v>21633.333333333332</v>
      </c>
      <c r="J49" s="177"/>
      <c r="K49" s="236">
        <v>20218.068535825543</v>
      </c>
      <c r="L49" s="174">
        <v>21633.333333333332</v>
      </c>
      <c r="M49" s="172">
        <f t="shared" si="3"/>
        <v>1415.264797507788</v>
      </c>
      <c r="O49" s="172">
        <f t="shared" si="4"/>
        <v>0</v>
      </c>
    </row>
    <row r="50" spans="1:15" s="98" customFormat="1" ht="17.100000000000001" customHeight="1">
      <c r="A50" s="35"/>
      <c r="B50" s="242" t="s">
        <v>170</v>
      </c>
      <c r="C50" s="243">
        <v>1</v>
      </c>
      <c r="D50" s="30" t="s">
        <v>37</v>
      </c>
      <c r="E50" s="244">
        <v>74933.333333333328</v>
      </c>
      <c r="F50" s="245">
        <f t="shared" si="2"/>
        <v>74933.333333333328</v>
      </c>
      <c r="G50" s="246">
        <f t="shared" si="0"/>
        <v>0</v>
      </c>
      <c r="H50" s="168">
        <f t="shared" si="1"/>
        <v>0</v>
      </c>
      <c r="I50" s="169">
        <f t="shared" si="5"/>
        <v>74933.333333333328</v>
      </c>
      <c r="J50" s="177"/>
      <c r="K50" s="236">
        <v>70031.152647975076</v>
      </c>
      <c r="L50" s="174">
        <v>74933.333333333328</v>
      </c>
      <c r="M50" s="172">
        <f t="shared" si="3"/>
        <v>4902.1806853582548</v>
      </c>
      <c r="O50" s="172">
        <f>P50-Q50</f>
        <v>0</v>
      </c>
    </row>
    <row r="51" spans="1:15" s="98" customFormat="1" ht="17.100000000000001" customHeight="1">
      <c r="A51" s="35"/>
      <c r="B51" s="242"/>
      <c r="C51" s="243"/>
      <c r="D51" s="30"/>
      <c r="E51" s="244">
        <v>0</v>
      </c>
      <c r="F51" s="245">
        <f t="shared" si="2"/>
        <v>0</v>
      </c>
      <c r="G51" s="246">
        <f t="shared" si="0"/>
        <v>0</v>
      </c>
      <c r="H51" s="168">
        <f t="shared" si="1"/>
        <v>0</v>
      </c>
      <c r="I51" s="169">
        <f t="shared" si="5"/>
        <v>0</v>
      </c>
      <c r="J51" s="177"/>
      <c r="K51" s="236">
        <v>0</v>
      </c>
      <c r="L51" s="174">
        <v>0</v>
      </c>
      <c r="M51" s="172">
        <f t="shared" si="3"/>
        <v>0</v>
      </c>
      <c r="O51" s="172">
        <f t="shared" si="4"/>
        <v>0</v>
      </c>
    </row>
    <row r="52" spans="1:15" s="98" customFormat="1" ht="17.100000000000001" customHeight="1">
      <c r="A52" s="35" t="s">
        <v>54</v>
      </c>
      <c r="B52" s="242" t="s">
        <v>49</v>
      </c>
      <c r="C52" s="243">
        <v>1</v>
      </c>
      <c r="D52" s="30" t="s">
        <v>31</v>
      </c>
      <c r="E52" s="244">
        <v>269333.33333333331</v>
      </c>
      <c r="F52" s="245">
        <f t="shared" si="2"/>
        <v>269333.33333333331</v>
      </c>
      <c r="G52" s="246">
        <f t="shared" si="0"/>
        <v>0</v>
      </c>
      <c r="H52" s="168">
        <f t="shared" si="1"/>
        <v>0</v>
      </c>
      <c r="I52" s="169"/>
      <c r="J52" s="177"/>
      <c r="K52" s="236">
        <v>251713.39563862927</v>
      </c>
      <c r="L52" s="174">
        <v>269333.33333333331</v>
      </c>
      <c r="M52" s="172">
        <f t="shared" si="3"/>
        <v>17619.937694704047</v>
      </c>
      <c r="O52" s="172">
        <f t="shared" si="4"/>
        <v>0</v>
      </c>
    </row>
    <row r="53" spans="1:15" s="98" customFormat="1" ht="17.100000000000001" customHeight="1">
      <c r="A53" s="35"/>
      <c r="B53" s="242" t="s">
        <v>148</v>
      </c>
      <c r="C53" s="243">
        <v>1</v>
      </c>
      <c r="D53" s="30" t="s">
        <v>37</v>
      </c>
      <c r="E53" s="244">
        <v>54333.333333333336</v>
      </c>
      <c r="F53" s="245">
        <f t="shared" si="2"/>
        <v>54333.333333333336</v>
      </c>
      <c r="G53" s="246">
        <f t="shared" si="0"/>
        <v>0</v>
      </c>
      <c r="H53" s="168">
        <f t="shared" si="1"/>
        <v>0</v>
      </c>
      <c r="I53" s="169">
        <f t="shared" ref="I53:I58" si="6">SUM(F53)</f>
        <v>54333.333333333336</v>
      </c>
      <c r="J53" s="177"/>
      <c r="K53" s="236">
        <v>50778.816199376946</v>
      </c>
      <c r="L53" s="174">
        <v>54333.333333333336</v>
      </c>
      <c r="M53" s="172">
        <f t="shared" si="3"/>
        <v>3554.5171339563867</v>
      </c>
      <c r="O53" s="172">
        <f t="shared" si="4"/>
        <v>0</v>
      </c>
    </row>
    <row r="54" spans="1:15" s="98" customFormat="1" ht="17.100000000000001" customHeight="1">
      <c r="A54" s="35"/>
      <c r="B54" s="242" t="s">
        <v>149</v>
      </c>
      <c r="C54" s="243">
        <v>1</v>
      </c>
      <c r="D54" s="30" t="s">
        <v>37</v>
      </c>
      <c r="E54" s="244">
        <v>21633.333333333332</v>
      </c>
      <c r="F54" s="245">
        <f t="shared" si="2"/>
        <v>21633.333333333332</v>
      </c>
      <c r="G54" s="246">
        <f t="shared" si="0"/>
        <v>0</v>
      </c>
      <c r="H54" s="168">
        <f t="shared" si="1"/>
        <v>0</v>
      </c>
      <c r="I54" s="169">
        <f t="shared" si="6"/>
        <v>21633.333333333332</v>
      </c>
      <c r="J54" s="177"/>
      <c r="K54" s="236">
        <v>20218.068535825543</v>
      </c>
      <c r="L54" s="174">
        <v>21633.333333333332</v>
      </c>
      <c r="M54" s="172">
        <f t="shared" si="3"/>
        <v>1415.264797507788</v>
      </c>
      <c r="O54" s="172">
        <f t="shared" si="4"/>
        <v>0</v>
      </c>
    </row>
    <row r="55" spans="1:15" s="98" customFormat="1" ht="17.100000000000001" customHeight="1">
      <c r="A55" s="35"/>
      <c r="B55" s="242" t="s">
        <v>150</v>
      </c>
      <c r="C55" s="243">
        <v>1</v>
      </c>
      <c r="D55" s="30" t="s">
        <v>37</v>
      </c>
      <c r="E55" s="244">
        <v>32833.333333333336</v>
      </c>
      <c r="F55" s="245">
        <f t="shared" si="2"/>
        <v>32833.333333333336</v>
      </c>
      <c r="G55" s="246">
        <f t="shared" si="0"/>
        <v>0</v>
      </c>
      <c r="H55" s="168">
        <f t="shared" si="1"/>
        <v>0</v>
      </c>
      <c r="I55" s="169">
        <f t="shared" si="6"/>
        <v>32833.333333333336</v>
      </c>
      <c r="J55" s="177"/>
      <c r="K55" s="236">
        <v>30685.358255451716</v>
      </c>
      <c r="L55" s="174">
        <v>32833.333333333336</v>
      </c>
      <c r="M55" s="172">
        <f t="shared" si="3"/>
        <v>2147.9750778816201</v>
      </c>
      <c r="O55" s="172">
        <f t="shared" si="4"/>
        <v>0</v>
      </c>
    </row>
    <row r="56" spans="1:15" s="98" customFormat="1" ht="17.100000000000001" customHeight="1">
      <c r="A56" s="35"/>
      <c r="B56" s="242" t="s">
        <v>151</v>
      </c>
      <c r="C56" s="243">
        <v>1</v>
      </c>
      <c r="D56" s="30" t="s">
        <v>31</v>
      </c>
      <c r="E56" s="244">
        <v>644983.33333333337</v>
      </c>
      <c r="F56" s="245">
        <f t="shared" si="2"/>
        <v>644983.33333333337</v>
      </c>
      <c r="G56" s="246">
        <f t="shared" si="0"/>
        <v>0</v>
      </c>
      <c r="H56" s="168">
        <f t="shared" si="1"/>
        <v>0</v>
      </c>
      <c r="I56" s="169">
        <f t="shared" si="6"/>
        <v>644983.33333333337</v>
      </c>
      <c r="J56" s="177"/>
      <c r="K56" s="236">
        <v>602788.16199376946</v>
      </c>
      <c r="L56" s="174">
        <v>644983.33333333337</v>
      </c>
      <c r="M56" s="172">
        <f t="shared" si="3"/>
        <v>42195.171339563865</v>
      </c>
      <c r="O56" s="172">
        <f t="shared" si="4"/>
        <v>0</v>
      </c>
    </row>
    <row r="57" spans="1:15" s="98" customFormat="1" ht="17.100000000000001" customHeight="1">
      <c r="A57" s="35"/>
      <c r="B57" s="242" t="s">
        <v>152</v>
      </c>
      <c r="C57" s="243">
        <v>1</v>
      </c>
      <c r="D57" s="30" t="s">
        <v>37</v>
      </c>
      <c r="E57" s="244">
        <v>32783.333333333336</v>
      </c>
      <c r="F57" s="245">
        <f t="shared" si="2"/>
        <v>32783.333333333336</v>
      </c>
      <c r="G57" s="246">
        <f t="shared" si="0"/>
        <v>0</v>
      </c>
      <c r="H57" s="168">
        <f t="shared" si="1"/>
        <v>0</v>
      </c>
      <c r="I57" s="169">
        <f t="shared" si="6"/>
        <v>32783.333333333336</v>
      </c>
      <c r="J57" s="177"/>
      <c r="K57" s="236">
        <v>30638.629283489099</v>
      </c>
      <c r="L57" s="174">
        <v>32783.333333333336</v>
      </c>
      <c r="M57" s="172">
        <f t="shared" si="3"/>
        <v>2144.704049844237</v>
      </c>
      <c r="O57" s="172">
        <f t="shared" si="4"/>
        <v>0</v>
      </c>
    </row>
    <row r="58" spans="1:15" s="98" customFormat="1" ht="17.100000000000001" customHeight="1">
      <c r="A58" s="35"/>
      <c r="B58" s="242" t="s">
        <v>153</v>
      </c>
      <c r="C58" s="243">
        <v>1</v>
      </c>
      <c r="D58" s="30" t="s">
        <v>37</v>
      </c>
      <c r="E58" s="244">
        <v>0</v>
      </c>
      <c r="F58" s="245">
        <f t="shared" si="2"/>
        <v>0</v>
      </c>
      <c r="G58" s="246">
        <f t="shared" si="0"/>
        <v>0</v>
      </c>
      <c r="H58" s="168">
        <f t="shared" si="1"/>
        <v>0</v>
      </c>
      <c r="I58" s="169">
        <f t="shared" si="6"/>
        <v>0</v>
      </c>
      <c r="J58" s="177"/>
      <c r="K58" s="236">
        <v>0</v>
      </c>
      <c r="L58" s="174">
        <v>0</v>
      </c>
      <c r="M58" s="172">
        <f t="shared" si="3"/>
        <v>0</v>
      </c>
      <c r="O58" s="172">
        <f t="shared" si="4"/>
        <v>0</v>
      </c>
    </row>
    <row r="59" spans="1:15" s="98" customFormat="1" ht="17.100000000000001" customHeight="1">
      <c r="A59" s="35"/>
      <c r="B59" s="242"/>
      <c r="C59" s="243"/>
      <c r="D59" s="30"/>
      <c r="E59" s="244">
        <v>0</v>
      </c>
      <c r="F59" s="245">
        <f t="shared" si="2"/>
        <v>0</v>
      </c>
      <c r="G59" s="246">
        <f t="shared" si="0"/>
        <v>0</v>
      </c>
      <c r="H59" s="168">
        <f t="shared" si="1"/>
        <v>0</v>
      </c>
      <c r="I59" s="169"/>
      <c r="J59" s="177"/>
      <c r="K59" s="236">
        <v>0</v>
      </c>
      <c r="L59" s="174">
        <v>0</v>
      </c>
      <c r="M59" s="172">
        <f t="shared" si="3"/>
        <v>0</v>
      </c>
      <c r="O59" s="172">
        <f t="shared" si="4"/>
        <v>0</v>
      </c>
    </row>
    <row r="60" spans="1:15" s="98" customFormat="1" ht="17.100000000000001" customHeight="1">
      <c r="A60" s="35" t="s">
        <v>55</v>
      </c>
      <c r="B60" s="242" t="s">
        <v>50</v>
      </c>
      <c r="C60" s="243">
        <v>1</v>
      </c>
      <c r="D60" s="30" t="s">
        <v>31</v>
      </c>
      <c r="E60" s="244"/>
      <c r="F60" s="245"/>
      <c r="G60" s="246">
        <f t="shared" si="0"/>
        <v>0</v>
      </c>
      <c r="H60" s="168">
        <f t="shared" si="1"/>
        <v>0</v>
      </c>
      <c r="I60" s="169"/>
      <c r="J60" s="177"/>
      <c r="K60" s="236">
        <v>1215062.3052959503</v>
      </c>
      <c r="L60" s="174">
        <v>1300116.6666666667</v>
      </c>
      <c r="M60" s="172">
        <f t="shared" si="3"/>
        <v>85054.36137071652</v>
      </c>
      <c r="O60" s="172">
        <f t="shared" si="4"/>
        <v>0</v>
      </c>
    </row>
    <row r="61" spans="1:15" s="98" customFormat="1" ht="17.100000000000001" customHeight="1">
      <c r="A61" s="35"/>
      <c r="B61" s="242" t="s">
        <v>203</v>
      </c>
      <c r="C61" s="243">
        <v>1</v>
      </c>
      <c r="D61" s="30" t="s">
        <v>37</v>
      </c>
      <c r="E61" s="244">
        <v>1300116.6666666667</v>
      </c>
      <c r="F61" s="245">
        <f t="shared" ref="F61:F65" si="7">E61*C61</f>
        <v>1300116.6666666667</v>
      </c>
      <c r="G61" s="246">
        <f t="shared" si="0"/>
        <v>0</v>
      </c>
      <c r="H61" s="168">
        <f t="shared" si="1"/>
        <v>0</v>
      </c>
      <c r="I61" s="169">
        <f>SUM(F61)</f>
        <v>1300116.6666666667</v>
      </c>
      <c r="J61" s="177"/>
      <c r="K61" s="236">
        <v>45498.442367601245</v>
      </c>
      <c r="L61" s="174">
        <v>48683.333333333336</v>
      </c>
      <c r="M61" s="172">
        <f t="shared" si="3"/>
        <v>3184.8909657320878</v>
      </c>
      <c r="O61" s="172">
        <f t="shared" si="4"/>
        <v>0</v>
      </c>
    </row>
    <row r="62" spans="1:15" s="98" customFormat="1" ht="17.100000000000001" customHeight="1">
      <c r="A62" s="35"/>
      <c r="B62" s="242" t="s">
        <v>207</v>
      </c>
      <c r="C62" s="243">
        <v>1</v>
      </c>
      <c r="D62" s="30" t="s">
        <v>37</v>
      </c>
      <c r="E62" s="244">
        <v>48683.333333333336</v>
      </c>
      <c r="F62" s="245">
        <f t="shared" si="7"/>
        <v>48683.333333333336</v>
      </c>
      <c r="G62" s="246">
        <f t="shared" si="0"/>
        <v>0</v>
      </c>
      <c r="H62" s="168">
        <f t="shared" si="1"/>
        <v>0</v>
      </c>
      <c r="I62" s="169">
        <f>SUM(F62)</f>
        <v>48683.333333333336</v>
      </c>
      <c r="J62" s="177"/>
      <c r="K62" s="236">
        <v>35031.152647975083</v>
      </c>
      <c r="L62" s="174">
        <v>37483.333333333336</v>
      </c>
      <c r="M62" s="172">
        <f t="shared" si="3"/>
        <v>2452.1806853582557</v>
      </c>
      <c r="O62" s="172">
        <f t="shared" si="4"/>
        <v>0</v>
      </c>
    </row>
    <row r="63" spans="1:15" s="98" customFormat="1" ht="17.100000000000001" customHeight="1">
      <c r="A63" s="35"/>
      <c r="B63" s="242" t="s">
        <v>204</v>
      </c>
      <c r="C63" s="243">
        <v>1</v>
      </c>
      <c r="D63" s="30" t="s">
        <v>37</v>
      </c>
      <c r="E63" s="244">
        <v>37483.333333333336</v>
      </c>
      <c r="F63" s="245">
        <f t="shared" si="7"/>
        <v>37483.333333333336</v>
      </c>
      <c r="G63" s="246">
        <f t="shared" si="0"/>
        <v>0</v>
      </c>
      <c r="H63" s="168">
        <f t="shared" si="1"/>
        <v>0</v>
      </c>
      <c r="I63" s="169">
        <f>SUM(F63)</f>
        <v>37483.333333333336</v>
      </c>
      <c r="J63" s="177"/>
      <c r="K63" s="236">
        <v>50732.087227414333</v>
      </c>
      <c r="L63" s="174">
        <v>54283.333333333336</v>
      </c>
      <c r="M63" s="172">
        <f t="shared" si="3"/>
        <v>3551.2461059190036</v>
      </c>
      <c r="O63" s="172">
        <f t="shared" si="4"/>
        <v>0</v>
      </c>
    </row>
    <row r="64" spans="1:15" s="98" customFormat="1" ht="17.100000000000001" customHeight="1">
      <c r="A64" s="35"/>
      <c r="B64" s="242" t="s">
        <v>206</v>
      </c>
      <c r="C64" s="243">
        <v>1</v>
      </c>
      <c r="D64" s="30" t="s">
        <v>37</v>
      </c>
      <c r="E64" s="244">
        <v>54283.333333333336</v>
      </c>
      <c r="F64" s="245">
        <f t="shared" si="7"/>
        <v>54283.333333333336</v>
      </c>
      <c r="G64" s="246">
        <f t="shared" si="0"/>
        <v>0</v>
      </c>
      <c r="H64" s="168">
        <f t="shared" si="1"/>
        <v>0</v>
      </c>
      <c r="I64" s="169">
        <f>SUM(F64)</f>
        <v>54283.333333333336</v>
      </c>
      <c r="J64" s="177"/>
      <c r="K64" s="236">
        <v>65591.900311526479</v>
      </c>
      <c r="L64" s="174">
        <v>70183.333333333328</v>
      </c>
      <c r="M64" s="172">
        <f t="shared" si="3"/>
        <v>4591.4330218068535</v>
      </c>
      <c r="O64" s="172">
        <f t="shared" si="4"/>
        <v>0</v>
      </c>
    </row>
    <row r="65" spans="1:15" s="98" customFormat="1" ht="17.100000000000001" customHeight="1">
      <c r="A65" s="35"/>
      <c r="B65" s="242" t="s">
        <v>205</v>
      </c>
      <c r="C65" s="243">
        <v>1</v>
      </c>
      <c r="D65" s="30" t="s">
        <v>37</v>
      </c>
      <c r="E65" s="244">
        <v>70183.333333333328</v>
      </c>
      <c r="F65" s="245">
        <f t="shared" si="7"/>
        <v>70183.333333333328</v>
      </c>
      <c r="G65" s="246">
        <f t="shared" si="0"/>
        <v>0</v>
      </c>
      <c r="H65" s="168">
        <f t="shared" si="1"/>
        <v>0</v>
      </c>
      <c r="I65" s="169">
        <f>SUM(F65)</f>
        <v>70183.333333333328</v>
      </c>
      <c r="J65" s="177"/>
      <c r="K65" s="236">
        <v>0</v>
      </c>
      <c r="L65" s="174">
        <v>0</v>
      </c>
      <c r="M65" s="172">
        <f t="shared" si="3"/>
        <v>0</v>
      </c>
      <c r="O65" s="172">
        <f t="shared" si="4"/>
        <v>0</v>
      </c>
    </row>
    <row r="66" spans="1:15" s="98" customFormat="1" ht="17.100000000000001" customHeight="1">
      <c r="A66" s="35"/>
      <c r="B66" s="242"/>
      <c r="C66" s="243"/>
      <c r="D66" s="30"/>
      <c r="E66" s="244">
        <v>0</v>
      </c>
      <c r="F66" s="245">
        <f t="shared" si="2"/>
        <v>0</v>
      </c>
      <c r="G66" s="246">
        <f t="shared" si="0"/>
        <v>0</v>
      </c>
      <c r="H66" s="168">
        <f t="shared" si="1"/>
        <v>0</v>
      </c>
      <c r="I66" s="169"/>
      <c r="J66" s="177"/>
      <c r="K66" s="236">
        <v>0</v>
      </c>
      <c r="L66" s="174">
        <v>0</v>
      </c>
      <c r="M66" s="172">
        <f t="shared" si="3"/>
        <v>0</v>
      </c>
      <c r="O66" s="172">
        <f t="shared" si="4"/>
        <v>0</v>
      </c>
    </row>
    <row r="67" spans="1:15" s="98" customFormat="1" ht="17.100000000000001" customHeight="1">
      <c r="A67" s="164" t="s">
        <v>187</v>
      </c>
      <c r="B67" s="248" t="s">
        <v>197</v>
      </c>
      <c r="C67" s="243"/>
      <c r="D67" s="30"/>
      <c r="E67" s="244">
        <v>0</v>
      </c>
      <c r="F67" s="245">
        <f t="shared" si="2"/>
        <v>0</v>
      </c>
      <c r="G67" s="246">
        <f t="shared" si="0"/>
        <v>0</v>
      </c>
      <c r="H67" s="168">
        <f t="shared" si="1"/>
        <v>0</v>
      </c>
      <c r="I67" s="169"/>
      <c r="J67" s="177"/>
      <c r="K67" s="236">
        <v>0</v>
      </c>
      <c r="L67" s="174">
        <v>0</v>
      </c>
      <c r="M67" s="172">
        <f t="shared" si="3"/>
        <v>0</v>
      </c>
      <c r="O67" s="172">
        <f t="shared" si="4"/>
        <v>0</v>
      </c>
    </row>
    <row r="68" spans="1:15" s="98" customFormat="1" ht="17.100000000000001" customHeight="1">
      <c r="A68" s="35"/>
      <c r="B68" s="242" t="s">
        <v>217</v>
      </c>
      <c r="C68" s="243">
        <v>1</v>
      </c>
      <c r="D68" s="30" t="s">
        <v>37</v>
      </c>
      <c r="E68" s="244">
        <v>120083.33333333333</v>
      </c>
      <c r="F68" s="245">
        <f t="shared" si="2"/>
        <v>120083.33333333333</v>
      </c>
      <c r="G68" s="246">
        <f t="shared" si="0"/>
        <v>0</v>
      </c>
      <c r="H68" s="168">
        <f t="shared" si="1"/>
        <v>0</v>
      </c>
      <c r="I68" s="169">
        <f t="shared" ref="I68:I72" si="8">SUM(F68)</f>
        <v>120083.33333333333</v>
      </c>
      <c r="J68" s="177"/>
      <c r="K68" s="236">
        <v>112227.41433021806</v>
      </c>
      <c r="L68" s="174">
        <v>120083.33333333333</v>
      </c>
      <c r="M68" s="172">
        <f t="shared" si="3"/>
        <v>7855.9190031152639</v>
      </c>
      <c r="O68" s="172">
        <f t="shared" si="4"/>
        <v>0</v>
      </c>
    </row>
    <row r="69" spans="1:15" s="98" customFormat="1" ht="17.100000000000001" customHeight="1">
      <c r="A69" s="35"/>
      <c r="B69" s="242" t="s">
        <v>195</v>
      </c>
      <c r="C69" s="243">
        <v>1</v>
      </c>
      <c r="D69" s="30" t="s">
        <v>37</v>
      </c>
      <c r="E69" s="244">
        <v>45083.333333333336</v>
      </c>
      <c r="F69" s="245">
        <f t="shared" si="2"/>
        <v>45083.333333333336</v>
      </c>
      <c r="G69" s="246">
        <f t="shared" si="0"/>
        <v>0</v>
      </c>
      <c r="H69" s="168">
        <f t="shared" si="1"/>
        <v>0</v>
      </c>
      <c r="I69" s="169">
        <f t="shared" si="8"/>
        <v>45083.333333333336</v>
      </c>
      <c r="J69" s="177"/>
      <c r="K69" s="236">
        <v>42133.956386292833</v>
      </c>
      <c r="L69" s="174">
        <v>45083.333333333336</v>
      </c>
      <c r="M69" s="172">
        <f t="shared" si="3"/>
        <v>2949.3769470404986</v>
      </c>
      <c r="O69" s="172">
        <f t="shared" si="4"/>
        <v>0</v>
      </c>
    </row>
    <row r="70" spans="1:15" s="98" customFormat="1" ht="17.100000000000001" customHeight="1">
      <c r="A70" s="35"/>
      <c r="B70" s="242" t="s">
        <v>196</v>
      </c>
      <c r="C70" s="243">
        <v>2</v>
      </c>
      <c r="D70" s="30" t="s">
        <v>37</v>
      </c>
      <c r="E70" s="244">
        <v>10083.333333333334</v>
      </c>
      <c r="F70" s="245">
        <f t="shared" si="2"/>
        <v>20166.666666666668</v>
      </c>
      <c r="G70" s="246">
        <f t="shared" si="0"/>
        <v>0</v>
      </c>
      <c r="H70" s="168">
        <f t="shared" si="1"/>
        <v>0</v>
      </c>
      <c r="I70" s="169">
        <f t="shared" si="8"/>
        <v>20166.666666666668</v>
      </c>
      <c r="J70" s="177"/>
      <c r="K70" s="236">
        <v>9423.6760124610591</v>
      </c>
      <c r="L70" s="174">
        <v>10083.333333333334</v>
      </c>
      <c r="M70" s="172">
        <f t="shared" si="3"/>
        <v>659.65732087227423</v>
      </c>
      <c r="O70" s="172">
        <f t="shared" si="4"/>
        <v>0</v>
      </c>
    </row>
    <row r="71" spans="1:15" s="98" customFormat="1" ht="17.100000000000001" customHeight="1">
      <c r="A71" s="35"/>
      <c r="B71" s="242" t="s">
        <v>201</v>
      </c>
      <c r="C71" s="243">
        <v>21</v>
      </c>
      <c r="D71" s="30" t="s">
        <v>36</v>
      </c>
      <c r="E71" s="244">
        <v>6083.333333333333</v>
      </c>
      <c r="F71" s="245">
        <f t="shared" si="2"/>
        <v>127750</v>
      </c>
      <c r="G71" s="246">
        <f t="shared" si="0"/>
        <v>0</v>
      </c>
      <c r="H71" s="168">
        <f t="shared" si="1"/>
        <v>0</v>
      </c>
      <c r="I71" s="169">
        <f t="shared" si="8"/>
        <v>127750</v>
      </c>
      <c r="J71" s="177"/>
      <c r="K71" s="236">
        <v>5685.3582554517134</v>
      </c>
      <c r="L71" s="174">
        <v>6083.333333333333</v>
      </c>
      <c r="M71" s="172">
        <f t="shared" si="3"/>
        <v>397.97507788161988</v>
      </c>
      <c r="O71" s="172">
        <f t="shared" si="4"/>
        <v>0</v>
      </c>
    </row>
    <row r="72" spans="1:15" s="98" customFormat="1" ht="17.100000000000001" customHeight="1">
      <c r="A72" s="35"/>
      <c r="B72" s="242" t="s">
        <v>202</v>
      </c>
      <c r="C72" s="243">
        <v>21</v>
      </c>
      <c r="D72" s="30" t="s">
        <v>36</v>
      </c>
      <c r="E72" s="244">
        <v>6083.333333333333</v>
      </c>
      <c r="F72" s="245">
        <f t="shared" si="2"/>
        <v>127750</v>
      </c>
      <c r="G72" s="246">
        <f t="shared" si="0"/>
        <v>0</v>
      </c>
      <c r="H72" s="168">
        <f t="shared" si="1"/>
        <v>0</v>
      </c>
      <c r="I72" s="169">
        <f t="shared" si="8"/>
        <v>127750</v>
      </c>
      <c r="J72" s="177"/>
      <c r="K72" s="236">
        <v>5685.3582554517134</v>
      </c>
      <c r="L72" s="174">
        <v>6083.333333333333</v>
      </c>
      <c r="M72" s="172">
        <f t="shared" si="3"/>
        <v>397.97507788161988</v>
      </c>
      <c r="O72" s="172">
        <f t="shared" si="4"/>
        <v>0</v>
      </c>
    </row>
    <row r="73" spans="1:15" s="98" customFormat="1" ht="17.100000000000001" customHeight="1">
      <c r="A73" s="35"/>
      <c r="B73" s="242"/>
      <c r="C73" s="243"/>
      <c r="D73" s="30"/>
      <c r="E73" s="249"/>
      <c r="F73" s="245"/>
      <c r="G73" s="250"/>
      <c r="H73" s="168"/>
      <c r="I73" s="169"/>
      <c r="J73" s="177"/>
      <c r="K73" s="236">
        <f t="shared" ref="K73:K75" si="9">L73-M73</f>
        <v>0</v>
      </c>
    </row>
    <row r="74" spans="1:15" s="98" customFormat="1" ht="17.100000000000001" customHeight="1">
      <c r="A74" s="35"/>
      <c r="B74" s="251"/>
      <c r="C74" s="252"/>
      <c r="D74" s="130"/>
      <c r="E74" s="253"/>
      <c r="F74" s="254"/>
      <c r="G74" s="255"/>
      <c r="H74" s="168"/>
      <c r="I74" s="169"/>
      <c r="J74" s="177"/>
      <c r="K74" s="236">
        <f t="shared" si="9"/>
        <v>0</v>
      </c>
    </row>
    <row r="75" spans="1:15" s="98" customFormat="1" ht="17.100000000000001" customHeight="1">
      <c r="A75" s="180"/>
      <c r="B75" s="36"/>
      <c r="C75" s="167"/>
      <c r="D75" s="38"/>
      <c r="E75" s="178"/>
      <c r="F75" s="168"/>
      <c r="G75" s="179"/>
      <c r="H75" s="168"/>
      <c r="I75" s="169"/>
      <c r="J75" s="173"/>
      <c r="K75" s="236">
        <f t="shared" si="9"/>
        <v>0</v>
      </c>
    </row>
    <row r="76" spans="1:15" s="98" customFormat="1" ht="17.100000000000001" customHeight="1">
      <c r="A76" s="180"/>
      <c r="B76" s="36"/>
      <c r="C76" s="167"/>
      <c r="D76" s="38"/>
      <c r="E76" s="178"/>
      <c r="F76" s="168"/>
      <c r="G76" s="179"/>
      <c r="H76" s="168"/>
      <c r="I76" s="169"/>
      <c r="J76" s="173"/>
      <c r="K76" s="236">
        <f t="shared" ref="K76:K81" si="10">L76-M76</f>
        <v>0</v>
      </c>
    </row>
    <row r="77" spans="1:15" ht="17.100000000000001" customHeight="1">
      <c r="A77" s="180"/>
      <c r="B77" s="36"/>
      <c r="C77" s="181"/>
      <c r="D77" s="38"/>
      <c r="E77" s="178"/>
      <c r="F77" s="168"/>
      <c r="G77" s="179"/>
      <c r="H77" s="168"/>
      <c r="I77" s="169"/>
      <c r="J77" s="173"/>
      <c r="K77" s="236">
        <f t="shared" si="10"/>
        <v>0</v>
      </c>
    </row>
    <row r="78" spans="1:15" ht="17.100000000000001" customHeight="1">
      <c r="A78" s="182"/>
      <c r="B78" s="183" t="s">
        <v>223</v>
      </c>
      <c r="C78" s="184"/>
      <c r="D78" s="185"/>
      <c r="E78" s="186"/>
      <c r="F78" s="187"/>
      <c r="G78" s="187"/>
      <c r="H78" s="187">
        <f>SUM(H13:H77)</f>
        <v>0</v>
      </c>
      <c r="I78" s="187">
        <f>SUM(I13:I77)</f>
        <v>4332883.333333334</v>
      </c>
      <c r="J78" s="188"/>
      <c r="K78" s="236">
        <f t="shared" si="10"/>
        <v>0</v>
      </c>
    </row>
    <row r="79" spans="1:15">
      <c r="A79" s="189"/>
      <c r="B79" s="189"/>
      <c r="C79" s="190"/>
      <c r="D79" s="189"/>
      <c r="E79" s="189"/>
      <c r="F79" s="189"/>
      <c r="G79" s="189"/>
      <c r="H79" s="189"/>
      <c r="I79" s="191"/>
      <c r="J79" s="192"/>
      <c r="K79" s="236">
        <f t="shared" si="10"/>
        <v>0</v>
      </c>
    </row>
    <row r="80" spans="1:15">
      <c r="A80" s="193"/>
      <c r="B80" s="193"/>
      <c r="C80" s="194"/>
      <c r="D80" s="195"/>
      <c r="E80" s="196"/>
      <c r="F80" s="195"/>
      <c r="G80" s="195"/>
      <c r="H80" s="195"/>
      <c r="I80" s="197"/>
      <c r="J80" s="192"/>
      <c r="K80" s="236">
        <f t="shared" si="10"/>
        <v>0</v>
      </c>
    </row>
    <row r="81" spans="1:11">
      <c r="A81" s="193"/>
      <c r="B81" s="193"/>
      <c r="C81" s="194"/>
      <c r="D81" s="195"/>
      <c r="E81" s="196"/>
      <c r="F81" s="195"/>
      <c r="G81" s="195"/>
      <c r="H81" s="195"/>
      <c r="I81" s="197"/>
      <c r="J81" s="192"/>
      <c r="K81" s="236">
        <f t="shared" si="10"/>
        <v>0</v>
      </c>
    </row>
    <row r="82" spans="1:11">
      <c r="A82" s="193"/>
      <c r="B82" s="193"/>
      <c r="C82" s="194"/>
      <c r="D82" s="195"/>
      <c r="E82" s="196"/>
      <c r="F82" s="195"/>
      <c r="G82" s="195"/>
      <c r="H82" s="195"/>
      <c r="I82" s="197"/>
      <c r="J82" s="192"/>
    </row>
    <row r="83" spans="1:11">
      <c r="A83" s="193"/>
      <c r="B83" s="193"/>
      <c r="C83" s="194"/>
      <c r="D83" s="195"/>
      <c r="E83" s="196"/>
      <c r="F83" s="195"/>
      <c r="G83" s="195"/>
      <c r="H83" s="195"/>
      <c r="I83" s="197"/>
      <c r="J83" s="192"/>
    </row>
    <row r="84" spans="1:11">
      <c r="A84" s="193"/>
      <c r="B84" s="193"/>
      <c r="C84" s="194"/>
      <c r="D84" s="195"/>
      <c r="E84" s="196"/>
      <c r="F84" s="195"/>
      <c r="G84" s="195"/>
      <c r="H84" s="195"/>
      <c r="I84" s="197"/>
      <c r="J84" s="192"/>
    </row>
    <row r="85" spans="1:11">
      <c r="A85" s="193"/>
      <c r="B85" s="193"/>
      <c r="C85" s="194"/>
      <c r="D85" s="195"/>
      <c r="E85" s="196"/>
      <c r="F85" s="195"/>
      <c r="G85" s="195"/>
      <c r="H85" s="195"/>
      <c r="I85" s="197"/>
      <c r="J85" s="192"/>
    </row>
    <row r="86" spans="1:11">
      <c r="A86" s="193"/>
      <c r="B86" s="193"/>
      <c r="C86" s="194"/>
      <c r="D86" s="195"/>
      <c r="E86" s="196"/>
      <c r="F86" s="195"/>
      <c r="G86" s="195"/>
      <c r="H86" s="195"/>
      <c r="I86" s="197"/>
      <c r="J86" s="192"/>
    </row>
    <row r="87" spans="1:11">
      <c r="A87" s="193"/>
      <c r="B87" s="193"/>
      <c r="C87" s="194"/>
      <c r="D87" s="195"/>
      <c r="E87" s="196"/>
      <c r="F87" s="195"/>
      <c r="G87" s="195"/>
      <c r="H87" s="195"/>
      <c r="I87" s="197"/>
      <c r="J87" s="192"/>
    </row>
    <row r="88" spans="1:11">
      <c r="A88" s="193"/>
      <c r="B88" s="193"/>
      <c r="C88" s="194"/>
      <c r="D88" s="195"/>
      <c r="E88" s="196"/>
      <c r="F88" s="195"/>
      <c r="G88" s="195"/>
      <c r="H88" s="195"/>
      <c r="I88" s="197"/>
      <c r="J88" s="192"/>
    </row>
    <row r="89" spans="1:11">
      <c r="A89" s="193"/>
      <c r="B89" s="193"/>
      <c r="C89" s="194"/>
      <c r="D89" s="195"/>
      <c r="E89" s="196"/>
      <c r="F89" s="195"/>
      <c r="G89" s="195"/>
      <c r="H89" s="195"/>
      <c r="I89" s="197"/>
      <c r="J89" s="192"/>
    </row>
    <row r="90" spans="1:11">
      <c r="A90" s="193"/>
      <c r="B90" s="193"/>
      <c r="C90" s="194"/>
      <c r="D90" s="195"/>
      <c r="E90" s="196"/>
      <c r="F90" s="195"/>
      <c r="G90" s="195"/>
      <c r="H90" s="195"/>
      <c r="I90" s="197"/>
      <c r="J90" s="192"/>
    </row>
    <row r="91" spans="1:11">
      <c r="A91" s="193"/>
      <c r="B91" s="193"/>
      <c r="C91" s="194"/>
      <c r="D91" s="195"/>
      <c r="E91" s="196"/>
      <c r="F91" s="195"/>
      <c r="G91" s="195"/>
      <c r="H91" s="195"/>
      <c r="I91" s="197"/>
      <c r="J91" s="192"/>
    </row>
    <row r="92" spans="1:11">
      <c r="A92" s="193"/>
      <c r="B92" s="193"/>
      <c r="C92" s="194"/>
      <c r="D92" s="195"/>
      <c r="E92" s="196"/>
      <c r="F92" s="195"/>
      <c r="G92" s="195"/>
      <c r="H92" s="195"/>
      <c r="I92" s="197"/>
      <c r="J92" s="192"/>
    </row>
    <row r="93" spans="1:11">
      <c r="A93" s="193"/>
      <c r="B93" s="193"/>
      <c r="C93" s="194"/>
      <c r="D93" s="195"/>
      <c r="E93" s="196"/>
      <c r="F93" s="195"/>
      <c r="G93" s="195"/>
      <c r="H93" s="195"/>
      <c r="I93" s="197"/>
      <c r="J93" s="192"/>
    </row>
    <row r="94" spans="1:11">
      <c r="A94" s="193"/>
      <c r="B94" s="193"/>
      <c r="C94" s="194"/>
      <c r="D94" s="195"/>
      <c r="E94" s="196"/>
      <c r="F94" s="195"/>
      <c r="G94" s="195"/>
      <c r="H94" s="195"/>
      <c r="I94" s="197"/>
      <c r="J94" s="192"/>
    </row>
    <row r="95" spans="1:11">
      <c r="A95" s="193"/>
      <c r="B95" s="193"/>
      <c r="C95" s="194"/>
      <c r="D95" s="195"/>
      <c r="E95" s="196"/>
      <c r="F95" s="195"/>
      <c r="G95" s="195"/>
      <c r="H95" s="195"/>
      <c r="I95" s="197"/>
      <c r="J95" s="192"/>
    </row>
    <row r="96" spans="1:11">
      <c r="A96" s="193"/>
      <c r="B96" s="193"/>
      <c r="C96" s="194"/>
      <c r="D96" s="195"/>
      <c r="E96" s="196"/>
      <c r="F96" s="195"/>
      <c r="G96" s="195"/>
      <c r="H96" s="195"/>
      <c r="I96" s="197"/>
      <c r="J96" s="192"/>
    </row>
    <row r="97" spans="1:10">
      <c r="A97" s="193"/>
      <c r="B97" s="193"/>
      <c r="C97" s="194"/>
      <c r="D97" s="195"/>
      <c r="E97" s="196"/>
      <c r="F97" s="195"/>
      <c r="G97" s="195"/>
      <c r="H97" s="195"/>
      <c r="I97" s="197"/>
      <c r="J97" s="192"/>
    </row>
    <row r="98" spans="1:10">
      <c r="A98" s="193"/>
      <c r="B98" s="193"/>
      <c r="C98" s="194"/>
      <c r="D98" s="195"/>
      <c r="E98" s="196"/>
      <c r="F98" s="195"/>
      <c r="G98" s="195"/>
      <c r="H98" s="195"/>
      <c r="I98" s="197"/>
      <c r="J98" s="192"/>
    </row>
    <row r="99" spans="1:10">
      <c r="A99" s="193"/>
      <c r="B99" s="193"/>
      <c r="C99" s="194"/>
      <c r="D99" s="195"/>
      <c r="E99" s="196"/>
      <c r="F99" s="195"/>
      <c r="G99" s="195"/>
      <c r="H99" s="195"/>
      <c r="I99" s="197"/>
      <c r="J99" s="192"/>
    </row>
    <row r="100" spans="1:10">
      <c r="A100" s="193"/>
      <c r="B100" s="193"/>
      <c r="C100" s="194"/>
      <c r="D100" s="195"/>
      <c r="E100" s="196"/>
      <c r="F100" s="195"/>
      <c r="G100" s="195"/>
      <c r="H100" s="195"/>
      <c r="I100" s="197"/>
      <c r="J100" s="192"/>
    </row>
    <row r="101" spans="1:10">
      <c r="A101" s="193"/>
      <c r="B101" s="193"/>
      <c r="C101" s="194"/>
      <c r="D101" s="195"/>
      <c r="E101" s="196"/>
      <c r="F101" s="195"/>
      <c r="G101" s="195"/>
      <c r="H101" s="195"/>
      <c r="I101" s="197"/>
      <c r="J101" s="192"/>
    </row>
    <row r="102" spans="1:10">
      <c r="A102" s="193"/>
      <c r="B102" s="193"/>
      <c r="C102" s="194"/>
      <c r="D102" s="195"/>
      <c r="E102" s="196"/>
      <c r="F102" s="195"/>
      <c r="G102" s="195"/>
      <c r="H102" s="195"/>
      <c r="I102" s="197"/>
      <c r="J102" s="192"/>
    </row>
    <row r="103" spans="1:10">
      <c r="A103" s="193"/>
      <c r="B103" s="193"/>
      <c r="C103" s="194"/>
      <c r="D103" s="195"/>
      <c r="E103" s="196"/>
      <c r="F103" s="195"/>
      <c r="G103" s="195"/>
      <c r="H103" s="195"/>
      <c r="I103" s="197"/>
      <c r="J103" s="192"/>
    </row>
    <row r="104" spans="1:10">
      <c r="A104" s="193"/>
      <c r="B104" s="193"/>
      <c r="C104" s="194"/>
      <c r="D104" s="195"/>
      <c r="E104" s="196"/>
      <c r="F104" s="195"/>
      <c r="G104" s="195"/>
      <c r="H104" s="195"/>
      <c r="I104" s="197"/>
      <c r="J104" s="192"/>
    </row>
    <row r="105" spans="1:10">
      <c r="A105" s="193"/>
      <c r="B105" s="193"/>
      <c r="C105" s="194"/>
      <c r="D105" s="195"/>
      <c r="E105" s="196"/>
      <c r="F105" s="195"/>
      <c r="G105" s="195"/>
      <c r="H105" s="195"/>
      <c r="I105" s="197"/>
      <c r="J105" s="192"/>
    </row>
    <row r="106" spans="1:10">
      <c r="A106" s="193"/>
      <c r="B106" s="193"/>
      <c r="C106" s="194"/>
      <c r="D106" s="195"/>
      <c r="E106" s="196"/>
      <c r="F106" s="195"/>
      <c r="G106" s="195"/>
      <c r="H106" s="195"/>
      <c r="I106" s="197"/>
      <c r="J106" s="192"/>
    </row>
    <row r="107" spans="1:10">
      <c r="A107" s="193"/>
      <c r="B107" s="193"/>
      <c r="C107" s="194"/>
      <c r="D107" s="195"/>
      <c r="E107" s="196"/>
      <c r="F107" s="195"/>
      <c r="G107" s="195"/>
      <c r="H107" s="195"/>
      <c r="I107" s="197"/>
      <c r="J107" s="192"/>
    </row>
    <row r="108" spans="1:10">
      <c r="A108" s="193"/>
      <c r="B108" s="193"/>
      <c r="C108" s="194"/>
      <c r="D108" s="195"/>
      <c r="E108" s="196"/>
      <c r="F108" s="195"/>
      <c r="G108" s="195"/>
      <c r="H108" s="195"/>
      <c r="I108" s="197"/>
      <c r="J108" s="192"/>
    </row>
    <row r="109" spans="1:10">
      <c r="A109" s="193"/>
      <c r="B109" s="193"/>
      <c r="C109" s="194"/>
      <c r="D109" s="195"/>
      <c r="E109" s="196"/>
      <c r="F109" s="195"/>
      <c r="G109" s="195"/>
      <c r="H109" s="195"/>
      <c r="I109" s="197"/>
      <c r="J109" s="192"/>
    </row>
    <row r="110" spans="1:10">
      <c r="A110" s="193"/>
      <c r="B110" s="193"/>
      <c r="C110" s="194"/>
      <c r="D110" s="195"/>
      <c r="E110" s="196"/>
      <c r="F110" s="195"/>
      <c r="G110" s="195"/>
      <c r="H110" s="195"/>
      <c r="I110" s="197"/>
      <c r="J110" s="192"/>
    </row>
    <row r="111" spans="1:10">
      <c r="A111" s="193"/>
      <c r="B111" s="193"/>
      <c r="C111" s="194"/>
      <c r="D111" s="195"/>
      <c r="E111" s="196"/>
      <c r="F111" s="195"/>
      <c r="G111" s="195"/>
      <c r="H111" s="195"/>
      <c r="I111" s="197"/>
      <c r="J111" s="192"/>
    </row>
    <row r="112" spans="1:10">
      <c r="A112" s="193"/>
      <c r="B112" s="193"/>
      <c r="C112" s="194"/>
      <c r="D112" s="195"/>
      <c r="E112" s="196"/>
      <c r="F112" s="195"/>
      <c r="G112" s="195"/>
      <c r="H112" s="195"/>
      <c r="I112" s="197"/>
      <c r="J112" s="192"/>
    </row>
    <row r="113" spans="1:10">
      <c r="A113" s="193"/>
      <c r="B113" s="193"/>
      <c r="C113" s="194"/>
      <c r="D113" s="195"/>
      <c r="E113" s="196"/>
      <c r="F113" s="195"/>
      <c r="G113" s="195"/>
      <c r="H113" s="195"/>
      <c r="I113" s="197"/>
      <c r="J113" s="192"/>
    </row>
    <row r="114" spans="1:10">
      <c r="A114" s="193"/>
      <c r="B114" s="193"/>
      <c r="C114" s="194"/>
      <c r="D114" s="195"/>
      <c r="E114" s="196"/>
      <c r="F114" s="195"/>
      <c r="G114" s="195"/>
      <c r="H114" s="195"/>
      <c r="I114" s="197"/>
      <c r="J114" s="192"/>
    </row>
    <row r="115" spans="1:10">
      <c r="A115" s="193"/>
      <c r="B115" s="193"/>
      <c r="C115" s="194"/>
      <c r="D115" s="195"/>
      <c r="E115" s="196"/>
      <c r="F115" s="195"/>
      <c r="G115" s="195"/>
      <c r="H115" s="195"/>
      <c r="I115" s="197"/>
      <c r="J115" s="192"/>
    </row>
    <row r="116" spans="1:10">
      <c r="A116" s="193"/>
      <c r="B116" s="193"/>
      <c r="C116" s="194"/>
      <c r="D116" s="195"/>
      <c r="E116" s="196"/>
      <c r="F116" s="195"/>
      <c r="G116" s="195"/>
      <c r="H116" s="195"/>
      <c r="I116" s="197"/>
      <c r="J116" s="192"/>
    </row>
    <row r="117" spans="1:10">
      <c r="A117" s="193"/>
      <c r="B117" s="193"/>
      <c r="C117" s="194"/>
      <c r="D117" s="195"/>
      <c r="E117" s="196"/>
      <c r="F117" s="195"/>
      <c r="G117" s="195"/>
      <c r="H117" s="195"/>
      <c r="I117" s="197"/>
      <c r="J117" s="192"/>
    </row>
    <row r="118" spans="1:10">
      <c r="A118" s="193"/>
      <c r="B118" s="193"/>
      <c r="C118" s="194"/>
      <c r="D118" s="195"/>
      <c r="E118" s="196"/>
      <c r="F118" s="195"/>
      <c r="G118" s="195"/>
      <c r="H118" s="195"/>
      <c r="I118" s="197"/>
      <c r="J118" s="192"/>
    </row>
    <row r="119" spans="1:10">
      <c r="A119" s="193"/>
      <c r="B119" s="193"/>
      <c r="C119" s="194"/>
      <c r="D119" s="195"/>
      <c r="E119" s="196"/>
      <c r="F119" s="195"/>
      <c r="G119" s="195"/>
      <c r="H119" s="195"/>
      <c r="I119" s="197"/>
      <c r="J119" s="192"/>
    </row>
    <row r="120" spans="1:10">
      <c r="A120" s="193"/>
      <c r="B120" s="193"/>
      <c r="C120" s="194"/>
      <c r="D120" s="195"/>
      <c r="E120" s="196"/>
      <c r="F120" s="195"/>
      <c r="G120" s="195"/>
      <c r="H120" s="195"/>
      <c r="I120" s="197"/>
      <c r="J120" s="192"/>
    </row>
    <row r="121" spans="1:10">
      <c r="A121" s="193"/>
      <c r="B121" s="193"/>
      <c r="C121" s="194"/>
      <c r="D121" s="195"/>
      <c r="E121" s="196"/>
      <c r="F121" s="195"/>
      <c r="G121" s="195"/>
      <c r="H121" s="195"/>
      <c r="I121" s="197"/>
      <c r="J121" s="192"/>
    </row>
    <row r="122" spans="1:10">
      <c r="A122" s="193"/>
      <c r="B122" s="193"/>
      <c r="C122" s="194"/>
      <c r="D122" s="195"/>
      <c r="E122" s="196"/>
      <c r="F122" s="195"/>
      <c r="G122" s="195"/>
      <c r="H122" s="195"/>
      <c r="I122" s="197"/>
      <c r="J122" s="192"/>
    </row>
    <row r="123" spans="1:10">
      <c r="A123" s="193"/>
      <c r="B123" s="193"/>
      <c r="C123" s="194"/>
      <c r="D123" s="195"/>
      <c r="E123" s="196"/>
      <c r="F123" s="195"/>
      <c r="G123" s="195"/>
      <c r="H123" s="195"/>
      <c r="I123" s="197"/>
      <c r="J123" s="192"/>
    </row>
    <row r="124" spans="1:10">
      <c r="A124" s="193"/>
      <c r="B124" s="193"/>
      <c r="C124" s="194"/>
      <c r="D124" s="195"/>
      <c r="E124" s="196"/>
      <c r="F124" s="195"/>
      <c r="G124" s="195"/>
      <c r="H124" s="195"/>
      <c r="I124" s="197"/>
      <c r="J124" s="192"/>
    </row>
    <row r="125" spans="1:10">
      <c r="A125" s="193"/>
      <c r="B125" s="193"/>
      <c r="C125" s="194"/>
      <c r="D125" s="195"/>
      <c r="E125" s="196"/>
      <c r="F125" s="195"/>
      <c r="G125" s="195"/>
      <c r="H125" s="195"/>
      <c r="I125" s="197"/>
      <c r="J125" s="192"/>
    </row>
  </sheetData>
  <mergeCells count="10">
    <mergeCell ref="A1:J1"/>
    <mergeCell ref="A2:J2"/>
    <mergeCell ref="A8:J8"/>
    <mergeCell ref="A9:A10"/>
    <mergeCell ref="B9:B10"/>
    <mergeCell ref="C9:C10"/>
    <mergeCell ref="D9:D10"/>
    <mergeCell ref="E9:F9"/>
    <mergeCell ref="G9:H9"/>
    <mergeCell ref="J9:J10"/>
  </mergeCells>
  <pageMargins left="0.31496062992125984" right="0.31496062992125984" top="0.35433070866141736" bottom="0.35433070866141736" header="0.31496062992125984" footer="0.31496062992125984"/>
  <pageSetup paperSize="9" scale="82" orientation="landscape"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29"/>
  <sheetViews>
    <sheetView view="pageBreakPreview" topLeftCell="A22" zoomScaleSheetLayoutView="100" workbookViewId="0">
      <selection activeCell="F14" sqref="F14"/>
    </sheetView>
  </sheetViews>
  <sheetFormatPr defaultColWidth="9" defaultRowHeight="24"/>
  <cols>
    <col min="1" max="1" width="8.42578125" style="202" customWidth="1"/>
    <col min="2" max="2" width="3.42578125" style="202" customWidth="1"/>
    <col min="3" max="3" width="28.5703125" style="202" customWidth="1"/>
    <col min="4" max="4" width="3.85546875" style="202" customWidth="1"/>
    <col min="5" max="5" width="17.28515625" style="202" customWidth="1"/>
    <col min="6" max="6" width="10.42578125" style="202" customWidth="1"/>
    <col min="7" max="7" width="17.28515625" style="202" customWidth="1"/>
    <col min="8" max="8" width="9.7109375" style="202" customWidth="1"/>
    <col min="9" max="16384" width="9" style="202"/>
  </cols>
  <sheetData>
    <row r="1" spans="1:8">
      <c r="A1" s="201"/>
      <c r="B1" s="201"/>
      <c r="C1" s="201"/>
      <c r="D1" s="201"/>
      <c r="E1" s="201"/>
      <c r="F1" s="201"/>
      <c r="G1" s="283" t="s">
        <v>114</v>
      </c>
      <c r="H1" s="283"/>
    </row>
    <row r="2" spans="1:8">
      <c r="A2" s="283" t="s">
        <v>17</v>
      </c>
      <c r="B2" s="283"/>
      <c r="C2" s="283"/>
      <c r="D2" s="283"/>
      <c r="E2" s="283"/>
      <c r="F2" s="283"/>
      <c r="G2" s="283"/>
      <c r="H2" s="283"/>
    </row>
    <row r="3" spans="1:8">
      <c r="A3" s="203" t="s">
        <v>30</v>
      </c>
      <c r="B3" s="203"/>
      <c r="C3" s="203"/>
      <c r="D3" s="203"/>
      <c r="E3" s="203"/>
      <c r="F3" s="203"/>
      <c r="G3" s="203"/>
      <c r="H3" s="203"/>
    </row>
    <row r="4" spans="1:8">
      <c r="A4" s="9" t="s">
        <v>91</v>
      </c>
      <c r="B4" s="9"/>
      <c r="C4" s="204"/>
      <c r="D4" s="204"/>
      <c r="E4" s="204"/>
      <c r="F4" s="204"/>
      <c r="G4" s="204"/>
      <c r="H4" s="204"/>
    </row>
    <row r="5" spans="1:8">
      <c r="A5" s="9" t="s">
        <v>220</v>
      </c>
      <c r="B5" s="9"/>
      <c r="C5" s="204"/>
      <c r="D5" s="204"/>
      <c r="E5" s="204"/>
      <c r="F5" s="204"/>
      <c r="G5" s="204"/>
      <c r="H5" s="204"/>
    </row>
    <row r="6" spans="1:8">
      <c r="A6" s="204" t="s">
        <v>92</v>
      </c>
      <c r="B6" s="204"/>
      <c r="C6" s="204"/>
      <c r="D6" s="204"/>
      <c r="E6" s="204"/>
      <c r="F6" s="204"/>
      <c r="G6" s="204"/>
      <c r="H6" s="204"/>
    </row>
    <row r="7" spans="1:8">
      <c r="A7" s="204" t="s">
        <v>28</v>
      </c>
      <c r="B7" s="204"/>
      <c r="C7" s="204"/>
      <c r="D7" s="204"/>
      <c r="E7" s="204"/>
      <c r="F7" s="204"/>
      <c r="G7" s="204"/>
      <c r="H7" s="204"/>
    </row>
    <row r="8" spans="1:8">
      <c r="A8" s="204" t="s">
        <v>33</v>
      </c>
      <c r="B8" s="204"/>
      <c r="C8" s="204"/>
      <c r="D8" s="204"/>
      <c r="E8" s="204"/>
      <c r="F8" s="204"/>
      <c r="G8" s="204"/>
      <c r="H8" s="204"/>
    </row>
    <row r="9" spans="1:8">
      <c r="A9" s="204" t="s">
        <v>155</v>
      </c>
      <c r="B9" s="204"/>
      <c r="C9" s="204"/>
      <c r="D9" s="204"/>
      <c r="E9" s="204" t="s">
        <v>26</v>
      </c>
      <c r="F9" s="204"/>
      <c r="G9" s="204"/>
      <c r="H9" s="204"/>
    </row>
    <row r="10" spans="1:8">
      <c r="A10" s="204" t="s">
        <v>171</v>
      </c>
      <c r="B10" s="204"/>
      <c r="C10" s="204"/>
      <c r="D10" s="205">
        <v>2</v>
      </c>
      <c r="E10" s="206" t="s">
        <v>15</v>
      </c>
      <c r="F10" s="15" t="str">
        <f>ปร.4ก!H7</f>
        <v>พฤษภาคม</v>
      </c>
      <c r="G10" s="204" t="s">
        <v>99</v>
      </c>
      <c r="H10" s="204"/>
    </row>
    <row r="11" spans="1:8" ht="24.75" thickBot="1">
      <c r="A11" s="284" t="s">
        <v>1</v>
      </c>
      <c r="B11" s="284"/>
      <c r="C11" s="284"/>
      <c r="D11" s="284"/>
      <c r="E11" s="284"/>
      <c r="F11" s="284"/>
      <c r="G11" s="284"/>
      <c r="H11" s="284"/>
    </row>
    <row r="12" spans="1:8" s="211" customFormat="1" ht="44.25" customHeight="1" thickTop="1" thickBot="1">
      <c r="A12" s="207" t="s">
        <v>2</v>
      </c>
      <c r="B12" s="285" t="s">
        <v>3</v>
      </c>
      <c r="C12" s="286"/>
      <c r="D12" s="287"/>
      <c r="E12" s="208" t="s">
        <v>22</v>
      </c>
      <c r="F12" s="209" t="s">
        <v>18</v>
      </c>
      <c r="G12" s="209" t="s">
        <v>19</v>
      </c>
      <c r="H12" s="210" t="s">
        <v>12</v>
      </c>
    </row>
    <row r="13" spans="1:8" ht="24.75" thickTop="1">
      <c r="A13" s="212">
        <v>1</v>
      </c>
      <c r="B13" s="288" t="s">
        <v>174</v>
      </c>
      <c r="C13" s="289"/>
      <c r="D13" s="290"/>
      <c r="E13" s="213">
        <f>ปร.4ก!I220</f>
        <v>5801580.3200000003</v>
      </c>
      <c r="F13" s="214">
        <v>1.3009999999999999</v>
      </c>
      <c r="G13" s="215">
        <f>'ปร.5 (ก)'!E13*'ปร.5 (ก)'!F13</f>
        <v>7547855.9963199999</v>
      </c>
      <c r="H13" s="216"/>
    </row>
    <row r="14" spans="1:8">
      <c r="A14" s="217"/>
      <c r="B14" s="279"/>
      <c r="C14" s="280"/>
      <c r="D14" s="281"/>
      <c r="E14" s="218"/>
      <c r="F14" s="214"/>
      <c r="G14" s="215"/>
      <c r="H14" s="219"/>
    </row>
    <row r="15" spans="1:8">
      <c r="A15" s="217"/>
      <c r="B15" s="291"/>
      <c r="C15" s="280"/>
      <c r="D15" s="281"/>
      <c r="E15" s="218"/>
      <c r="F15" s="214"/>
      <c r="G15" s="215"/>
      <c r="H15" s="219"/>
    </row>
    <row r="16" spans="1:8">
      <c r="A16" s="217"/>
      <c r="B16" s="279"/>
      <c r="C16" s="280"/>
      <c r="D16" s="281"/>
      <c r="E16" s="215"/>
      <c r="F16" s="214"/>
      <c r="G16" s="215"/>
      <c r="H16" s="219"/>
    </row>
    <row r="17" spans="1:8">
      <c r="A17" s="217"/>
      <c r="B17" s="276"/>
      <c r="C17" s="277"/>
      <c r="D17" s="278"/>
      <c r="E17" s="220"/>
      <c r="F17" s="220"/>
      <c r="G17" s="220"/>
      <c r="H17" s="219"/>
    </row>
    <row r="18" spans="1:8">
      <c r="A18" s="217"/>
      <c r="B18" s="279" t="s">
        <v>20</v>
      </c>
      <c r="C18" s="280"/>
      <c r="D18" s="281"/>
      <c r="E18" s="220"/>
      <c r="F18" s="220"/>
      <c r="G18" s="220"/>
      <c r="H18" s="219"/>
    </row>
    <row r="19" spans="1:8">
      <c r="A19" s="221"/>
      <c r="B19" s="279" t="s">
        <v>21</v>
      </c>
      <c r="C19" s="280"/>
      <c r="D19" s="281"/>
      <c r="E19" s="220"/>
      <c r="F19" s="220"/>
      <c r="G19" s="220"/>
      <c r="H19" s="219"/>
    </row>
    <row r="20" spans="1:8">
      <c r="A20" s="221"/>
      <c r="B20" s="279" t="s">
        <v>32</v>
      </c>
      <c r="C20" s="280"/>
      <c r="D20" s="281"/>
      <c r="E20" s="220"/>
      <c r="F20" s="220"/>
      <c r="G20" s="220"/>
      <c r="H20" s="219"/>
    </row>
    <row r="21" spans="1:8">
      <c r="A21" s="221"/>
      <c r="B21" s="279" t="s">
        <v>172</v>
      </c>
      <c r="C21" s="280"/>
      <c r="D21" s="281"/>
      <c r="E21" s="220"/>
      <c r="F21" s="220"/>
      <c r="G21" s="220"/>
      <c r="H21" s="219"/>
    </row>
    <row r="22" spans="1:8" ht="24.75" thickBot="1">
      <c r="A22" s="222"/>
      <c r="B22" s="273" t="s">
        <v>29</v>
      </c>
      <c r="C22" s="274"/>
      <c r="D22" s="275"/>
      <c r="E22" s="223"/>
      <c r="F22" s="224"/>
      <c r="G22" s="224"/>
      <c r="H22" s="225"/>
    </row>
    <row r="23" spans="1:8" ht="25.5" thickTop="1" thickBot="1">
      <c r="A23" s="272" t="s">
        <v>35</v>
      </c>
      <c r="B23" s="272"/>
      <c r="C23" s="272"/>
      <c r="D23" s="272"/>
      <c r="E23" s="272"/>
      <c r="F23" s="272"/>
      <c r="G23" s="226">
        <f>SUM(G13:G22)</f>
        <v>7547855.9963199999</v>
      </c>
    </row>
    <row r="24" spans="1:8" ht="24.75" thickTop="1">
      <c r="C24" s="227"/>
    </row>
    <row r="25" spans="1:8" ht="45" customHeight="1">
      <c r="A25" s="282"/>
      <c r="B25" s="282"/>
      <c r="C25" s="282"/>
      <c r="D25" s="282"/>
      <c r="E25" s="282"/>
      <c r="F25" s="282"/>
      <c r="G25" s="282"/>
      <c r="H25" s="282"/>
    </row>
    <row r="26" spans="1:8">
      <c r="A26" s="282"/>
      <c r="B26" s="282"/>
      <c r="C26" s="282"/>
      <c r="D26" s="282"/>
      <c r="E26" s="282"/>
      <c r="F26" s="282"/>
      <c r="G26" s="282"/>
      <c r="H26" s="282"/>
    </row>
    <row r="27" spans="1:8">
      <c r="A27" s="271" t="s">
        <v>39</v>
      </c>
      <c r="B27" s="271"/>
      <c r="C27" s="271"/>
      <c r="D27" s="271"/>
      <c r="E27" s="271"/>
      <c r="F27" s="271"/>
      <c r="G27" s="271"/>
      <c r="H27" s="271"/>
    </row>
    <row r="28" spans="1:8">
      <c r="A28" s="270"/>
      <c r="B28" s="270"/>
      <c r="C28" s="270"/>
      <c r="D28" s="270"/>
      <c r="E28" s="270"/>
      <c r="F28" s="270"/>
      <c r="G28" s="270"/>
      <c r="H28" s="270"/>
    </row>
    <row r="29" spans="1:8">
      <c r="A29" s="271"/>
      <c r="B29" s="271"/>
      <c r="C29" s="271"/>
      <c r="D29" s="271"/>
      <c r="E29" s="271"/>
      <c r="F29" s="271"/>
      <c r="G29" s="271"/>
      <c r="H29" s="271"/>
    </row>
  </sheetData>
  <mergeCells count="20">
    <mergeCell ref="G1:H1"/>
    <mergeCell ref="B16:D16"/>
    <mergeCell ref="B19:D19"/>
    <mergeCell ref="B20:D20"/>
    <mergeCell ref="B21:D21"/>
    <mergeCell ref="A2:H2"/>
    <mergeCell ref="A11:H11"/>
    <mergeCell ref="B12:D12"/>
    <mergeCell ref="B13:D13"/>
    <mergeCell ref="B14:D14"/>
    <mergeCell ref="B15:D15"/>
    <mergeCell ref="A28:H28"/>
    <mergeCell ref="A29:H29"/>
    <mergeCell ref="A23:F23"/>
    <mergeCell ref="B22:D22"/>
    <mergeCell ref="B17:D17"/>
    <mergeCell ref="B18:D18"/>
    <mergeCell ref="A25:H25"/>
    <mergeCell ref="A27:H27"/>
    <mergeCell ref="A26:H26"/>
  </mergeCells>
  <printOptions horizontalCentered="1"/>
  <pageMargins left="0.31496062992126" right="0.31496062992126" top="0.35433070866141703" bottom="0.15748031496063" header="0.31496062992126" footer="0.31496062992126"/>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BreakPreview" topLeftCell="A11" zoomScaleSheetLayoutView="100" workbookViewId="0">
      <selection activeCell="E14" sqref="E14"/>
    </sheetView>
  </sheetViews>
  <sheetFormatPr defaultColWidth="9" defaultRowHeight="24"/>
  <cols>
    <col min="1" max="1" width="7.42578125" style="202" customWidth="1"/>
    <col min="2" max="2" width="3.42578125" style="202" customWidth="1"/>
    <col min="3" max="3" width="28.42578125" style="202" customWidth="1"/>
    <col min="4" max="4" width="3.42578125" style="202" customWidth="1"/>
    <col min="5" max="5" width="16.42578125" style="202" customWidth="1"/>
    <col min="6" max="6" width="13.42578125" style="202" customWidth="1"/>
    <col min="7" max="7" width="16.42578125" style="202" customWidth="1"/>
    <col min="8" max="8" width="9.85546875" style="202" customWidth="1"/>
    <col min="9" max="16384" width="9" style="202"/>
  </cols>
  <sheetData>
    <row r="1" spans="1:8">
      <c r="A1" s="292" t="s">
        <v>112</v>
      </c>
      <c r="B1" s="292"/>
      <c r="C1" s="292"/>
      <c r="D1" s="292"/>
      <c r="E1" s="292"/>
      <c r="F1" s="292"/>
      <c r="G1" s="292"/>
      <c r="H1" s="292"/>
    </row>
    <row r="2" spans="1:8">
      <c r="A2" s="283" t="s">
        <v>17</v>
      </c>
      <c r="B2" s="283"/>
      <c r="C2" s="283"/>
      <c r="D2" s="283"/>
      <c r="E2" s="283"/>
      <c r="F2" s="283"/>
      <c r="G2" s="283"/>
      <c r="H2" s="283"/>
    </row>
    <row r="3" spans="1:8">
      <c r="A3" s="203" t="s">
        <v>30</v>
      </c>
      <c r="B3" s="203"/>
      <c r="C3" s="203"/>
      <c r="D3" s="203"/>
      <c r="E3" s="203"/>
      <c r="F3" s="203"/>
      <c r="G3" s="203"/>
      <c r="H3" s="203"/>
    </row>
    <row r="4" spans="1:8">
      <c r="A4" s="9" t="s">
        <v>91</v>
      </c>
      <c r="B4" s="9"/>
      <c r="C4" s="204"/>
      <c r="D4" s="204"/>
      <c r="E4" s="204"/>
      <c r="F4" s="204"/>
      <c r="G4" s="204"/>
      <c r="H4" s="204"/>
    </row>
    <row r="5" spans="1:8">
      <c r="A5" s="9" t="s">
        <v>220</v>
      </c>
      <c r="B5" s="9"/>
      <c r="C5" s="204"/>
      <c r="D5" s="204"/>
      <c r="E5" s="204"/>
      <c r="F5" s="204"/>
      <c r="G5" s="204"/>
      <c r="H5" s="204"/>
    </row>
    <row r="6" spans="1:8">
      <c r="A6" s="204" t="s">
        <v>92</v>
      </c>
      <c r="B6" s="204"/>
      <c r="C6" s="204"/>
      <c r="D6" s="204"/>
      <c r="E6" s="204"/>
      <c r="F6" s="204"/>
      <c r="G6" s="204"/>
      <c r="H6" s="204"/>
    </row>
    <row r="7" spans="1:8">
      <c r="A7" s="204" t="s">
        <v>28</v>
      </c>
      <c r="B7" s="204"/>
      <c r="C7" s="204"/>
      <c r="D7" s="204"/>
      <c r="E7" s="204"/>
      <c r="F7" s="204"/>
      <c r="G7" s="204"/>
      <c r="H7" s="204"/>
    </row>
    <row r="8" spans="1:8">
      <c r="A8" s="204" t="s">
        <v>33</v>
      </c>
      <c r="B8" s="204"/>
      <c r="C8" s="204"/>
      <c r="D8" s="204"/>
      <c r="E8" s="204"/>
      <c r="F8" s="204"/>
      <c r="G8" s="204"/>
      <c r="H8" s="204"/>
    </row>
    <row r="9" spans="1:8">
      <c r="A9" s="204" t="s">
        <v>154</v>
      </c>
      <c r="B9" s="204"/>
      <c r="C9" s="204"/>
      <c r="D9" s="204"/>
      <c r="E9" s="204" t="s">
        <v>26</v>
      </c>
      <c r="F9" s="204"/>
      <c r="G9" s="204"/>
      <c r="H9" s="204"/>
    </row>
    <row r="10" spans="1:8">
      <c r="A10" s="204" t="s">
        <v>171</v>
      </c>
      <c r="B10" s="204"/>
      <c r="C10" s="204"/>
      <c r="D10" s="205">
        <v>2</v>
      </c>
      <c r="E10" s="228" t="s">
        <v>15</v>
      </c>
      <c r="F10" s="15" t="str">
        <f>ปร.4ก!H7</f>
        <v>พฤษภาคม</v>
      </c>
      <c r="G10" s="204" t="s">
        <v>99</v>
      </c>
      <c r="H10" s="204"/>
    </row>
    <row r="11" spans="1:8" ht="24.75" thickBot="1">
      <c r="A11" s="284" t="s">
        <v>1</v>
      </c>
      <c r="B11" s="284"/>
      <c r="C11" s="284"/>
      <c r="D11" s="284"/>
      <c r="E11" s="284"/>
      <c r="F11" s="284"/>
      <c r="G11" s="284"/>
      <c r="H11" s="284"/>
    </row>
    <row r="12" spans="1:8" s="211" customFormat="1" ht="44.25" customHeight="1" thickTop="1" thickBot="1">
      <c r="A12" s="207" t="s">
        <v>2</v>
      </c>
      <c r="B12" s="285" t="s">
        <v>3</v>
      </c>
      <c r="C12" s="286"/>
      <c r="D12" s="287"/>
      <c r="E12" s="208" t="s">
        <v>110</v>
      </c>
      <c r="F12" s="208" t="s">
        <v>111</v>
      </c>
      <c r="G12" s="209" t="s">
        <v>19</v>
      </c>
      <c r="H12" s="210" t="s">
        <v>12</v>
      </c>
    </row>
    <row r="13" spans="1:8" ht="24.75" thickTop="1">
      <c r="A13" s="212">
        <v>1</v>
      </c>
      <c r="B13" s="288" t="s">
        <v>173</v>
      </c>
      <c r="C13" s="289"/>
      <c r="D13" s="290"/>
      <c r="E13" s="213">
        <f>ปร.4ข!I78</f>
        <v>4602216.666666666</v>
      </c>
      <c r="F13" s="218">
        <f>SUM(E13*7%)</f>
        <v>322155.16666666663</v>
      </c>
      <c r="G13" s="215">
        <f>SUM(E13+F13)</f>
        <v>4924371.833333333</v>
      </c>
      <c r="H13" s="216"/>
    </row>
    <row r="14" spans="1:8">
      <c r="A14" s="217"/>
      <c r="B14" s="279"/>
      <c r="C14" s="280"/>
      <c r="D14" s="281"/>
      <c r="E14" s="218"/>
      <c r="F14" s="214"/>
      <c r="G14" s="215"/>
      <c r="H14" s="219"/>
    </row>
    <row r="15" spans="1:8">
      <c r="A15" s="217"/>
      <c r="B15" s="291"/>
      <c r="C15" s="280"/>
      <c r="D15" s="281"/>
      <c r="E15" s="218"/>
      <c r="F15" s="214"/>
      <c r="G15" s="215"/>
      <c r="H15" s="219"/>
    </row>
    <row r="16" spans="1:8">
      <c r="A16" s="217"/>
      <c r="B16" s="279"/>
      <c r="C16" s="280"/>
      <c r="D16" s="281"/>
      <c r="E16" s="215"/>
      <c r="F16" s="214"/>
      <c r="G16" s="215"/>
      <c r="H16" s="219"/>
    </row>
    <row r="17" spans="1:8">
      <c r="A17" s="217"/>
      <c r="B17" s="276"/>
      <c r="C17" s="277"/>
      <c r="D17" s="278"/>
      <c r="E17" s="220"/>
      <c r="F17" s="220"/>
      <c r="G17" s="220"/>
      <c r="H17" s="219"/>
    </row>
    <row r="18" spans="1:8">
      <c r="A18" s="217"/>
      <c r="B18" s="279" t="s">
        <v>20</v>
      </c>
      <c r="C18" s="280"/>
      <c r="D18" s="281"/>
      <c r="E18" s="220"/>
      <c r="F18" s="220"/>
      <c r="G18" s="220"/>
      <c r="H18" s="219"/>
    </row>
    <row r="19" spans="1:8">
      <c r="A19" s="221"/>
      <c r="B19" s="279" t="s">
        <v>21</v>
      </c>
      <c r="C19" s="280"/>
      <c r="D19" s="281"/>
      <c r="E19" s="220"/>
      <c r="F19" s="220"/>
      <c r="G19" s="220"/>
      <c r="H19" s="219"/>
    </row>
    <row r="20" spans="1:8">
      <c r="A20" s="221"/>
      <c r="B20" s="279" t="s">
        <v>32</v>
      </c>
      <c r="C20" s="280"/>
      <c r="D20" s="281"/>
      <c r="E20" s="220"/>
      <c r="F20" s="220"/>
      <c r="G20" s="220"/>
      <c r="H20" s="219"/>
    </row>
    <row r="21" spans="1:8">
      <c r="A21" s="221"/>
      <c r="B21" s="279" t="s">
        <v>172</v>
      </c>
      <c r="C21" s="280"/>
      <c r="D21" s="281"/>
      <c r="E21" s="220"/>
      <c r="F21" s="220"/>
      <c r="G21" s="220"/>
      <c r="H21" s="219"/>
    </row>
    <row r="22" spans="1:8" ht="24.75" thickBot="1">
      <c r="A22" s="222"/>
      <c r="B22" s="273" t="s">
        <v>29</v>
      </c>
      <c r="C22" s="274"/>
      <c r="D22" s="275"/>
      <c r="E22" s="223"/>
      <c r="F22" s="224"/>
      <c r="G22" s="224"/>
      <c r="H22" s="225"/>
    </row>
    <row r="23" spans="1:8" ht="25.5" thickTop="1" thickBot="1">
      <c r="A23" s="272" t="s">
        <v>35</v>
      </c>
      <c r="B23" s="272"/>
      <c r="C23" s="272"/>
      <c r="D23" s="272"/>
      <c r="E23" s="272"/>
      <c r="F23" s="272"/>
      <c r="G23" s="226">
        <f>SUM(G13:G22)</f>
        <v>4924371.833333333</v>
      </c>
    </row>
    <row r="24" spans="1:8" ht="24.75" thickTop="1">
      <c r="C24" s="227"/>
    </row>
    <row r="25" spans="1:8" ht="45" customHeight="1">
      <c r="A25" s="282"/>
      <c r="B25" s="282"/>
      <c r="C25" s="282"/>
      <c r="D25" s="282"/>
      <c r="E25" s="282"/>
      <c r="F25" s="282"/>
      <c r="G25" s="282"/>
      <c r="H25" s="282"/>
    </row>
    <row r="26" spans="1:8">
      <c r="A26" s="282"/>
      <c r="B26" s="282"/>
      <c r="C26" s="282"/>
      <c r="D26" s="282"/>
      <c r="E26" s="282"/>
      <c r="F26" s="282"/>
      <c r="G26" s="282"/>
      <c r="H26" s="282"/>
    </row>
    <row r="27" spans="1:8">
      <c r="A27" s="271" t="s">
        <v>39</v>
      </c>
      <c r="B27" s="271"/>
      <c r="C27" s="271"/>
      <c r="D27" s="271"/>
      <c r="E27" s="271"/>
      <c r="F27" s="271"/>
      <c r="G27" s="271"/>
      <c r="H27" s="271"/>
    </row>
    <row r="28" spans="1:8">
      <c r="A28" s="270"/>
      <c r="B28" s="270"/>
      <c r="C28" s="270"/>
      <c r="D28" s="270"/>
      <c r="E28" s="270"/>
      <c r="F28" s="270"/>
      <c r="G28" s="270"/>
      <c r="H28" s="270"/>
    </row>
    <row r="29" spans="1:8">
      <c r="A29" s="271"/>
      <c r="B29" s="271"/>
      <c r="C29" s="271"/>
      <c r="D29" s="271"/>
      <c r="E29" s="271"/>
      <c r="F29" s="271"/>
      <c r="G29" s="271"/>
      <c r="H29" s="271"/>
    </row>
  </sheetData>
  <mergeCells count="20">
    <mergeCell ref="A25:H25"/>
    <mergeCell ref="A26:H26"/>
    <mergeCell ref="A27:H27"/>
    <mergeCell ref="A28:H28"/>
    <mergeCell ref="A29:H29"/>
    <mergeCell ref="A23:F23"/>
    <mergeCell ref="B15:D15"/>
    <mergeCell ref="B16:D16"/>
    <mergeCell ref="B17:D17"/>
    <mergeCell ref="B18:D18"/>
    <mergeCell ref="B19:D19"/>
    <mergeCell ref="B20:D20"/>
    <mergeCell ref="B21:D21"/>
    <mergeCell ref="B22:D22"/>
    <mergeCell ref="B14:D14"/>
    <mergeCell ref="A1:H1"/>
    <mergeCell ref="A2:H2"/>
    <mergeCell ref="A11:H11"/>
    <mergeCell ref="B12:D12"/>
    <mergeCell ref="B13:D13"/>
  </mergeCells>
  <printOptions horizontalCentered="1"/>
  <pageMargins left="0.31496062992126" right="0.31496062992126" top="0.35433070866141703" bottom="0.15748031496063" header="0.31496062992126" footer="0.31496062992126"/>
  <pageSetup paperSize="9" scale="9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32"/>
  <sheetViews>
    <sheetView tabSelected="1" view="pageBreakPreview" topLeftCell="A10" zoomScaleSheetLayoutView="100" workbookViewId="0">
      <selection activeCell="B20" sqref="B20:E20"/>
    </sheetView>
  </sheetViews>
  <sheetFormatPr defaultColWidth="12.28515625" defaultRowHeight="24"/>
  <cols>
    <col min="1" max="16384" width="12.28515625" style="202"/>
  </cols>
  <sheetData>
    <row r="1" spans="1:8">
      <c r="A1" s="292" t="s">
        <v>27</v>
      </c>
      <c r="B1" s="292"/>
      <c r="C1" s="292"/>
      <c r="D1" s="292"/>
      <c r="E1" s="292"/>
      <c r="F1" s="292"/>
      <c r="G1" s="292"/>
      <c r="H1" s="292"/>
    </row>
    <row r="2" spans="1:8">
      <c r="A2" s="283" t="s">
        <v>23</v>
      </c>
      <c r="B2" s="283"/>
      <c r="C2" s="283"/>
      <c r="D2" s="283"/>
      <c r="E2" s="283"/>
      <c r="F2" s="283"/>
      <c r="G2" s="283"/>
      <c r="H2" s="283"/>
    </row>
    <row r="3" spans="1:8">
      <c r="A3" s="203" t="s">
        <v>30</v>
      </c>
      <c r="B3" s="203"/>
      <c r="C3" s="203"/>
      <c r="D3" s="203"/>
      <c r="E3" s="203"/>
      <c r="F3" s="203"/>
      <c r="G3" s="203"/>
      <c r="H3" s="203"/>
    </row>
    <row r="4" spans="1:8">
      <c r="A4" s="9" t="s">
        <v>91</v>
      </c>
      <c r="B4" s="9"/>
      <c r="C4" s="204"/>
      <c r="D4" s="204"/>
      <c r="E4" s="204"/>
      <c r="F4" s="204"/>
      <c r="G4" s="204"/>
      <c r="H4" s="204"/>
    </row>
    <row r="5" spans="1:8">
      <c r="A5" s="9" t="s">
        <v>220</v>
      </c>
      <c r="B5" s="9"/>
      <c r="C5" s="204"/>
      <c r="D5" s="204"/>
      <c r="E5" s="204"/>
      <c r="F5" s="204"/>
      <c r="G5" s="204"/>
      <c r="H5" s="204"/>
    </row>
    <row r="6" spans="1:8">
      <c r="A6" s="204" t="s">
        <v>93</v>
      </c>
      <c r="B6" s="204"/>
      <c r="C6" s="204"/>
      <c r="D6" s="204"/>
      <c r="E6" s="204"/>
      <c r="F6" s="204"/>
      <c r="G6" s="204"/>
      <c r="H6" s="204"/>
    </row>
    <row r="7" spans="1:8">
      <c r="A7" s="204" t="s">
        <v>28</v>
      </c>
      <c r="B7" s="204"/>
      <c r="C7" s="204"/>
      <c r="D7" s="204"/>
      <c r="E7" s="204"/>
      <c r="F7" s="204"/>
      <c r="G7" s="204"/>
      <c r="H7" s="204"/>
    </row>
    <row r="8" spans="1:8">
      <c r="A8" s="204" t="s">
        <v>33</v>
      </c>
      <c r="B8" s="204"/>
      <c r="C8" s="204"/>
      <c r="D8" s="204"/>
      <c r="E8" s="204"/>
      <c r="F8" s="204"/>
      <c r="G8" s="204"/>
      <c r="H8" s="204"/>
    </row>
    <row r="9" spans="1:8">
      <c r="A9" s="204" t="s">
        <v>226</v>
      </c>
      <c r="B9" s="204"/>
      <c r="C9" s="204"/>
      <c r="D9" s="204"/>
      <c r="E9" s="204" t="s">
        <v>26</v>
      </c>
      <c r="F9" s="204"/>
      <c r="G9" s="204"/>
      <c r="H9" s="204"/>
    </row>
    <row r="10" spans="1:8">
      <c r="A10" s="204" t="s">
        <v>171</v>
      </c>
      <c r="B10" s="204"/>
      <c r="C10" s="204"/>
      <c r="D10" s="205">
        <f>ปร.4ก!F7</f>
        <v>2</v>
      </c>
      <c r="E10" s="206" t="s">
        <v>15</v>
      </c>
      <c r="F10" s="15" t="str">
        <f>ปร.4ก!H7</f>
        <v>พฤษภาคม</v>
      </c>
      <c r="G10" s="204" t="s">
        <v>99</v>
      </c>
      <c r="H10" s="204"/>
    </row>
    <row r="11" spans="1:8" ht="24.75" thickBot="1">
      <c r="A11" s="284" t="s">
        <v>1</v>
      </c>
      <c r="B11" s="284"/>
      <c r="C11" s="284"/>
      <c r="D11" s="284"/>
      <c r="E11" s="284"/>
      <c r="F11" s="284"/>
      <c r="G11" s="284"/>
      <c r="H11" s="284"/>
    </row>
    <row r="12" spans="1:8" s="211" customFormat="1" ht="44.25" customHeight="1" thickTop="1" thickBot="1">
      <c r="A12" s="207" t="s">
        <v>2</v>
      </c>
      <c r="B12" s="285" t="s">
        <v>3</v>
      </c>
      <c r="C12" s="286"/>
      <c r="D12" s="286"/>
      <c r="E12" s="287"/>
      <c r="F12" s="285" t="s">
        <v>19</v>
      </c>
      <c r="G12" s="287"/>
      <c r="H12" s="210" t="s">
        <v>12</v>
      </c>
    </row>
    <row r="13" spans="1:8" ht="24.75" thickTop="1">
      <c r="A13" s="229">
        <v>1</v>
      </c>
      <c r="B13" s="288" t="str">
        <f>'ปร.5 (ก)'!B13:D13</f>
        <v>หมวดที่ 1 งานปรับปรุงห้องปฎิบัติการ</v>
      </c>
      <c r="C13" s="289"/>
      <c r="D13" s="289"/>
      <c r="E13" s="290"/>
      <c r="F13" s="309">
        <f>'ปร.5 (ก)'!G23</f>
        <v>7547855.9963199999</v>
      </c>
      <c r="G13" s="310"/>
      <c r="H13" s="216"/>
    </row>
    <row r="14" spans="1:8">
      <c r="A14" s="230">
        <v>2</v>
      </c>
      <c r="B14" s="312" t="str">
        <f>'ปร.5 (ข) '!B13:D13</f>
        <v>หมวดที่ 2  ครุภัณฑ์</v>
      </c>
      <c r="C14" s="313"/>
      <c r="D14" s="313"/>
      <c r="E14" s="314"/>
      <c r="F14" s="311">
        <f>'ปร.5 (ข) '!G23</f>
        <v>4924371.833333333</v>
      </c>
      <c r="G14" s="298"/>
      <c r="H14" s="219"/>
    </row>
    <row r="15" spans="1:8">
      <c r="A15" s="221"/>
      <c r="B15" s="276"/>
      <c r="C15" s="277"/>
      <c r="D15" s="277"/>
      <c r="E15" s="278"/>
      <c r="F15" s="297"/>
      <c r="G15" s="298"/>
      <c r="H15" s="219"/>
    </row>
    <row r="16" spans="1:8">
      <c r="A16" s="221"/>
      <c r="B16" s="276"/>
      <c r="C16" s="277"/>
      <c r="D16" s="277"/>
      <c r="E16" s="278"/>
      <c r="F16" s="297"/>
      <c r="G16" s="298"/>
      <c r="H16" s="219"/>
    </row>
    <row r="17" spans="1:8">
      <c r="A17" s="221"/>
      <c r="B17" s="276"/>
      <c r="C17" s="277"/>
      <c r="D17" s="277"/>
      <c r="E17" s="278"/>
      <c r="F17" s="297"/>
      <c r="G17" s="298"/>
      <c r="H17" s="219"/>
    </row>
    <row r="18" spans="1:8">
      <c r="A18" s="221"/>
      <c r="B18" s="276"/>
      <c r="C18" s="277"/>
      <c r="D18" s="277"/>
      <c r="E18" s="278"/>
      <c r="F18" s="297"/>
      <c r="G18" s="298"/>
      <c r="H18" s="219"/>
    </row>
    <row r="19" spans="1:8" ht="24.75" thickBot="1">
      <c r="A19" s="303" t="s">
        <v>24</v>
      </c>
      <c r="B19" s="294" t="s">
        <v>25</v>
      </c>
      <c r="C19" s="295"/>
      <c r="D19" s="295"/>
      <c r="E19" s="296"/>
      <c r="F19" s="299">
        <f>SUM(F13:G16)</f>
        <v>12472227.829653334</v>
      </c>
      <c r="G19" s="300"/>
      <c r="H19" s="231"/>
    </row>
    <row r="20" spans="1:8" ht="25.5" thickTop="1" thickBot="1">
      <c r="A20" s="304"/>
      <c r="B20" s="294" t="s">
        <v>224</v>
      </c>
      <c r="C20" s="295"/>
      <c r="D20" s="295"/>
      <c r="E20" s="296"/>
      <c r="F20" s="315">
        <f>F19</f>
        <v>12472227.829653334</v>
      </c>
      <c r="G20" s="316"/>
      <c r="H20" s="232"/>
    </row>
    <row r="21" spans="1:8" ht="38.25" customHeight="1" thickTop="1">
      <c r="A21" s="304"/>
      <c r="B21" s="256" t="str">
        <f>BAHTTEXT(F20)</f>
        <v>สิบสองล้านสี่แสนเจ็ดหมื่นสองพันสองร้อยยี่สิบเจ็ดบาทแปดสิบสามสตางค์</v>
      </c>
      <c r="C21" s="257"/>
      <c r="D21" s="257"/>
      <c r="E21" s="258"/>
      <c r="F21" s="259"/>
      <c r="G21" s="260"/>
      <c r="H21" s="233"/>
    </row>
    <row r="22" spans="1:8" ht="14.25" customHeight="1" thickBot="1">
      <c r="A22" s="305"/>
      <c r="B22" s="306"/>
      <c r="C22" s="307"/>
      <c r="D22" s="307"/>
      <c r="E22" s="308"/>
      <c r="F22" s="301"/>
      <c r="G22" s="302"/>
      <c r="H22" s="225"/>
    </row>
    <row r="23" spans="1:8" ht="24.75" thickTop="1">
      <c r="A23" s="272"/>
      <c r="B23" s="272"/>
      <c r="C23" s="272"/>
      <c r="D23" s="272"/>
      <c r="E23" s="272"/>
      <c r="F23" s="272"/>
      <c r="G23" s="234"/>
    </row>
    <row r="25" spans="1:8" ht="45" customHeight="1">
      <c r="A25" s="282"/>
      <c r="B25" s="282"/>
      <c r="C25" s="282"/>
      <c r="D25" s="282"/>
      <c r="E25" s="282"/>
      <c r="F25" s="282"/>
      <c r="G25" s="282"/>
      <c r="H25" s="282"/>
    </row>
    <row r="26" spans="1:8">
      <c r="A26" s="282"/>
      <c r="B26" s="282"/>
      <c r="C26" s="282"/>
      <c r="D26" s="282"/>
      <c r="E26" s="282"/>
      <c r="F26" s="282"/>
      <c r="G26" s="282"/>
      <c r="H26" s="282"/>
    </row>
    <row r="27" spans="1:8">
      <c r="A27" s="271" t="s">
        <v>39</v>
      </c>
      <c r="B27" s="271"/>
      <c r="C27" s="271"/>
      <c r="D27" s="271"/>
      <c r="E27" s="271"/>
      <c r="F27" s="271"/>
      <c r="G27" s="271"/>
      <c r="H27" s="271"/>
    </row>
    <row r="28" spans="1:8">
      <c r="A28" s="270"/>
      <c r="B28" s="270"/>
      <c r="C28" s="270"/>
      <c r="D28" s="270"/>
      <c r="E28" s="270"/>
      <c r="F28" s="270"/>
      <c r="G28" s="270"/>
      <c r="H28" s="270"/>
    </row>
    <row r="29" spans="1:8">
      <c r="A29" s="271"/>
      <c r="B29" s="271"/>
      <c r="C29" s="271"/>
      <c r="D29" s="271"/>
      <c r="E29" s="271"/>
      <c r="F29" s="271"/>
      <c r="G29" s="271"/>
      <c r="H29" s="271"/>
    </row>
    <row r="30" spans="1:8" ht="34.5" customHeight="1"/>
    <row r="32" spans="1:8">
      <c r="A32" s="293"/>
      <c r="B32" s="293"/>
      <c r="C32" s="293"/>
      <c r="D32" s="293"/>
      <c r="E32" s="293"/>
      <c r="F32" s="293"/>
      <c r="G32" s="293"/>
      <c r="H32" s="293"/>
    </row>
  </sheetData>
  <mergeCells count="31">
    <mergeCell ref="A19:A22"/>
    <mergeCell ref="B20:E20"/>
    <mergeCell ref="B22:E22"/>
    <mergeCell ref="A1:H1"/>
    <mergeCell ref="A2:H2"/>
    <mergeCell ref="A11:H11"/>
    <mergeCell ref="F15:G15"/>
    <mergeCell ref="B15:E15"/>
    <mergeCell ref="F12:G12"/>
    <mergeCell ref="F13:G13"/>
    <mergeCell ref="F14:G14"/>
    <mergeCell ref="B12:E12"/>
    <mergeCell ref="B13:E13"/>
    <mergeCell ref="B14:E14"/>
    <mergeCell ref="F20:G20"/>
    <mergeCell ref="A32:H32"/>
    <mergeCell ref="A28:H28"/>
    <mergeCell ref="A29:H29"/>
    <mergeCell ref="B16:E16"/>
    <mergeCell ref="A25:H25"/>
    <mergeCell ref="A26:H26"/>
    <mergeCell ref="A27:H27"/>
    <mergeCell ref="A23:F23"/>
    <mergeCell ref="B17:E17"/>
    <mergeCell ref="B18:E18"/>
    <mergeCell ref="B19:E19"/>
    <mergeCell ref="F16:G16"/>
    <mergeCell ref="F17:G17"/>
    <mergeCell ref="F18:G18"/>
    <mergeCell ref="F19:G19"/>
    <mergeCell ref="F22:G22"/>
  </mergeCells>
  <printOptions horizontalCentered="1"/>
  <pageMargins left="0.31496062992126" right="0.31496062992126" top="0.35433070866141703" bottom="0.15748031496063" header="0.31496062992126" footer="0.31496062992126"/>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ปร.4ก</vt:lpstr>
      <vt:lpstr>ปร.4ข</vt:lpstr>
      <vt:lpstr>ปร.4.ข</vt:lpstr>
      <vt:lpstr>ปร.5 (ก)</vt:lpstr>
      <vt:lpstr>ปร.5 (ข) </vt:lpstr>
      <vt:lpstr>ปร.6</vt:lpstr>
      <vt:lpstr>ปร.4ข!Print_Area</vt:lpstr>
      <vt:lpstr>'ปร.5 (ก)'!Print_Area</vt:lpstr>
      <vt:lpstr>'ปร.5 (ข) '!Print_Area</vt:lpstr>
      <vt:lpstr>ปร.6!Print_Area</vt:lpstr>
      <vt:lpstr>ปร.4.ข!Print_Titles</vt:lpstr>
      <vt:lpstr>ปร.4ก!Print_Titles</vt:lpstr>
      <vt:lpstr>ปร.4ข!Print_Titles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PC</cp:lastModifiedBy>
  <cp:lastPrinted>2024-05-02T06:25:54Z</cp:lastPrinted>
  <dcterms:created xsi:type="dcterms:W3CDTF">2012-07-11T01:02:50Z</dcterms:created>
  <dcterms:modified xsi:type="dcterms:W3CDTF">2024-05-02T11:22:04Z</dcterms:modified>
</cp:coreProperties>
</file>