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พัสดุ\โครงการก่อสร้าง\ราคากลาง ปร.4,5,6 Excel\"/>
    </mc:Choice>
  </mc:AlternateContent>
  <xr:revisionPtr revIDLastSave="0" documentId="8_{B05418A0-5A3B-4ED6-9FB5-0544F6F8EC3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ปร5" sheetId="1" r:id="rId1"/>
    <sheet name="ปร.4" sheetId="2" r:id="rId2"/>
    <sheet name="งานต้นทุน" sheetId="3" r:id="rId3"/>
    <sheet name="ราคาวัสดุ" sheetId="4" r:id="rId4"/>
    <sheet name="สรุปวัสดุ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E60" i="3" l="1"/>
  <c r="I50" i="3"/>
  <c r="E50" i="3"/>
  <c r="E38" i="3" s="1"/>
  <c r="H15" i="2"/>
  <c r="G12" i="3"/>
  <c r="C17" i="3"/>
  <c r="G13" i="2"/>
  <c r="E62" i="3"/>
  <c r="O21" i="2"/>
  <c r="O20" i="2"/>
  <c r="O19" i="2"/>
  <c r="O18" i="2"/>
  <c r="O17" i="2"/>
  <c r="M8" i="1"/>
  <c r="N12" i="3" l="1"/>
  <c r="K15" i="3" s="1"/>
  <c r="E7" i="3"/>
  <c r="N9" i="3" s="1"/>
  <c r="N21" i="3"/>
  <c r="N10" i="3"/>
  <c r="E13" i="3"/>
  <c r="I60" i="3"/>
  <c r="I38" i="3"/>
  <c r="J30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N68" i="3" s="1"/>
  <c r="J15" i="5"/>
  <c r="J14" i="5"/>
  <c r="J13" i="5"/>
  <c r="H18" i="3" s="1"/>
  <c r="J12" i="5"/>
  <c r="K19" i="2" l="1"/>
  <c r="K20" i="2"/>
  <c r="K21" i="2"/>
  <c r="K14" i="2"/>
  <c r="K16" i="2"/>
  <c r="I14" i="2"/>
  <c r="L14" i="2" s="1"/>
  <c r="I16" i="2"/>
  <c r="L16" i="2" s="1"/>
  <c r="I19" i="2"/>
  <c r="L19" i="2" s="1"/>
  <c r="I20" i="2"/>
  <c r="L20" i="2" s="1"/>
  <c r="I21" i="2"/>
  <c r="L21" i="2" s="1"/>
  <c r="H12" i="2"/>
  <c r="K12" i="2" s="1"/>
  <c r="N70" i="3"/>
  <c r="N38" i="3"/>
  <c r="N62" i="3"/>
  <c r="N63" i="3"/>
  <c r="N61" i="3"/>
  <c r="N60" i="3"/>
  <c r="N50" i="3"/>
  <c r="N51" i="3"/>
  <c r="N52" i="3"/>
  <c r="N53" i="3"/>
  <c r="N54" i="3"/>
  <c r="N44" i="3"/>
  <c r="N43" i="3"/>
  <c r="N42" i="3"/>
  <c r="N41" i="3"/>
  <c r="N40" i="3"/>
  <c r="N39" i="3"/>
  <c r="N24" i="3"/>
  <c r="I13" i="3"/>
  <c r="K27" i="3" s="1"/>
  <c r="I12" i="2" l="1"/>
  <c r="L12" i="2" s="1"/>
  <c r="E71" i="3"/>
  <c r="N71" i="3" s="1"/>
  <c r="N73" i="3" s="1"/>
  <c r="N74" i="3" s="1"/>
  <c r="H13" i="2" s="1"/>
  <c r="H23" i="3"/>
  <c r="N23" i="3" s="1"/>
  <c r="L13" i="3"/>
  <c r="N45" i="3"/>
  <c r="N46" i="3" s="1"/>
  <c r="I18" i="2" s="1"/>
  <c r="L18" i="2" s="1"/>
  <c r="N64" i="3"/>
  <c r="N65" i="3" s="1"/>
  <c r="N55" i="3"/>
  <c r="N56" i="3" s="1"/>
  <c r="N57" i="3" s="1"/>
  <c r="H17" i="2" s="1"/>
  <c r="H22" i="3"/>
  <c r="N22" i="3" s="1"/>
  <c r="E14" i="3"/>
  <c r="N14" i="3" s="1"/>
  <c r="H25" i="3"/>
  <c r="N25" i="3" s="1"/>
  <c r="E18" i="3"/>
  <c r="N18" i="3" s="1"/>
  <c r="G17" i="3" l="1"/>
  <c r="N17" i="3" s="1"/>
  <c r="I13" i="2"/>
  <c r="L13" i="2" s="1"/>
  <c r="K13" i="2"/>
  <c r="K18" i="2"/>
  <c r="I17" i="2"/>
  <c r="L17" i="2" s="1"/>
  <c r="K17" i="2"/>
  <c r="E19" i="3"/>
  <c r="N19" i="3" s="1"/>
  <c r="G15" i="3" l="1"/>
  <c r="N15" i="3" s="1"/>
  <c r="N26" i="3" l="1"/>
  <c r="I27" i="3" s="1"/>
  <c r="N27" i="3" l="1"/>
  <c r="N28" i="3" s="1"/>
  <c r="K15" i="2" l="1"/>
  <c r="I15" i="2"/>
  <c r="L15" i="2" s="1"/>
  <c r="L22" i="2" s="1"/>
  <c r="L23" i="2" s="1"/>
  <c r="L31" i="2" l="1"/>
  <c r="E33" i="2" s="1"/>
  <c r="I22" i="2"/>
  <c r="E10" i="1" s="1"/>
  <c r="G10" i="1" s="1"/>
  <c r="G15" i="1" s="1"/>
  <c r="G16" i="1" s="1"/>
  <c r="C20" i="1" s="1"/>
  <c r="I24" i="2" l="1"/>
  <c r="G3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E17" authorId="0" shapeId="0" xr:uid="{A135668A-EE8E-4AE6-8B3B-0B2A53EAA06C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ตารางดำเนินการ 2558น้ำมัน 33-33.90บาท/ลิตร ค่าขนส่งคอนกรีต15.46 บาท</t>
        </r>
      </text>
    </comment>
    <comment ref="H21" authorId="0" shapeId="0" xr:uid="{51B6C7A2-249B-4F88-B8B4-AFAAE0DE7DB3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 2558 น้ำมัน33.00-33.99 บาท/ลิตร ค่าแบบข้าง 20.60</t>
        </r>
      </text>
    </comment>
    <comment ref="K22" authorId="0" shapeId="0" xr:uid="{6EFEFA53-6BDE-441D-9CD0-AB11C362AB98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ค่าดำเนินการน้ำมัน 33.00-33.99 บาท/ลิตร ค่าปูผิวคอนกรีต 12.26</t>
        </r>
      </text>
    </comment>
    <comment ref="K23" authorId="0" shapeId="0" xr:uid="{4C0B0213-32D1-453A-B6BF-7E681B74466D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ค่าดำเนินการน้ำมัน 33.00-33.99 บาท/ลิตร ค่าบ่มคอนกรีต 9.68</t>
        </r>
      </text>
    </comment>
    <comment ref="K24" authorId="0" shapeId="0" xr:uid="{EBE7DE1E-85F8-414E-A903-39D18796C06E}">
      <text>
        <r>
          <rPr>
            <b/>
            <sz val="9"/>
            <color indexed="81"/>
            <rFont val="Tahoma"/>
            <family val="2"/>
          </rPr>
          <t>ค่าแรงงาน รื้อคอนกรีตบาท/ตร.ม.</t>
        </r>
      </text>
    </comment>
    <comment ref="N30" authorId="0" shapeId="0" xr:uid="{68108726-AB8E-4D9D-92C9-CE2227AE9A5B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 น้ำมัน 33.00-33.99 บาท/ลิตร ค่าถางป่าขุดตอขนาดกลาง 3.76</t>
        </r>
      </text>
    </comment>
    <comment ref="E42" authorId="0" shapeId="0" xr:uid="{21BCD06A-5D36-42B1-9222-E548E88D6E86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ค่าดำเนินการน้ำมัน 33.00-33.99 บาท/ลิตร ค่าหยอดยางรอยต่อ 15.22</t>
        </r>
      </text>
    </comment>
    <comment ref="F51" authorId="0" shapeId="0" xr:uid="{88BE5C2B-04C1-4C4C-ABD0-270614DC7879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 น้ำมัน 33.00-33.99 บาท/ลิตรค่าตัดรอยต่อและหยอดยาง 24.12 บาท</t>
        </r>
      </text>
    </comment>
    <comment ref="F61" authorId="0" shapeId="0" xr:uid="{3AD9EF09-FDAC-40D8-AC20-F44C996A90EC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ค่าดำเนินการ น้ำมัน 33.00-33.99 บาท/ลิตรค่าตัดรอยต่อและหยอดยาง 24.12 บาท</t>
        </r>
      </text>
    </comment>
  </commentList>
</comments>
</file>

<file path=xl/sharedStrings.xml><?xml version="1.0" encoding="utf-8"?>
<sst xmlns="http://schemas.openxmlformats.org/spreadsheetml/2006/main" count="3684" uniqueCount="1011">
  <si>
    <t>ปร.5</t>
  </si>
  <si>
    <t>แบบสรุปประมาณราคาค่าก่อสร้าง</t>
  </si>
  <si>
    <t>ชื่อโครงการก่อสร้าง</t>
  </si>
  <si>
    <t>สถานที่ก่อสร้าง</t>
  </si>
  <si>
    <t>ปริมาณงาน</t>
  </si>
  <si>
    <t>หน่วยงานเจ้าของโครงการ</t>
  </si>
  <si>
    <t>แบบเลขที่</t>
  </si>
  <si>
    <t>แบบปร.4</t>
  </si>
  <si>
    <t>ที่</t>
  </si>
  <si>
    <t>ประมาณราคาเมื่อวันที่</t>
  </si>
  <si>
    <t>รายการ</t>
  </si>
  <si>
    <t>รวมค่างานต้นทุน</t>
  </si>
  <si>
    <t>Factor  FN</t>
  </si>
  <si>
    <t>รวมค่างานก่อสร้าง</t>
  </si>
  <si>
    <t>หมายเหตุ</t>
  </si>
  <si>
    <t>ค่างานต้นทุนงานทาง</t>
  </si>
  <si>
    <t>ค่าใช้จ่ายพิเศษตามข้อกำหนดและค่าใช้จ่ายอื่นๆ</t>
  </si>
  <si>
    <t>ค่าธรรมเนียมการไฟฟ้าส่วนภูมิภาค</t>
  </si>
  <si>
    <t xml:space="preserve"> - เงินล่วงหน้าจ่าย</t>
  </si>
  <si>
    <t xml:space="preserve"> - ดอกเบี้ยเงินกู้</t>
  </si>
  <si>
    <t xml:space="preserve"> - เงินประกันผลงานหัก</t>
  </si>
  <si>
    <t xml:space="preserve"> - ค่าภาษีมูลค่าเพิ่ม</t>
  </si>
  <si>
    <t>จำนวน   1  หน้า</t>
  </si>
  <si>
    <t>รวมเป็นค่าก่อสร้าง</t>
  </si>
  <si>
    <t>สรุป</t>
  </si>
  <si>
    <t>ราคากลางงานก่อสร้าง</t>
  </si>
  <si>
    <t xml:space="preserve">  Factor F</t>
  </si>
  <si>
    <t>พื้นที่ถนน</t>
  </si>
  <si>
    <t>เฉลี่ยราคา ตร.ม.ละ</t>
  </si>
  <si>
    <t>ตารางเมตร</t>
  </si>
  <si>
    <t>บาท</t>
  </si>
  <si>
    <t>บัญชีแสดงรายการก่อสร้างสำหรับงานก่อสร้างทาง สะพาน และท่อเหลี่ยม</t>
  </si>
  <si>
    <t>ปร.4</t>
  </si>
  <si>
    <t>ลำดับ</t>
  </si>
  <si>
    <t>หน่วย</t>
  </si>
  <si>
    <t>ราคาต่อหน่วย</t>
  </si>
  <si>
    <t>ราคาทุน
(บาท)</t>
  </si>
  <si>
    <t>Factor 
F</t>
  </si>
  <si>
    <t>ราคาต่อหน่วย
x FN</t>
  </si>
  <si>
    <t>รวมราคา</t>
  </si>
  <si>
    <t>งานทาง</t>
  </si>
  <si>
    <t>งานปรับปรุงโครงสร้างทาง</t>
  </si>
  <si>
    <t>งานถางป่าขุดตอ</t>
  </si>
  <si>
    <t>งานทรายรองพื้นใต้ผิวทาง</t>
  </si>
  <si>
    <t>งานผิวทาง</t>
  </si>
  <si>
    <t>งาน Longitudinal Joint</t>
  </si>
  <si>
    <t>งาน ConTraction Joint</t>
  </si>
  <si>
    <t>งาน Expension Joint</t>
  </si>
  <si>
    <t>งานอื่นๆ</t>
  </si>
  <si>
    <t>หินคลุกไหล่ทาง</t>
  </si>
  <si>
    <t>ป้ายประชาสัมพันธ์โครงการ</t>
  </si>
  <si>
    <t>ตร.ม.</t>
  </si>
  <si>
    <t>เมตร</t>
  </si>
  <si>
    <t>ชุด</t>
  </si>
  <si>
    <t>ลบ.ม.</t>
  </si>
  <si>
    <t>ป้าย</t>
  </si>
  <si>
    <t>รวมค่างานต้นทุนงานทาง</t>
  </si>
  <si>
    <t>TOTAL</t>
  </si>
  <si>
    <t>ผลรวมค่างานต้นทุนงานก่อสร้าง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</si>
  <si>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</si>
  <si>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</si>
  <si>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 xml:space="preserve">ค่า FACTOR  F  งานก่อสร้างทาง </t>
  </si>
  <si>
    <t>ค่า FACTOR  F  งานก่อสร้างสะพานและท่อเหลี่ยม</t>
  </si>
  <si>
    <t>ค่า FACTOR  F  งานค่าใช้จ่ายพิเศษตามข้อกำหนด</t>
  </si>
  <si>
    <t>=</t>
  </si>
  <si>
    <t>ค่า FACTOR  F  งานก่อสร้างทางซึ่งรวมค่าใช้จ่ายพิเศษตามข้อกำหนดฯ)        =</t>
  </si>
  <si>
    <t>ปรับราคาค่าก่อสร้างเหลือเพียง</t>
  </si>
  <si>
    <t>ขนาดหรือพื้นที่</t>
  </si>
  <si>
    <t>เฉลี่ยราคา</t>
  </si>
  <si>
    <t>บาท/ตร.ม.</t>
  </si>
  <si>
    <t>รายละเอียดการคำนวนค่างานต้นทุนงานก่อสร้าง</t>
  </si>
  <si>
    <t>ความกว้างผิวจราจร</t>
  </si>
  <si>
    <t>ความหนาผิวจราจร</t>
  </si>
  <si>
    <t>ความยาวถนน</t>
  </si>
  <si>
    <t>เชื่อมทาง</t>
  </si>
  <si>
    <t>ปริมาณงานทั้งโครงการ</t>
  </si>
  <si>
    <t>ผิวทางปอร์ตแลนด์ซีเมนต์คอนกรีตหนา</t>
  </si>
  <si>
    <t>(PORTLAND CEMENT CONCRETE PAVEMENT)</t>
  </si>
  <si>
    <t xml:space="preserve"> =</t>
  </si>
  <si>
    <t>ค่าติดตั้งเครื่องผสม</t>
  </si>
  <si>
    <t xml:space="preserve"> /</t>
  </si>
  <si>
    <t>บาท/ลบ.ม.</t>
  </si>
  <si>
    <t>กรณีที่ปริมาณงานทั้งโครงการน้อยกว่า 5,000 ลบ.ม. ให้ใช้ปริมาณงาน 5,000 ลบ.ม.</t>
  </si>
  <si>
    <t>ค่าคอนกรีต + ค่าติดตั้งเครื่องผสม =</t>
  </si>
  <si>
    <t>คิดจากพื้นที่</t>
  </si>
  <si>
    <t>ปริมาตรคอนกรีต =</t>
  </si>
  <si>
    <t xml:space="preserve">x </t>
  </si>
  <si>
    <t xml:space="preserve">ค่าคอนกรีต + ค่าติดตั้งเครื่องผสม </t>
  </si>
  <si>
    <t>@</t>
  </si>
  <si>
    <t>ค่าขนส่งคอนกรีต</t>
  </si>
  <si>
    <t>กม.</t>
  </si>
  <si>
    <t>(ปกติคิดให้ L/4) (งานผิวคอนกรีต : ค่าขนส่งคอนกรีต</t>
  </si>
  <si>
    <t>)</t>
  </si>
  <si>
    <t>x</t>
  </si>
  <si>
    <t>ค่าตะแกรงเหล็ก</t>
  </si>
  <si>
    <t>ค่าวางตะแกรงเหล็ก</t>
  </si>
  <si>
    <t xml:space="preserve"> +</t>
  </si>
  <si>
    <t>ค่าแบบเหล็ก (งานผิวคอนกรีต : ค่าแบบข้างติดตามยาว 2 ข้างค่าแบบเหล็ก (งานผิวคอนกรีต : ค่าแบบข้างติดตามยาว 2 ข้าง</t>
  </si>
  <si>
    <t>ม.</t>
  </si>
  <si>
    <t>ค่าปูผิวคอนกรีต (งานผิวคอนกรีต :ค่าปูผิวคอนกรีต) =</t>
  </si>
  <si>
    <t>ค่าบ่มคอนกรีต (งานผิวคอนกรีต : ค่าบ่มผิวทางคอนกรีต)=</t>
  </si>
  <si>
    <t>ค่ารื้อถนนคอนกรีตเดิม</t>
  </si>
  <si>
    <t>ค่าขัดหยาบผิวคอนกรีต</t>
  </si>
  <si>
    <t>ค่าใช้จ่ายรวม</t>
  </si>
  <si>
    <t>ค่างานต้นทุน</t>
  </si>
  <si>
    <t>/</t>
  </si>
  <si>
    <t>(น้อยกว่า 5,000 ตารางเมตร)</t>
  </si>
  <si>
    <t>ลำดับ..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</si>
  <si>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</si>
  <si>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</si>
  <si>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</si>
  <si>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</si>
  <si>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</si>
  <si>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</si>
  <si>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</si>
  <si>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</si>
  <si>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</si>
  <si>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ต.ค.</t>
  </si>
  <si>
    <t>พ.ย.</t>
  </si>
  <si>
    <t>ธ.ค.</t>
  </si>
  <si>
    <t>เฉลี่ย</t>
  </si>
  <si>
    <t> คอนกรีตผสมเสร็จรูปลูกบาศก์ 180 กก./ตร.ซม. และ รูปทรงกระบอก 140กก./ตร.ซม. ตราซีแพค</t>
  </si>
  <si>
    <t>1,827.10  </t>
  </si>
  <si>
    <t>1,827.10 </t>
  </si>
  <si>
    <t>- </t>
  </si>
  <si>
    <t> คอนกรีตผสมเสร็จรูปลูกบาศก์ 210 กก./ตร.ซม. และ รูปทรงกระบอก 180 กก./ตร.ซม. ตราซีแพค</t>
  </si>
  <si>
    <t>1,897.20  </t>
  </si>
  <si>
    <t>1,897.20 </t>
  </si>
  <si>
    <t> คอนกรีตผสมเสร็จรูปลูกบาศก์ 240 กก./ตร.ซม. และรูปทรงกระบอก 210 กก./ตร.ซม. ตราซีแพค</t>
  </si>
  <si>
    <t>1,934.58  </t>
  </si>
  <si>
    <t>1,934.58 </t>
  </si>
  <si>
    <t> คอนกรีตผสมเสร็จรูปลูกบาศก์ 280 กก./ตร.ซม. และ รูปทรงกระบอก 240 กก./ตร.ซม. ตราซีเแพค</t>
  </si>
  <si>
    <t>1,971.96  </t>
  </si>
  <si>
    <t>1,971.96 </t>
  </si>
  <si>
    <t> คอนกรีตผสมเสร็จรูปลูกบาศก์ 320 กก./ตร.ซม. และ รูปทรงกระบอก 280 กก./ตร.ซม. ตราซีแพค</t>
  </si>
  <si>
    <t>2,046.73  </t>
  </si>
  <si>
    <t>2,046.73 </t>
  </si>
  <si>
    <t> คอนกรีตผสมเสร็จรูปลูกบาศก์ 350 กก./ตร.ซม. และ รูปทรงกระบอก 300 กก./ตร.ซม. ตราซีแพค</t>
  </si>
  <si>
    <t>2,093.46  </t>
  </si>
  <si>
    <t>2,093.46 </t>
  </si>
  <si>
    <t> คอนกรีตผสมเสร็จรูปลูกบาศก์ 380 กก./ตร.ซม. และ รูปทรงกระบอก 320 กก./ตร.ซม. ตราซีแพค</t>
  </si>
  <si>
    <t>2,149.53  </t>
  </si>
  <si>
    <t>2,149.53 </t>
  </si>
  <si>
    <t> คอนกรีตผสมเสร็จรูปลูกบาศก์ 400 กก./ตร.ซม. และ รูปทรงกระบอก 350 กก./ตร.ซม. ตราซีแพค</t>
  </si>
  <si>
    <t>2,214.95  </t>
  </si>
  <si>
    <t>2,214.95 </t>
  </si>
  <si>
    <t> คอนกรีตบล็อกก่อผนัง ชนิดธรรมดา ขนาด 19 x 39 x 7 ซม.</t>
  </si>
  <si>
    <t>ก้อน</t>
  </si>
  <si>
    <t>5.81  </t>
  </si>
  <si>
    <t>5.81 </t>
  </si>
  <si>
    <t> คอนกรีตบล็อกก่อผนัง ชนิดธรรมดา ขนาด 19 x 39 x 9 ซม.</t>
  </si>
  <si>
    <t>7.48  </t>
  </si>
  <si>
    <t>7.48 </t>
  </si>
  <si>
    <t> คอนกรีตบล็อกก่อผนัง ชนิดกันฝน ขนาด 19 x 39 x 9 ซม.</t>
  </si>
  <si>
    <t>14.02  </t>
  </si>
  <si>
    <t>14.02 </t>
  </si>
  <si>
    <t> อิฐมอญ ขนาด 7x 16 x 3.5 ซม.</t>
  </si>
  <si>
    <t>2.71  </t>
  </si>
  <si>
    <t>2.71 </t>
  </si>
  <si>
    <t> อิฐโปร่ง ชนิดมีรู 2 รู ขนาด 7x 16 x 3 ซม.</t>
  </si>
  <si>
    <t>2.14  </t>
  </si>
  <si>
    <t>2.14 </t>
  </si>
  <si>
    <t> เสาเข็มคอนกรีตอัดแรง รูปสี่เหลี่ยมตัน ขนาด 0.22 x 0.22 ม. ยาว 15.00 ม.</t>
  </si>
  <si>
    <t>ท่อน</t>
  </si>
  <si>
    <t>4,800.00  </t>
  </si>
  <si>
    <t>4,800.00 </t>
  </si>
  <si>
    <t> เสาเข็มคอนกรีตอัดแรง รูปสี่เหลี่ยมตัน ขนาด 0.35 x 0.35 ม. ยาว 21.00 ม.</t>
  </si>
  <si>
    <t>18,098.00  </t>
  </si>
  <si>
    <t>18,098.00 </t>
  </si>
  <si>
    <t> เสาเข็มคอนกรีตอัดแรง รูปสี่เหลี่ยมตัน ขนาด 0.40 x 0.40 ม. ยาว 21.00 ม.</t>
  </si>
  <si>
    <t>22,430.00  </t>
  </si>
  <si>
    <t>22,430.00 </t>
  </si>
  <si>
    <t> พื้นคอนกรีตสำเร็จรูปอัดแรง แบบกลวง ขนาดหน้าตัด 0.80x0.60 ม. ลวด 4 เส้น ศก.4 มม. ยาว 3 ม.</t>
  </si>
  <si>
    <t>336.00  </t>
  </si>
  <si>
    <t>336.00 </t>
  </si>
  <si>
    <t> พื้นคอนกรีตสำเร็จรูปอัดแรง แบบกลวง ขนาดหน้าตัด 0.80x0.60 ม. ลวด 6 เส้น ศก.4 มม. ยาว 3 ม.</t>
  </si>
  <si>
    <t>352.00  </t>
  </si>
  <si>
    <t>352.00 </t>
  </si>
  <si>
    <t> พื้นคอนกรีตสำเร็จรูปอัดแรง แบบกลวง ขนาดหน้าตัด 0.80x0.60 ม. ลวด 8 เส้น ศก.4 มม. ยาว 3 ม.</t>
  </si>
  <si>
    <t>380.00  </t>
  </si>
  <si>
    <t>380.00 </t>
  </si>
  <si>
    <t> พื้นคอนกรีตสำเร็จรูปอัดแรง แบบกลวง ขนาดหน้าตัด 0.80x0.60 ม. ลวด 6 เส้น ศก.5 มม. ยาว 3 ม.</t>
  </si>
  <si>
    <t>396.00  </t>
  </si>
  <si>
    <t>396.00 </t>
  </si>
  <si>
    <t> พื้นคอนกรีตสำเร็จรูปอัดแรง แบบกลวง ขนาดหน้าตัด 0.80x0.60 ม. ลวด 8 เส้น ศก.5 มม. ยาว 3 ม.</t>
  </si>
  <si>
    <t>451.00  </t>
  </si>
  <si>
    <t>451.00 </t>
  </si>
  <si>
    <t> พื้นคอนกรีตสำเร็จรูปอัดแรง แบบกลวง ขนาดหน้าตัด 0.80x0.60 ม. ลวด 4 เส้น ศก.4 มม. ยาว 4 ม.</t>
  </si>
  <si>
    <t> พื้นคอนกรีตสำเร็จรูปอัดแรง แบบกลวง ขนาดหน้าตัด 0.80x0.60 ม. ลวด 6 เส้น ศก.4 มม. ยาว 4 ม.</t>
  </si>
  <si>
    <t> พื้นคอนกรีตสำเร็จรูปอัดแรง แบบกลวง ขนาดหน้าตัด 0.80x0.60 ม. ลวด 8 เส้น ศก.4 มม. ยาว 4 ม.</t>
  </si>
  <si>
    <t> พื้นคอนกรีตสำเร็จรูปอัดแรง แบบกลวง ขนาดหน้าตัด 0.80x0.60 ม. ลวด 6 เส้น ศก.5 มม. ยาว 4 ม.</t>
  </si>
  <si>
    <t> พื้นคอนกรีตสำเร็จรูปอัดแรง แบบกลวง ขนาดหน้าตัด 0.80x0.60 ม. ลวด 8 เส้น ศก.5 มม. ยาว 4 ม.</t>
  </si>
  <si>
    <t> พื้นคอนกรีตสำเร็จรูปอัดแรง แบบตัน ขนาดหน้าตัด 0.35x0.05 ม. ลวด 4 เส้น ศก. 4 มม. ยาว 3 ม.</t>
  </si>
  <si>
    <t>230.00  </t>
  </si>
  <si>
    <t>230.00 </t>
  </si>
  <si>
    <t> พื้นคอนกรีตสำเร็จรูปอัดแรง แบบตัน ขนาดหน้าตัด 0.35x0.05 ม. ลวด 5 เส้น ศก. 4 มม. ยาว 3 ม.</t>
  </si>
  <si>
    <t>245.00  </t>
  </si>
  <si>
    <t>245.00 </t>
  </si>
  <si>
    <t> พื้นคอนกรีตสำเร็จรูปอัดแรง แบบตัน ขนาดหน้าตัด 0.35x0.05 ม. ลวด 6 เส้น ศก. 4 มม. ยาว 3 ม.</t>
  </si>
  <si>
    <t>260.00  </t>
  </si>
  <si>
    <t>260.00 </t>
  </si>
  <si>
    <t> พื้นคอนกรีตสำเร็จรูปอัดแรง แบบตัน ขนาดหน้าตัด 0.35x0.05 ม. ลวด 7 เส้น ศก. 4 มม. ยาว 3 ม.</t>
  </si>
  <si>
    <t>275.00  </t>
  </si>
  <si>
    <t>275.00 </t>
  </si>
  <si>
    <t> บ่อพักคอนกรีตเสริมเหล็ก ขนาด 30 ซม 74 x75 x 75 ซม. หนา 5 ซม</t>
  </si>
  <si>
    <t>946.00  </t>
  </si>
  <si>
    <t>946.00 </t>
  </si>
  <si>
    <t> บ่อพักคอนกรีตเสริมเหล็ก ขนาด 40 ซม 87 x75 x 75 ซม. หนา 5 ซม</t>
  </si>
  <si>
    <t>1,007.00  </t>
  </si>
  <si>
    <t>1,007.00 </t>
  </si>
  <si>
    <t> บ่อพักคอนกรีตเสริมเหล็ก ขนาด 60 ซม 110 x100 x 100 ซม. หนา 10 ซม</t>
  </si>
  <si>
    <t>2,389.00  </t>
  </si>
  <si>
    <t>2,389.00 </t>
  </si>
  <si>
    <t> บ่อพักคอนกรีตเสริมเหล็ก ขนาด 80 ซม 139 x125 x 120 ซม. หนา 10 ซม</t>
  </si>
  <si>
    <t>3,778.00  </t>
  </si>
  <si>
    <t>3,778.00 </t>
  </si>
  <si>
    <t> บ่อพักคอนกรีตเสริมเหล็ก ขนาด 100 ซม 169 x149 x 124 ซม. หนา 12 ซม</t>
  </si>
  <si>
    <t>5,928.00  </t>
  </si>
  <si>
    <t>5,928.00 </t>
  </si>
  <si>
    <t> บ่อพักคอนกรีตเสริมเหล็ก ขนาด 120 ซม 192 x174 x 124 ซม. หนา 12 ซม</t>
  </si>
  <si>
    <t>6,498.00  </t>
  </si>
  <si>
    <t>6,498.00 </t>
  </si>
  <si>
    <t> เหล็กเส้นกลมผิวเรียบ SR.24 ยาว 10 เมตร ศก. 6 มม.</t>
  </si>
  <si>
    <t>ตัน</t>
  </si>
  <si>
    <t>21,472.43  </t>
  </si>
  <si>
    <t>21,472.43 </t>
  </si>
  <si>
    <t>22,242.99 </t>
  </si>
  <si>
    <t>19,906.54 </t>
  </si>
  <si>
    <t> เหล็กเส้นกลมผิวเรียบ SR.24 ยาว 10 เมตร ศก. 9 มม.</t>
  </si>
  <si>
    <t>20,789.16  </t>
  </si>
  <si>
    <t>20,882.80 </t>
  </si>
  <si>
    <t>21,775.70 </t>
  </si>
  <si>
    <t> เหล็กเส้นกลมผิวเรียบ SR.24 ยาว 10 เมตร ศก. 12 มม.</t>
  </si>
  <si>
    <t>-  </t>
  </si>
  <si>
    <t>-</t>
  </si>
  <si>
    <t>21,028.04 </t>
  </si>
  <si>
    <t>19,626.17 </t>
  </si>
  <si>
    <t> เหล็กเส้นกลมผิวเรียบ SR.24 ยาว 10 เมตร ศก. 15 มม.</t>
  </si>
  <si>
    <t>20,841.12 </t>
  </si>
  <si>
    <t> เหล็กเส้นกลมผิวข้ออ้อย SD.40 ศก.12 มม. ยาว 10 เมตร (Tempcore)</t>
  </si>
  <si>
    <t>20,204.77  </t>
  </si>
  <si>
    <t>20,257.48 </t>
  </si>
  <si>
    <t>21,214.96 </t>
  </si>
  <si>
    <t>19,439.25 </t>
  </si>
  <si>
    <t>19,532.71 </t>
  </si>
  <si>
    <t> เหล็กเส้นกลมผิวข้ออ้อย SD.40 ศก.16 มม. ยาว 10 เมตร (Tempcore)</t>
  </si>
  <si>
    <t>20,145.79  </t>
  </si>
  <si>
    <t>20,145.79 </t>
  </si>
  <si>
    <t>19,252.34 </t>
  </si>
  <si>
    <t> เหล็กเส้นกลมผิวข้ออ้อย SD.40 ศก.20 มม. ยาว 10 เมตร (Tempcore)</t>
  </si>
  <si>
    <t>20,185.98  </t>
  </si>
  <si>
    <t>20,110.28 </t>
  </si>
  <si>
    <t> เหล็กเส้นกลมผิวข้ออ้อย SD.40 ศก.25 มม. ยาว 10 เมตร (Tempcore)</t>
  </si>
  <si>
    <t>20,411.21  </t>
  </si>
  <si>
    <t>20,119.63 </t>
  </si>
  <si>
    <t>21,121.50 </t>
  </si>
  <si>
    <t> ลวดผูกเหล็ก ศก. 1.25 มม. (เบอร์ 18)</t>
  </si>
  <si>
    <t>กก.</t>
  </si>
  <si>
    <t>34.42  </t>
  </si>
  <si>
    <t>34.42 </t>
  </si>
  <si>
    <t> เหล็กฉาก หนา 4 มม. ยาว 6 เมตร ขนาด 50 x 50 มม. น้ำหนัก 18.4 กก.</t>
  </si>
  <si>
    <t>420.56  </t>
  </si>
  <si>
    <t>420.56 </t>
  </si>
  <si>
    <t> เหล็กฉาก หนา 6 มม. ยาว 6 เมตร ขนาด 50 x 50 มม. น้ำหนัก 26.8 กก.</t>
  </si>
  <si>
    <t>579.44  </t>
  </si>
  <si>
    <t>579.44 </t>
  </si>
  <si>
    <t> เหล็กตัวซี (Light Lip Channel Steel) หนา 2.3 มม. ยาว 6 เมตร ขนาด 75 x 45 x 15 มม. น้ำหนัก 21 กก./ท่อน</t>
  </si>
  <si>
    <t>509.35  </t>
  </si>
  <si>
    <t>509.35 </t>
  </si>
  <si>
    <t>500.00 </t>
  </si>
  <si>
    <t> เหล็กตัวซี (Light Lip Channel Steel) หนา 2.3 มม. ยาว 6 เมตร ขนาด 100 x 50 x 20 มม. น้ำหนัก 23.5 กก.</t>
  </si>
  <si>
    <t>616.83  </t>
  </si>
  <si>
    <t>616.83 </t>
  </si>
  <si>
    <t>607.48 </t>
  </si>
  <si>
    <t> เหล็กตัวซี (Light Lip Channel Steel) หนา 2.3 มม. ยาว 6 เมตร ขนาด 125 x 50 x 20 มม. น้ำหนัก 25.5 กก.</t>
  </si>
  <si>
    <t>700.93  </t>
  </si>
  <si>
    <t>700.93 </t>
  </si>
  <si>
    <t>682.24 </t>
  </si>
  <si>
    <t> เหล็กตัวซี (Light Lip Channel Steel) หนา 2.3 มม. ยาว 6 เมตร ขนาด 150 x 50 x 20 มม. น้ำหนัก 29.5 กก.</t>
  </si>
  <si>
    <t>733.64  </t>
  </si>
  <si>
    <t>733.64 </t>
  </si>
  <si>
    <t> ตะแกรงเหล็กเส้นกลมผิวข้ออ้อย สี่เหลี่ยมจัตุรัส ศก.4.0 มม. ขนาดตาราง 0.25 x 0.25 ม.</t>
  </si>
  <si>
    <t>26.40  </t>
  </si>
  <si>
    <t>25.70 </t>
  </si>
  <si>
    <t>24.07 </t>
  </si>
  <si>
    <t> ตะแกรงเหล็กเส้นกลมผิวข้ออ้อย สี่เหลี่ยมจัตุรัส ศก.4.0 มม. ขนาดตาราง 0.20 x 0.20 ม.</t>
  </si>
  <si>
    <t>30.84  </t>
  </si>
  <si>
    <t>29.44 </t>
  </si>
  <si>
    <t>28.97 </t>
  </si>
  <si>
    <t> ท่อเหล็กกลวงสี่เหลี่ยมจัตุรัส หนา 1.2 มม. ขนาด 3/4" x 3/4" ยาว 6 เมตร</t>
  </si>
  <si>
    <t>158.88  </t>
  </si>
  <si>
    <t>158.88 </t>
  </si>
  <si>
    <t> ท่อเหล็กกลวงสี่เหลี่ยมจัตุรัส หนา 1.2 มม. ขนาด 1" x 1" ยาว 6 เมตร</t>
  </si>
  <si>
    <t>146.27  </t>
  </si>
  <si>
    <t>145.80 </t>
  </si>
  <si>
    <t> ท่อเหล็กกลวงสี่เหลี่ยมจัตุรัส หนา 2.0 มม. ขนาด 1 1/2" x 1 1/2" ยาว 6 เมตร</t>
  </si>
  <si>
    <t>392.53  </t>
  </si>
  <si>
    <t>381.78 </t>
  </si>
  <si>
    <t>378.98 </t>
  </si>
  <si>
    <t> ท่อเหล็กกลวงสี่เหลี่ยมจัตุรัส หนา 2.0 มม. ขนาด 2" x 2" ยาว 6 เมตร</t>
  </si>
  <si>
    <t>532.09  </t>
  </si>
  <si>
    <t>500.62 </t>
  </si>
  <si>
    <t>518.69 </t>
  </si>
  <si>
    <t> ท่อเหล็กกลวงสี่เหลี่ยมจัตุรัส หนา 2.0 มม. ขนาด 3" x 3" ยาว 6 เมตร</t>
  </si>
  <si>
    <t>635.51  </t>
  </si>
  <si>
    <t>635.51 </t>
  </si>
  <si>
    <t> ท่อเหล็กเคลือบสังกะสี รวมข้อต่อตรง 1 อัน ประเภท BS-M ยาว 6 เมตร ศก. 1/2 นิ้ว</t>
  </si>
  <si>
    <t>289.72  </t>
  </si>
  <si>
    <t>271.03 </t>
  </si>
  <si>
    <t> ท่อเหล็กเคลือบสังกะสี รวมข้อต่อตรง 1 อัน ประเภท BS-M ยาว 6 เมตร ศก. 3/4 นิ้ว</t>
  </si>
  <si>
    <t>373.83  </t>
  </si>
  <si>
    <t>345.79 </t>
  </si>
  <si>
    <t> ท่อเหล็กเคลือบสังกะสี รวมข้อต่อตรง 1 อัน ประเภท BS-M ยาว 6 เมตร ศก. 1นิ้ว</t>
  </si>
  <si>
    <t>537.39  </t>
  </si>
  <si>
    <t>485.98 </t>
  </si>
  <si>
    <t> ท่อเหล็กเคลือบสังกะสี ประเภท BS-M (ไม่รวมข้อต่อ) ขนาด ศก. 1 1/4 นิ้ว ยาว 6 เมตร</t>
  </si>
  <si>
    <t>598.13  </t>
  </si>
  <si>
    <t>598.13 </t>
  </si>
  <si>
    <t> ท่อเหล็กเคลือบสังกะสี ประเภท BS-M (ไม่รวมข้อต่อ) ขนาด ศก. 1 1/2 นิ้ว ยาว 6 เมตร</t>
  </si>
  <si>
    <t>672.90  </t>
  </si>
  <si>
    <t>672.90 </t>
  </si>
  <si>
    <t> ท่อเหล็กเคลือบสังกะสี ประเภท BS-M (ไม่รวมข้อต่อ) ขนาด ศก. 2 นิ้ว ยาว 6 เมตร</t>
  </si>
  <si>
    <t>841.12  </t>
  </si>
  <si>
    <t>841.12 </t>
  </si>
  <si>
    <t> ท่อเหล็กเคลือบสังกะสี ประเภท BS-M (ไม่รวมข้อต่อ) ขนาด ศก. 2 1/2 นิ้ว ยาว 6 เมตร</t>
  </si>
  <si>
    <t>1,168.22  </t>
  </si>
  <si>
    <t>1,168.22 </t>
  </si>
  <si>
    <t> ท่อเหล็กเคลือบสังกะสี ประเภท BS-M (ไม่รวมข้อต่อ) ขนาด ศก. 3 นิ้ว ยาว 6 เมตร</t>
  </si>
  <si>
    <t>1,448.60  </t>
  </si>
  <si>
    <t>1,448.60 </t>
  </si>
  <si>
    <t> ท่อเหล็กเคลือบสังกะสี ประเภท BS-M (ไม่รวมข้อต่อ) ขนาด ศก. 4 นิ้ว ยาว 6 เมตร</t>
  </si>
  <si>
    <t>2,056.07  </t>
  </si>
  <si>
    <t>2,056.07 </t>
  </si>
  <si>
    <t> ข้อต่อตรงเหล็ก ศก. 1/2 นิ้ว</t>
  </si>
  <si>
    <t>อัน</t>
  </si>
  <si>
    <t>20.56  </t>
  </si>
  <si>
    <t>20.56 </t>
  </si>
  <si>
    <t> ข้อต่อตรงเหล็ก ศก. 3/4 นิ้ว</t>
  </si>
  <si>
    <t>26.17  </t>
  </si>
  <si>
    <t>26.17 </t>
  </si>
  <si>
    <t> ข้อต่อตรงเหล็ก ศก. 1 นิ้ว</t>
  </si>
  <si>
    <t>36.45  </t>
  </si>
  <si>
    <t>36.45 </t>
  </si>
  <si>
    <t> ข้อต่องอเหล็ก 90 องศา ศก. 1/2 นิ้ว</t>
  </si>
  <si>
    <t>23.36  </t>
  </si>
  <si>
    <t>23.36 </t>
  </si>
  <si>
    <t> ข้อต่องอเหล็ก 90 องศา ศก. 3/4 นิ้ว</t>
  </si>
  <si>
    <t>27.10  </t>
  </si>
  <si>
    <t>27.10 </t>
  </si>
  <si>
    <t> ข้อต่องอเหล็ก 90 องศา ศก. 1 นิ้ว</t>
  </si>
  <si>
    <t>34.58  </t>
  </si>
  <si>
    <t>34.58 </t>
  </si>
  <si>
    <t> สามทาง 90 องศาเหล็กเคลือบสังกะสี ศก. 1/2 นิ้ว</t>
  </si>
  <si>
    <t>25.23  </t>
  </si>
  <si>
    <t>25.23 </t>
  </si>
  <si>
    <t> สามทาง 90 องศาเหล็กเคลือบสังกะสี ศก. 3/4 นิ้ว</t>
  </si>
  <si>
    <t>35.51  </t>
  </si>
  <si>
    <t>35.51 </t>
  </si>
  <si>
    <t> สามทาง 90 องศาเหล็กเคลือบสังกะสี ศก. 1 นิ้ว</t>
  </si>
  <si>
    <t>55.14  </t>
  </si>
  <si>
    <t>55.14 </t>
  </si>
  <si>
    <t> ท่อ พีวีซี แข็ง ท่อประปา ชนิดปลายธรรมดา ชั้น 8.5 ยาว 4 เมตร เส้นผ่านศูนย์กลาง 1/2" ตราท่อน้ำไทย</t>
  </si>
  <si>
    <t>40.19  </t>
  </si>
  <si>
    <t>40.19 </t>
  </si>
  <si>
    <t>42.06 </t>
  </si>
  <si>
    <t> ท่อ พีวีซี แข็ง ท่อประปา ชนิดปลายธรรมดา ชั้น 8.5 ยาว 4 เมตร เส้นผ่านศูนย์กลาง 3/4" ตราท่อน้ำไทย</t>
  </si>
  <si>
    <t>50.47  </t>
  </si>
  <si>
    <t>50.47 </t>
  </si>
  <si>
    <t>51.40 </t>
  </si>
  <si>
    <t>50.94 </t>
  </si>
  <si>
    <t> ท่อ พีวีซี แข็ง ท่อประปา ชนิดปลายธรรมดา ชั้น 8.5 ยาว 4 เมตร เส้นผ่านศูนย์กลาง 1" ตราท่อน้ำไทย</t>
  </si>
  <si>
    <t>67.29  </t>
  </si>
  <si>
    <t>67.29 </t>
  </si>
  <si>
    <t>69.16 </t>
  </si>
  <si>
    <t> ท่อ พีวีซี แข็ง ท่อประปา ชนิดปลายธรรมดา ชั้น 8.5 ยาว 4 เมตร เส้นผ่านศูนย์กลาง 1 1/2" ตราท่อน้ำไทย</t>
  </si>
  <si>
    <t>109.35  </t>
  </si>
  <si>
    <t>109.35 </t>
  </si>
  <si>
    <t>110.28 </t>
  </si>
  <si>
    <t> ท่อ พีวีซี แข็ง ท่อประปา ชนิดปลายธรรมดา ชั้น 8.5 ยาว 4 เมตร เส้นผ่านศูนย์กลาง 2" ตราท่อน้ำไทย</t>
  </si>
  <si>
    <t>171.96  </t>
  </si>
  <si>
    <t>171.96 </t>
  </si>
  <si>
    <t>173.83 </t>
  </si>
  <si>
    <t> ท่อ พีวีซี แข็ง ท่อประปา ชนิดปลายธรรมดา ชั้น 8.5 ยาว 4 เมตร เส้นผ่านศูนย์กลาง 2 1/2" ตราท่อน้ำไทย</t>
  </si>
  <si>
    <t>271.03  </t>
  </si>
  <si>
    <t>275.70 </t>
  </si>
  <si>
    <t> ท่อ พีวีซี แข็ง ท่อประปา ชนิดปลายธรรมดา ชั้น 8.5 ยาว 4 เมตร เส้นผ่านศูนย์กลาง 3" ตราท่อน้ำไทย</t>
  </si>
  <si>
    <t>379.91  </t>
  </si>
  <si>
    <t>376.64 </t>
  </si>
  <si>
    <t>378.50 </t>
  </si>
  <si>
    <t> ท่อ พีวีซี แข็ง ท่อประปา ชนิดปลายธรรมดา ชั้น 8.5 ยาว 4 เมตร เส้นผ่านศูนย์กลาง 4" ตราท่อน้ำไทย</t>
  </si>
  <si>
    <t>613.55  </t>
  </si>
  <si>
    <t>610.28 </t>
  </si>
  <si>
    <t>612.15 </t>
  </si>
  <si>
    <t> ท่อ พีวีซี แข็ง ท่อประปา ชนิดปลายธรรมดา ชั้น 13.5 ยาว 4 เมตร เส้นผ่านศูนย์กลาง 1/2" ตราท่อน้ำไทย</t>
  </si>
  <si>
    <t>50.94  </t>
  </si>
  <si>
    <t> ท่อ พีวีซี แข็ง ท่อประปา ชนิดปลายธรรมดา ชั้น 13.5 ยาว 4 เมตร เส้นผ่านศูนย์กลาง 3/4" ตราท่อน้ำไทย</t>
  </si>
  <si>
    <t>62.15  </t>
  </si>
  <si>
    <t>62.15 </t>
  </si>
  <si>
    <t>62.62 </t>
  </si>
  <si>
    <t> ท่อ พีวีซี แข็ง ท่อประปา ชนิดปลายธรรมดา ชั้น 13.5 ยาว 4 เมตร เส้นผ่านศูนย์กลาง 1" ตราท่อน้ำไทย</t>
  </si>
  <si>
    <t>99.53  </t>
  </si>
  <si>
    <t>99.53 </t>
  </si>
  <si>
    <t>102.80 </t>
  </si>
  <si>
    <t> ท่อ พีวีซี แข็ง ท่อประปา ชนิดปลายธรรมดา ชั้น 13.5 ยาว 4 เมตร เส้นผ่านศูนย์กลาง 1 1/2" ตราท่อน้ำไทย</t>
  </si>
  <si>
    <t>162.62  </t>
  </si>
  <si>
    <t>162.62 </t>
  </si>
  <si>
    <t> ท่อ พีวีซี แข็ง ท่อประปา ชนิดปลายธรรมดา ชั้น 13.5 ยาว 4 เมตร เส้นผ่านศูนย์กลาง 2" ตราท่อน้ำไทย</t>
  </si>
  <si>
    <t>247.66  </t>
  </si>
  <si>
    <t>247.66 </t>
  </si>
  <si>
    <t> ท่อ พีวีซี แข็ง ท่อประปา ชนิดปลายธรรมดา ชั้น 13.5 ยาว 4 เมตร เส้นผ่านศูนย์กลาง 2 1/2" ตราท่อน้ำไทย</t>
  </si>
  <si>
    <t>424.77  </t>
  </si>
  <si>
    <t>439.25 </t>
  </si>
  <si>
    <t> ท่อ พีวีซี แข็ง ท่อประปา ชนิดปลายธรรมดา ชั้น 13.5 ยาว 4 เมตร เส้นผ่านศูนย์กลาง 3" ตราท่อน้ำไทย</t>
  </si>
  <si>
    <t>575.70  </t>
  </si>
  <si>
    <t>575.70 </t>
  </si>
  <si>
    <t> ท่อ พีวีซี แข็ง ท่อประปา ชนิดปลายธรรมดา ชั้น 13.5 ยาว 4 เมตร เส้นผ่านศูนย์กลาง 4" ตราท่อน้ำไทย</t>
  </si>
  <si>
    <t>956.08  </t>
  </si>
  <si>
    <t>956.08 </t>
  </si>
  <si>
    <t>990.65 </t>
  </si>
  <si>
    <t> ข้อต่อท่อ พีวีซี ตรง สำหรับใช้กับท่อรับแรงดัน เส้นผ่านศูนย์กลาง 1/2" ตราท่อน้ำไทย</t>
  </si>
  <si>
    <t>3.16  </t>
  </si>
  <si>
    <t>3.16 </t>
  </si>
  <si>
    <t> ข้อต่อท่อ พีวีซี ตรง สำหรับใช้กับท่อรับแรงดัน เส้นผ่านศูนย์กลาง 3/4" ตราท่อน้ำไทย</t>
  </si>
  <si>
    <t>3.98  </t>
  </si>
  <si>
    <t>3.98 </t>
  </si>
  <si>
    <t> ข้อต่อท่อ พีวีซี ตรง สำหรับใช้กับท่อรับแรงดัน เส้นผ่านศูนย์กลาง 1" ตราท่อน้ำไทย</t>
  </si>
  <si>
    <t>6.31  </t>
  </si>
  <si>
    <t>6.31 </t>
  </si>
  <si>
    <t> ข้อต่อท่อ พีวีซี ตรง สำหรับใช้กับท่อรับแรงดัน เส้นผ่านศูนย์กลาง 1 1/2" ตราท่อน้ำไทย</t>
  </si>
  <si>
    <t>12.15  </t>
  </si>
  <si>
    <t>12.15 </t>
  </si>
  <si>
    <t> ข้อต่อท่อ พีวีซี ตรง สำหรับใช้กับท่อรับแรงดัน เส้นผ่านศูนย์กลาง 2" ตราท่อน้ำไทย</t>
  </si>
  <si>
    <t>18.93  </t>
  </si>
  <si>
    <t>18.93 </t>
  </si>
  <si>
    <t> ข้อต่อท่อ พีวีซี ตรง สำหรับใช้กับท่อรับแรงดัน เส้นผ่านศูนย์กลาง 2 1/2" ตราท่อน้ำไทย</t>
  </si>
  <si>
    <t>30.85  </t>
  </si>
  <si>
    <t>30.85 </t>
  </si>
  <si>
    <t> ข้อต่อท่อ พีวีซี ตรง สำหรับใช้กับท่อรับแรงดัน เส้นผ่านศูนย์กลาง 3" ตราท่อน้ำไทย</t>
  </si>
  <si>
    <t>50.70  </t>
  </si>
  <si>
    <t>50.70 </t>
  </si>
  <si>
    <t> ข้อต่อท่อ พีวีซี ตรง สำหรับใช้กับท่อรับแรงดัน เส้นผ่านศูนย์กลาง 4" ตราท่อน้ำไทย</t>
  </si>
  <si>
    <t>92.53  </t>
  </si>
  <si>
    <t>92.53 </t>
  </si>
  <si>
    <t> ข้อต่อท่อ พีวีซี ข้องอ 90 องศา สำหรับใช้กับท่อรับแรงดัน เส้นผ่านศูนย์กลาง 1/2" ตราท่อน้ำไทย</t>
  </si>
  <si>
    <t>3.62  </t>
  </si>
  <si>
    <t>3.62 </t>
  </si>
  <si>
    <t> ข้อต่อท่อ พีวีซี ข้องอ 90 องศา สำหรับใช้กับท่อรับแรงดัน เส้นผ่านศูนย์กลาง 3/4" ตราท่อน้ำไทย</t>
  </si>
  <si>
    <t>4.67  </t>
  </si>
  <si>
    <t>4.67 </t>
  </si>
  <si>
    <t> ข้อต่อท่อ พีวีซี ข้องอ 90 องศา สำหรับใช้กับท่อรับแรงดัน เส้นผ่านศูนย์กลาง 1" ตราท่อน้ำไทย</t>
  </si>
  <si>
    <t>8.41  </t>
  </si>
  <si>
    <t>8.41 </t>
  </si>
  <si>
    <t>8.88 </t>
  </si>
  <si>
    <t> ข้อต่อท่อ พีวีซี ข้องอ 90 องศา สำหรับใช้กับท่อรับแรงดัน เส้นผ่านศูนย์กลาง 1 1/2" ตราท่อน้ำไทย</t>
  </si>
  <si>
    <t> ข้อต่อท่อ พีวีซี ข้องอ 90 องศา สำหรับใช้กับท่อรับแรงดัน เส้นผ่านศูนย์กลาง 2" ตราท่อน้ำไทย</t>
  </si>
  <si>
    <t>28.74  </t>
  </si>
  <si>
    <t>28.74 </t>
  </si>
  <si>
    <t> ข้อต่อท่อ พีวีซี ข้องอ 90 องศา สำหรับใช้กับท่อรับแรงดัน เส้นผ่านศูนย์กลาง 2 1/2" ตราท่อน้ำไทย</t>
  </si>
  <si>
    <t>60.52  </t>
  </si>
  <si>
    <t>60.52 </t>
  </si>
  <si>
    <t> ข้อต่อท่อ พีวีซี ข้องอ 90 องศา สำหรับใช้กับท่อรับแรงดัน เส้นผ่านศูนย์กลาง 3" ตราท่อน้ำไทย</t>
  </si>
  <si>
    <t>84.82  </t>
  </si>
  <si>
    <t>84.82 </t>
  </si>
  <si>
    <t> ข้อต่อท่อ พีวีซี ข้องอ 90 องศา สำหรับใช้กับท่อรับแรงดัน เส้นผ่านศูนย์กลาง 4" ตราท่อน้ำไทย</t>
  </si>
  <si>
    <t>165.42  </t>
  </si>
  <si>
    <t>171.03 </t>
  </si>
  <si>
    <t> ข้อต่อท่อ พีวีซี สามทาง 90 องศา สำหรับใช้กับท่อรับแรงดัน เส้นผ่าศูนย์กลาง 1/2" ตราท่อน้ำไทย</t>
  </si>
  <si>
    <t>4.79  </t>
  </si>
  <si>
    <t>4.79 </t>
  </si>
  <si>
    <t> ข้อต่อท่อ พีวีซี สามทาง 90 องศา สำหรับใช้กับท่อรับแรงดัน เส้นผ่าศูนย์กลาง 3/4" ตราท่อน้ำไทย</t>
  </si>
  <si>
    <t>6.54  </t>
  </si>
  <si>
    <t>6.54 </t>
  </si>
  <si>
    <t> ข้อต่อท่อ พีวีซี สามทาง 90 องศา สำหรับใช้กับท่อรับแรงดัน เส้นผ่าศูนย์กลาง 1" ตราท่อน้ำไทย</t>
  </si>
  <si>
    <t>12.85  </t>
  </si>
  <si>
    <t>12.85 </t>
  </si>
  <si>
    <t> ข้อต่อท่อ พีวีซี สามทาง 90 องศา สำหรับใช้กับท่อรับแรงดัน เส้นผ่าศูนย์กลาง 1 1/4" ตราท่อน้ำไทย</t>
  </si>
  <si>
    <t>18.23  </t>
  </si>
  <si>
    <t>18.23 </t>
  </si>
  <si>
    <t> ข้อต่อท่อ พีวีซี สามทาง 90 องศา สำหรับใช้กับท่อรับแรงดัน เส้นผ่าศูนย์กลาง 1 1/2" ตราท่อน้ำไทย</t>
  </si>
  <si>
    <t>29.21  </t>
  </si>
  <si>
    <t>29.21 </t>
  </si>
  <si>
    <t> ข้อต่อท่อ พีวีซี สามทาง 90 องศา สำหรับใช้กับท่อรับแรงดัน เส้นผ่าศูนย์กลาง 2" ตราท่อน้ำไทย</t>
  </si>
  <si>
    <t> ข้อต่อท่อ พีวีซี สามทาง 90 องศา สำหรับใช้กับท่อรับแรงดัน เส้นผ่าศูนย์กลาง 2 1/2" ตราท่อน้ำไทย</t>
  </si>
  <si>
    <t>90.66  </t>
  </si>
  <si>
    <t>90.66 </t>
  </si>
  <si>
    <t> ข้อต่อท่อ พีวีซี สามทาง 90 องศา สำหรับใช้กับท่อรับแรงดัน เส้นผ่าศูนย์กลาง 3" ตราท่อน้ำไทย</t>
  </si>
  <si>
    <t>148.60  </t>
  </si>
  <si>
    <t>148.60 </t>
  </si>
  <si>
    <t> ข้อต่อท่อ พีวีซี สามทาง 90 องศา สำหรับใช้กับท่อรับแรงดัน เส้นผ่าศูนย์กลาง 4" ตราท่อน้ำไทย</t>
  </si>
  <si>
    <t>348.60  </t>
  </si>
  <si>
    <t>333.18 </t>
  </si>
  <si>
    <t> ท่อระบายน้ำคอนกรีตไม่เสริมเหล็ก ปากลิ้นราง ยาว 1 เมตร ศก. 0.30 ม.</t>
  </si>
  <si>
    <t>173.11  </t>
  </si>
  <si>
    <t>173.11 </t>
  </si>
  <si>
    <t> ท่อระบายน้ำคอนกรีตไม่เสริมเหล็ก ปากลิ้นราง ยาว 1 เมตร ศก. 0.40 ม.</t>
  </si>
  <si>
    <t>242.99  </t>
  </si>
  <si>
    <t>242.99 </t>
  </si>
  <si>
    <t> ท่อระบายน้ำคอนกรีตไม่เสริมเหล็ก ปากลิ้นราง ยาว 1 เมตร ศก. 0.60 ม.</t>
  </si>
  <si>
    <t>411.28  </t>
  </si>
  <si>
    <t>411.28 </t>
  </si>
  <si>
    <t> ท่อระบายน้ำคอนกรีตเสริมเหล็ก ปากลิ้นราง ชั้น 3 ยาว 1 เมตร ศก. 0.30 ม.</t>
  </si>
  <si>
    <t>289.72 </t>
  </si>
  <si>
    <t> ท่อระบายน้ำคอนกรีตเสริมเหล็ก ปากลิ้นราง ชั้น 3 ยาว 1 เมตร ศก. 0.40 ม.</t>
  </si>
  <si>
    <t>383.18  </t>
  </si>
  <si>
    <t>383.18 </t>
  </si>
  <si>
    <t> ท่อระบายน้ำคอนกรีตเสริมเหล็ก ปากลิ้นราง ชั้น 3 ยาว 1 เมตร ศก. 0.60 ม.</t>
  </si>
  <si>
    <t>625.26  </t>
  </si>
  <si>
    <t>625.26 </t>
  </si>
  <si>
    <t> ท่อระบายน้ำคอนกรีตเสริมเหล็ก ปากลิ้นราง ชั้น 3 ยาว 1 เมตร ศก. 0.80 ม.</t>
  </si>
  <si>
    <t>1,203.23  </t>
  </si>
  <si>
    <t>1,203.23 </t>
  </si>
  <si>
    <t> ท่อระบายน้ำคอนกรีตเสริมเหล็ก ปากลิ้นราง ชั้น 3 ยาว 1 เมตร ศก. 1.00 ม .</t>
  </si>
  <si>
    <t>2,219.49  </t>
  </si>
  <si>
    <t>2,219.49 </t>
  </si>
  <si>
    <t> ลวดหนามเคลือบสังกะสี เบอร์ 15</t>
  </si>
  <si>
    <t> แผ่นฉนวนกันความร้อน ขนาด 66 ซม. x 4 ม. หนา 3 นิ้ว ตราช้าง</t>
  </si>
  <si>
    <t>แผ่น</t>
  </si>
  <si>
    <t>266.36  </t>
  </si>
  <si>
    <t>266.36 </t>
  </si>
  <si>
    <t> กระเบื้องคอนกรีตมุงหลังคา ซีแพคโมเนีย ขนาด 33 x 42 ซม. สีแดง เทา อิฐ น้ำตาล ตราช้าง</t>
  </si>
  <si>
    <t> ครอบสันโค้งกระเบื้องคอนกรีต สีแดง เทา อิฐ น้ำตาล ตราช้าง</t>
  </si>
  <si>
    <t>31.78  </t>
  </si>
  <si>
    <t>31.78 </t>
  </si>
  <si>
    <t> ครอบข้างกระเบื้องคอนกรีต สีแดง เทา อิฐ น้ำตาล ตราช้าง</t>
  </si>
  <si>
    <t> ครอบข้างปิดชายกระเบื้องคอนกรีต สีแดง เทา อิฐ น้ำตาล ตราช้าง</t>
  </si>
  <si>
    <t>42.06  </t>
  </si>
  <si>
    <t> ครอบโค้งปิดจั่วกระเบื้องคอนกรีต สีแดง เทา อิฐ น้ำตาล ตราช้าง</t>
  </si>
  <si>
    <t>45.79  </t>
  </si>
  <si>
    <t>45.79 </t>
  </si>
  <si>
    <t> เหล็กแผ่นเคลือบสังกะสี ไม่ชุบสี ลอนเล็ก-ใหญ่ หนา 0.20 มม. เบอร์ 35 ขนาด 2.5' x 5'-10'</t>
  </si>
  <si>
    <t>ฟุต</t>
  </si>
  <si>
    <t> กระเบื้องลอนคู่ สีเทาซิเมนต์ ขนาด 50 x 120 x 0.5 ซม ตราช้าง</t>
  </si>
  <si>
    <t>50.00 </t>
  </si>
  <si>
    <t> กระเบื้องลอนคู่ สีแดง เขียว ขนาด 50 x 120 x 0.5 ซม ตราช้าง</t>
  </si>
  <si>
    <t>62.62  </t>
  </si>
  <si>
    <t>59.81 </t>
  </si>
  <si>
    <t> กระเบื้องลอนคู่ สีแดง เขียว ขนาด 50 x 150 x 0.5 ซม ตราช้าง</t>
  </si>
  <si>
    <t>78.50  </t>
  </si>
  <si>
    <t>78.50 </t>
  </si>
  <si>
    <t> ครอบสันโค้ง สีแดง เขียว ขนาด 23 x 50 x 0.5 ซม. ตราช้าง</t>
  </si>
  <si>
    <t>64.49  </t>
  </si>
  <si>
    <t>64.49 </t>
  </si>
  <si>
    <t> ครอบข้าง สีเทาซิเมนต์ ขนาด 20 x 60 x 0.5 ซม. ตราช้าง</t>
  </si>
  <si>
    <t>37.38  </t>
  </si>
  <si>
    <t>37.38 </t>
  </si>
  <si>
    <t> ครอบข้าง สีแดง เขียว ขนาด 20 x 60 x 0.5 ซม. ตราช้าง</t>
  </si>
  <si>
    <t>56.07  </t>
  </si>
  <si>
    <t>42.99 </t>
  </si>
  <si>
    <t> แผ่นไม้อัดยาง ชนิดภายใน ขนาด 4 x 8 ฟุต หนา 4 มม.</t>
  </si>
  <si>
    <t>217.29  </t>
  </si>
  <si>
    <t>217.29 </t>
  </si>
  <si>
    <t> แผ่นไม้อัดยาง ชนิดภายใน ขนาด 4 x 8 ฟุต หนา 6 มม.</t>
  </si>
  <si>
    <t>282.71  </t>
  </si>
  <si>
    <t>282.71 </t>
  </si>
  <si>
    <t> แผ่นไม้อัด ชนิดใช้ภายใน ชั้น 2/4 ขนาด 4' x 8' หนา 4 มม.</t>
  </si>
  <si>
    <t>228.97  </t>
  </si>
  <si>
    <t>228.97 </t>
  </si>
  <si>
    <t> แผ่นยิปซัม ธรรมดา ไม่มีอลูมิเนียมฟอยล์ ขนาด 120 x 240 ซม. หนา 9 มม.</t>
  </si>
  <si>
    <t>149.53  </t>
  </si>
  <si>
    <t>149.53 </t>
  </si>
  <si>
    <t> แผ่นยิปซัม ธรรมดา ไม่มีอลูมิเนียมฟอยล์ ขนาด 120 x 240 ซม. หนา 9 มม. ตราช้าง</t>
  </si>
  <si>
    <t>139.25  </t>
  </si>
  <si>
    <t>138.32 </t>
  </si>
  <si>
    <t> แผ่นยิปซัม ธรรมดา ไม่มีอลูมิเนียมฟอยล์ ขนาด 120 x 240 ซม. หนา 12 มม. ตราช้าง</t>
  </si>
  <si>
    <t>168.22  </t>
  </si>
  <si>
    <t> แผ่นยิปซัม ธรรมดา มีอลูมิเนียมฟอยล์ ขนาด 120 x 240 ซม. หนา 9 มม</t>
  </si>
  <si>
    <t>203.27  </t>
  </si>
  <si>
    <t>203.27 </t>
  </si>
  <si>
    <t> เหล็กแผ่นเรียบดำ หนา 2 มม. ขนาด 4' x 8' หนัก 47 กก./แผ่น</t>
  </si>
  <si>
    <t>1,200.94  </t>
  </si>
  <si>
    <t>1,200.94 </t>
  </si>
  <si>
    <t> เหล็กแผ่นเรียบดำ หนา 3 มม. ขนาด 4' x 8' หนัก 70 กก./แผ่น</t>
  </si>
  <si>
    <t>1,794.39  </t>
  </si>
  <si>
    <t>1,794.39 </t>
  </si>
  <si>
    <t> เหล็กแผ่นเรียบดำ หนา 6 มม. ขนาด 4' x 8' หนัก 140 กก./แผ่น</t>
  </si>
  <si>
    <t>3,482.87  </t>
  </si>
  <si>
    <t>3,482.87 </t>
  </si>
  <si>
    <t> กระจกใส หนา 5 มม.</t>
  </si>
  <si>
    <t>ตร.ฟุต</t>
  </si>
  <si>
    <t>13.55  </t>
  </si>
  <si>
    <t>13.55 </t>
  </si>
  <si>
    <t> กระจกใส หนา 6 มม.</t>
  </si>
  <si>
    <t>18.69  </t>
  </si>
  <si>
    <t>18.69 </t>
  </si>
  <si>
    <t> กระเบื้องแผ่นเรียบ ขนาด 120 x 120 x 0.40 ซม. ตราช้าง</t>
  </si>
  <si>
    <t>78.04  </t>
  </si>
  <si>
    <t>78.04 </t>
  </si>
  <si>
    <t> กระเบื้องแผ่นเรียบ ขนาด 120 x 240 x 0.60 ซม. ตราช้าง</t>
  </si>
  <si>
    <t>224.30  </t>
  </si>
  <si>
    <t>224.30 </t>
  </si>
  <si>
    <t> กระเบื้องเคลือบปูพื้น ชนิดสีเรียบ ขนาด 8" x 8" ตราคอตโต้</t>
  </si>
  <si>
    <t>140.19  </t>
  </si>
  <si>
    <t>140.19 </t>
  </si>
  <si>
    <t> กระเบื้องเคลือบปูพื้น ชนิดสีเรียบ ขนาด 12" x 12" ตราคอตโต้</t>
  </si>
  <si>
    <t> กระเบื้องเคลือบปูพื้น ชนิดลวดลาย ขนาด 8" x 8" ตราคอตโต้</t>
  </si>
  <si>
    <t>168.22 </t>
  </si>
  <si>
    <t> กระเบื้องเคลือบบุผนัง ชนิดสีเรียบ ขนาด 8" x 8" ตราคอตโต้</t>
  </si>
  <si>
    <t> กระเบื้องเคลือบบุผนัง ชนิดสีเรียบ ขนาด 8" x 10" ตราคอตโต้</t>
  </si>
  <si>
    <t>154.21  </t>
  </si>
  <si>
    <t>154.21 </t>
  </si>
  <si>
    <t> กระเบื้องเคลือบบุผนัง ชนิดลวดลาย ขนาด 8" x 8" ตราคอตโต้</t>
  </si>
  <si>
    <t> กระเบื้องเคลือบบุผนัง ชนิดลวดลาย ขนาด 8" x 10" ตราคอตโต้</t>
  </si>
  <si>
    <t> ไม้เต็ง ไม่ไส ขนาด 1" x 6" ยาว 4 - 4.50 เมตร</t>
  </si>
  <si>
    <t>ลบ.ฟ.</t>
  </si>
  <si>
    <t>738.32  </t>
  </si>
  <si>
    <t>738.32 </t>
  </si>
  <si>
    <t> ไม้เต็ง ไม่ไส ขนาด 1 1/2" x 6" ยาว 4 - 4.50 เมตร</t>
  </si>
  <si>
    <t> ไม้เต็ง ไม่ไส ขนาด 1" x 1" ยาว 4 - 4.50 เมตร</t>
  </si>
  <si>
    <t> ไม้เต็ง ไม่ไส ขนาด 1" x 4" ยาว 4 - 4.50 เมตร</t>
  </si>
  <si>
    <t> ไม้แดง ไม่ไส ขนาด 1" x 4" ยาว 4 - 4.50 เมตร</t>
  </si>
  <si>
    <t>1,214.95  </t>
  </si>
  <si>
    <t>1,214.95 </t>
  </si>
  <si>
    <t> ไม้แดง ไม่ไส ขนาด 1" x 6" ยาว 4 - 4.50 เมตร</t>
  </si>
  <si>
    <t>1,233.64  </t>
  </si>
  <si>
    <t>1,233.64 </t>
  </si>
  <si>
    <t> ไม้แดง ไม่ไส ขนาด 2" x 4" ยาว 4 - 4.50 เมตร</t>
  </si>
  <si>
    <t> ไม้แดง ไม่ไส ขนาด 2" x 6" ยาว 4 - 4.50 เมตร</t>
  </si>
  <si>
    <t> ไม้ยาง ไม่ไส ขนาด 1/2" x 6" ยาว 4 - 4.50 เมตร</t>
  </si>
  <si>
    <t>637.67  </t>
  </si>
  <si>
    <t>637.67 </t>
  </si>
  <si>
    <t> ไม้ยาง ไม่ไส ขนาด 1" x 6" ยาว 4 - 4.50 เมตร</t>
  </si>
  <si>
    <t>623.65  </t>
  </si>
  <si>
    <t>623.65 </t>
  </si>
  <si>
    <t> ไม้ยาง ไม่ไส ขนาด 1" x 8" ยาว 4 - 4.50 เมตร</t>
  </si>
  <si>
    <t> ไม้ยาง ไม่ไส ขนาด 1 1/2" x 3" ยาว 4 - 4.50 เมตร</t>
  </si>
  <si>
    <t>614.30  </t>
  </si>
  <si>
    <t>614.30 </t>
  </si>
  <si>
    <t> ไม้ยาง ไม่ไส ขนาด 4" x 4" ยาว 4 - 4.50 เมตร</t>
  </si>
  <si>
    <t>780.00  </t>
  </si>
  <si>
    <t>780.00 </t>
  </si>
  <si>
    <t> ไม้กะบาก ไม่ไส ขนาด 1" x 4" ยาว 4 - 4.50 เมตร</t>
  </si>
  <si>
    <t>448.60  </t>
  </si>
  <si>
    <t>448.60 </t>
  </si>
  <si>
    <t> ไม้กะบาก ไม่ไส ขนาด 1" x 6" ยาว 4 - 4.50 เมตร</t>
  </si>
  <si>
    <t>467.29  </t>
  </si>
  <si>
    <t>467.29 </t>
  </si>
  <si>
    <t> ไม้กะบาก ไม่ไส ขนาด 1" x 8" ยาว 4 - 4.50 เมตร</t>
  </si>
  <si>
    <t> ไม้กะบาก ไม่ไส ขนาด 1" x 10" ยาว 4 - 4.50 เมตร</t>
  </si>
  <si>
    <t> สีน้ำมันเคลือบชนิดเงา ขนาด 3.785 ลิตร ตรา ที โอ เอ</t>
  </si>
  <si>
    <t>กระป๋อง</t>
  </si>
  <si>
    <t>500.00  </t>
  </si>
  <si>
    <t> สีน้ำพลาสติก ทาภายใน ชนิดด้าน ขนาด 3.785 ลิตร ตรา ที โอ เอ (E 100)</t>
  </si>
  <si>
    <t>317.76  </t>
  </si>
  <si>
    <t>317.76 </t>
  </si>
  <si>
    <t> สีน้ำพลาสติก ทาภายใน ขนาด 3.785 ลิตร ตรา ที โอ เอ ( A 1000)</t>
  </si>
  <si>
    <t>299.07  </t>
  </si>
  <si>
    <t>299.07 </t>
  </si>
  <si>
    <t> สีน้ำพลาสติก ภายนอก ชนิดด้าน ขนาด 3.785 ลิตร ตรา ที โอ เอ (E 100)</t>
  </si>
  <si>
    <t>411.21  </t>
  </si>
  <si>
    <t>411.21 </t>
  </si>
  <si>
    <t> สีน้ำพลาสติก ทาภายนอก ขนาด 3.785 ลิตร ตรา ที โอ เอ ( A 1000)</t>
  </si>
  <si>
    <t>401.87  </t>
  </si>
  <si>
    <t>401.87 </t>
  </si>
  <si>
    <t> สีรองพื้นโลหะ ขนาด 18.925 ลิตร ตรา ที โอ เอ</t>
  </si>
  <si>
    <t>1,336.45  </t>
  </si>
  <si>
    <t>1,336.45 </t>
  </si>
  <si>
    <t> สีรองพื้นปูนใหม่ ขนาด 3.785 ลิตร ตราที โอ เอ</t>
  </si>
  <si>
    <t>439.25  </t>
  </si>
  <si>
    <t>443.93 </t>
  </si>
  <si>
    <t> สีรองพื้นปูนใหม่ ขนาด 18.925 ลิตร ตราที โอ เอ</t>
  </si>
  <si>
    <t>1,822.43  </t>
  </si>
  <si>
    <t>1,822.43 </t>
  </si>
  <si>
    <t> น้ำมันเคลือบแข็ง ภายใน ขนาด 3.785 ลิตร ตราเครื่องบิน บี 52 (ยูนีเทน ยู 202)</t>
  </si>
  <si>
    <t> น้ำมันเคลือบแข็ง ภายนอก ขนาด 3.785 ลิตร ตราเครื่องบิน บี 52 (ยูนีเทน ยู 404)</t>
  </si>
  <si>
    <t>1,028.04  </t>
  </si>
  <si>
    <t>1,028.04 </t>
  </si>
  <si>
    <t> แลกเกอร์ ชนิดเงา ขนาด 3.785 ลิตร ตรา ที โอ เอ</t>
  </si>
  <si>
    <t>476.64  </t>
  </si>
  <si>
    <t>476.64 </t>
  </si>
  <si>
    <t> ทินเนอร์ ขนาด 3.785 ลิตร ตรา ที โอ เอ</t>
  </si>
  <si>
    <t>313.08  </t>
  </si>
  <si>
    <t>313.08 </t>
  </si>
  <si>
    <t> บานประตูไม้อัดสัก ชนิดใช้ภายใน หนา 3.5 ซม. ขนาด 70 x 200 ซม.</t>
  </si>
  <si>
    <t>บาน</t>
  </si>
  <si>
    <t>528.04  </t>
  </si>
  <si>
    <t>528.04 </t>
  </si>
  <si>
    <t> บานประตูไม้อัดสัก ชนิดใช้ภายใน หนา 3.5 ซม. ขนาด 80 x 200 ซม.</t>
  </si>
  <si>
    <t>551.40  </t>
  </si>
  <si>
    <t>551.40 </t>
  </si>
  <si>
    <t> บานประตูไม้อัดสัก ชนิดใช้ภายนอก หนา 3.5 ซม. ขนาด 70 x 200 ซม.</t>
  </si>
  <si>
    <t>766.36  </t>
  </si>
  <si>
    <t>766.36 </t>
  </si>
  <si>
    <t> บานประตูไม้อัดสัก ชนิดใช้ภายนอก หนา 3.5 ซม. ขนาด 80 x 200 ซม.</t>
  </si>
  <si>
    <t>780.37  </t>
  </si>
  <si>
    <t>780.37 </t>
  </si>
  <si>
    <t> บานประตูไม้อัดยาง ชนิดใช้ภายใน หนา 3.5 ซม. ขนาด 70 x 200 ซม.</t>
  </si>
  <si>
    <t>457.94  </t>
  </si>
  <si>
    <t>457.94 </t>
  </si>
  <si>
    <t> บานประตูไม้อัดยาง ชนิดใช้ภายใน หนา 3.5 ซม. ขนาด 80 x 200 ซม.</t>
  </si>
  <si>
    <t> บานประตูไม้อัดยาง ชนิดใช้ภายนอก หนา 3.5 ซม. ขนาด 70 x 200 ซม.</t>
  </si>
  <si>
    <t>560.75  </t>
  </si>
  <si>
    <t>560.75 </t>
  </si>
  <si>
    <t> บานประตูไม้อัดยาง ชนิดใช้ภายนอก หนา 3.5 ซม. ขนาด 80 x 200 ซม.</t>
  </si>
  <si>
    <t>574.77  </t>
  </si>
  <si>
    <t>574.77 </t>
  </si>
  <si>
    <t> วงกบประตูไม้เนื้อแข็ง ไม่มีช่องแสง ขนาด 80 x 200 ซม. ขนาดไม้วงกบ 2" x 4"</t>
  </si>
  <si>
    <t>950.00  </t>
  </si>
  <si>
    <t>950.00 </t>
  </si>
  <si>
    <t> วงกบหน้าต่างไม้เนื้อแข็ง ไม่มีช่องแสง ขนาด 80 x 110 ซม. ขนาดไม้วงกบ 2" x 4"</t>
  </si>
  <si>
    <t>790.00  </t>
  </si>
  <si>
    <t>790.00 </t>
  </si>
  <si>
    <t> ตะปูตอกไม้ ชนิดผอม ขนาด 3 นิ้ว</t>
  </si>
  <si>
    <t>58.88  </t>
  </si>
  <si>
    <t>58.88 </t>
  </si>
  <si>
    <t>70.09 </t>
  </si>
  <si>
    <t> ตะปูตอกไม้ ขนาด 1 1/2 นิ้ว บรรจุลัง นน.สุทธิ 17.6 กก. ตรามือ</t>
  </si>
  <si>
    <t>ลัง</t>
  </si>
  <si>
    <t>607.48  </t>
  </si>
  <si>
    <t> ตะปูตอกไม้ ขนาด 2 นิ้ว บรรจุลัง นน.สุทธิ 17.6 กก. ตรามือ</t>
  </si>
  <si>
    <t>570.09  </t>
  </si>
  <si>
    <t>570.09 </t>
  </si>
  <si>
    <t> ตะปูตอกคอนกรีต ขนาด 3" - 4"</t>
  </si>
  <si>
    <t>70.09  </t>
  </si>
  <si>
    <t>67.76 </t>
  </si>
  <si>
    <t>69.63 </t>
  </si>
  <si>
    <t> บานพับหน้าต่างเหล็กเคลือบสังกะสี ปรับมุม ขนาด 10 นิ้ว</t>
  </si>
  <si>
    <t>93.46  </t>
  </si>
  <si>
    <t>93.46 </t>
  </si>
  <si>
    <t> บานพับหน้าต่างเหล็กเคลือบสังกะสี ปรับมุม ขนาด 12 นิ้ว</t>
  </si>
  <si>
    <t>130.84  </t>
  </si>
  <si>
    <t>130.84 </t>
  </si>
  <si>
    <t> กลอนทองเหลือง ขนาด 6 นิ้ว</t>
  </si>
  <si>
    <t> ปูนซีเมนต์ไฮดรอลิก ปูนถุง บรรจุ 50 กก./ถุง ตราช้าง SCG สูตรไฮบริด</t>
  </si>
  <si>
    <t>2,971.96  </t>
  </si>
  <si>
    <t>2,953.27 </t>
  </si>
  <si>
    <t> ปูนซีเมนต์ผสม ปูนถุง บรรจุ 50 กก./ถุง ตราเสือ</t>
  </si>
  <si>
    <t>2,504.67  </t>
  </si>
  <si>
    <t>2,504.67 </t>
  </si>
  <si>
    <t> ฟลิ้นโค้ท เบอร์ 3 ขนาด 3.5 กก. ตราเชลล์</t>
  </si>
  <si>
    <t>341.12  </t>
  </si>
  <si>
    <t>375.70 </t>
  </si>
  <si>
    <t> แชลแลค ชนิดเกล็ด สีเหลือง</t>
  </si>
  <si>
    <t>261.68  </t>
  </si>
  <si>
    <t>261.68 </t>
  </si>
  <si>
    <t> น้ำยาประสานท่อพีวีซี ชนิดธรรมดา ขนาด 250 กรัม ตราท่อน้ำไทย</t>
  </si>
  <si>
    <t>116.82  </t>
  </si>
  <si>
    <t>116.82 </t>
  </si>
  <si>
    <t> น้ำยาประสานท่อพีวีซี ชนิดธรรมดา ขนาด 250 กรัม ตราช้าง</t>
  </si>
  <si>
    <t>103.27  </t>
  </si>
  <si>
    <t>103.27 </t>
  </si>
  <si>
    <t> ทรายหยาบ</t>
  </si>
  <si>
    <t>514.02  </t>
  </si>
  <si>
    <t>514.02 </t>
  </si>
  <si>
    <t> ทรายละเอียด</t>
  </si>
  <si>
    <t>686.92 </t>
  </si>
  <si>
    <t> หินย่อย 3/4" ราคา ณ โรงโม่</t>
  </si>
  <si>
    <t>385.37  </t>
  </si>
  <si>
    <t>385.37 </t>
  </si>
  <si>
    <t>373.83 </t>
  </si>
  <si>
    <t> หินย่อย 3/8" ราคา ณ โรงโม่</t>
  </si>
  <si>
    <t>346.26  </t>
  </si>
  <si>
    <t>346.26 </t>
  </si>
  <si>
    <t>327.10 </t>
  </si>
  <si>
    <t> ทรายถมที่</t>
  </si>
  <si>
    <t> หินคลุก ราคา ณ โรงโม่</t>
  </si>
  <si>
    <t>247.67  </t>
  </si>
  <si>
    <t>252.34 </t>
  </si>
  <si>
    <t>233.64 </t>
  </si>
  <si>
    <t> หินใหญ่ ราคา ณ โรงโม่</t>
  </si>
  <si>
    <t>358.88  </t>
  </si>
  <si>
    <t>358.88 </t>
  </si>
  <si>
    <t> หินฝุ่น ราคา ณ โรงโม่</t>
  </si>
  <si>
    <t>284.52  </t>
  </si>
  <si>
    <t>261.16 </t>
  </si>
  <si>
    <t>280.37 </t>
  </si>
  <si>
    <t> ก๊อกน้ำทองเหลือง ขนาด 1/2 นิ้ว ตรา ASUMA</t>
  </si>
  <si>
    <t>112.15  </t>
  </si>
  <si>
    <t>112.15 </t>
  </si>
  <si>
    <t> ก๊อกน้ำบอลสนาม ขนาด 1/2 นิ้ว</t>
  </si>
  <si>
    <t>102.80  </t>
  </si>
  <si>
    <t> ก๊อกอ่างล้างหน้า แบบอะครีลิค ขนาด 1/2 นิ้ว</t>
  </si>
  <si>
    <t>186.92  </t>
  </si>
  <si>
    <t>186.92 </t>
  </si>
  <si>
    <t> ถังเก็บน้ำแสตนเลส ขนาดจุ 1,100 ลิตร รุ่น DMCB 1100 พื้นนูน รวมขาตั้ง ตราเพชร</t>
  </si>
  <si>
    <t>ใบ</t>
  </si>
  <si>
    <t>8,598.13  </t>
  </si>
  <si>
    <t>8,598.13 </t>
  </si>
  <si>
    <t> ถังเก็บน้ำแสตนเลส ขนาดจุ 1,100 ลิตร รวมขาตั้ง ตรา คอตโต้</t>
  </si>
  <si>
    <t>14,112.15  </t>
  </si>
  <si>
    <t>14,112.15 </t>
  </si>
  <si>
    <t> ถังดักไขมัน แบบตั้งพื้น ขนาด 350 x 450 x 335 มม. ตรา Cotto DOS รุ่น DGT 15</t>
  </si>
  <si>
    <t>2,616.82  </t>
  </si>
  <si>
    <t>2,616.82 </t>
  </si>
  <si>
    <t> สายไฟฟ้า VAF สายแบนแกนคู่ แรงดัน 300 โวลท์ ขนาด 2 x 1.0 ตร.มม. ยาว 100 เมตร ตราบางกอกเคเบิล</t>
  </si>
  <si>
    <t>ม้วน</t>
  </si>
  <si>
    <t>794.39  </t>
  </si>
  <si>
    <t>794.39 </t>
  </si>
  <si>
    <t>981.31 </t>
  </si>
  <si>
    <t>887.85 </t>
  </si>
  <si>
    <t> สายเคเบิล THW สายกลมแกนเดี่ยว แรงดัน 750 โวลท์ ขนาด 1 x 2.5 ตร.มม. ยาว 100 เมตร ตราบางกอกเคเบิล</t>
  </si>
  <si>
    <t> เบรกเกอร์ ขนาด 30 A รุ่น HB BS1113YT ตราพานาโซนิค</t>
  </si>
  <si>
    <t>121.50  </t>
  </si>
  <si>
    <t>121.50 </t>
  </si>
  <si>
    <t> หลอดไฟฟ้าฟลูออเรสเซนต์ แบบยาว ขนาด 36 วัตต์ ตราฟิลิปส์</t>
  </si>
  <si>
    <t>หลอด</t>
  </si>
  <si>
    <t>65.42  </t>
  </si>
  <si>
    <t>65.42 </t>
  </si>
  <si>
    <t> หลอดตะเกียบ เกลียวทวิช ขนาด 11 วัตต์ ตราพานาโซนิค</t>
  </si>
  <si>
    <t>ดวง</t>
  </si>
  <si>
    <t> หลอดตะเกียบ เกลียวทวิช ขนาด 11 วัตต์ ตราโตชิบ้า</t>
  </si>
  <si>
    <t> โถส้วมธรรมดานั่งยอง มีฐาน แบบราดน้ำ เคลือบขาว ตราอเมริกันแสตนดาร์ด รุ่น TF-101 P</t>
  </si>
  <si>
    <t>ชิ้น</t>
  </si>
  <si>
    <t>1,121.50  </t>
  </si>
  <si>
    <t>1,121.50 </t>
  </si>
  <si>
    <t> โถส้วมธรรมดานั่งยอง มีฐาน แบบราดน้ำ เคลือบขาว ตราคอตโต้ รุ่น C 201</t>
  </si>
  <si>
    <t>1,355.14  </t>
  </si>
  <si>
    <t>1,355.14 </t>
  </si>
  <si>
    <t> ที่ปัสสาวะเซรามิกชาย ชนิดแขวนผนัง เคลือบขาว ตราอเมริกันแสตนดาร์ด รุ่น TF- 412</t>
  </si>
  <si>
    <t>887.85  </t>
  </si>
  <si>
    <t> ที่ปัสสาวะเซรามิกชาย ชนิดแขวนผนัง เคลือบขาว ตราคอตโต้ รุ่น C 307</t>
  </si>
  <si>
    <t> อ่างล้างหน้าเซรามิก ชนิดแขวนผนัง เคลือบขาว ตราคอตโต้ รุ่น C 013</t>
  </si>
  <si>
    <t> อ่างล้างหน้าเซรามิก ชนิดแขวนผนัง เคลือบขาว ตราคอตโต้ รุ่น C 005</t>
  </si>
  <si>
    <t> ที่วางสบู่เซรามิก ชนิดฝังผนัง เคลือบขาว ตราอเมริกันแสตนดาร์ด รุ่น TF- 9000</t>
  </si>
  <si>
    <t> ที่วางสบู่เซรามิก ชนิดฝังผนัง เคลือบขาว ตราคอตโต้ รุ่น C 805</t>
  </si>
  <si>
    <t>233.64  </t>
  </si>
  <si>
    <t> ที่วางสบู่เซรามิก ชนิดฝังผนัง เคลือบขาว ตราคอตโต้ รุ่น C 834</t>
  </si>
  <si>
    <t> ที่ใส่กระดาษชำระเซรามิก ชนิดฝังผนัง เคลือบขาว ตราอเมริกันแสตนดาร์ด รุ่น TF- 9002</t>
  </si>
  <si>
    <t> ที่ใส่กระดาษชำระเซรามิก ชนิดฝังผนัง เคลือบขาว ขนาด 6 x 6 นิ้ว ตราคอตโต้ รุ่น C 814</t>
  </si>
  <si>
    <t>ราคาสินค้าเฉลี่ยวัสดุก่อสร้าง (ราคาเงินสด ไม่รวมภาษีมูลค่าเพิ่ม ไม่รวมค่าขนส่ง) ของจังหวัด เชียงใหม่ ปี 2567</t>
  </si>
  <si>
    <t>งานถางป่าและขุดตอ ขนาดกลาง (CLEARING AND GRUBBING)</t>
  </si>
  <si>
    <t>ค่าดำเนินการ + ค่าเสื่อมราคา (งานถางป่าขุดตอ : ขนาดกลาง)</t>
  </si>
  <si>
    <t>งานถางป่าขุดตอขนาดเบา มีเฉพาะการถางวัชพืชเท่านั้น</t>
  </si>
  <si>
    <t>งานถางป่าขุดตอขนาดกลาง มีการถางวัชพืช และปาดหน้าดินเดิมออกด้วย</t>
  </si>
  <si>
    <t>งานถางป่าขุดตอขนาดหนัก มีการตัดโค่นต้นไม้ ขุดตอ ถากถางวัชพืช และปาดหน้าดินเดิมออกด้วย</t>
  </si>
  <si>
    <t>รอยต่อเผื่อขยายตามขวาง (EXPENSION JOINT)</t>
  </si>
  <si>
    <t xml:space="preserve">คิดจากความยาว </t>
  </si>
  <si>
    <t>ค่าเหล็ก</t>
  </si>
  <si>
    <t>กก.  @</t>
  </si>
  <si>
    <t>บาท/ตัน/1,000</t>
  </si>
  <si>
    <t>METAL CAP + ทาสี + จารบี</t>
  </si>
  <si>
    <t>ชุด  @</t>
  </si>
  <si>
    <t>JOINT FILLER</t>
  </si>
  <si>
    <t>ตร.ม. @</t>
  </si>
  <si>
    <t>JOINT SEALER</t>
  </si>
  <si>
    <t>ลิตร @</t>
  </si>
  <si>
    <t>ค่าหยอดยาง</t>
  </si>
  <si>
    <t>แผ่นพลาสติก</t>
  </si>
  <si>
    <t>เมตร @  (งานผิวทางคอนกรีต : ค่าหยอดยางรอยต่อคอนกรีต…...........)</t>
  </si>
  <si>
    <t xml:space="preserve">เมตร @  </t>
  </si>
  <si>
    <t>ไม้แบบ</t>
  </si>
  <si>
    <t>รอยต่อเผื่อหดตัวตามขวาง (CONTRACTION JOINT)</t>
  </si>
  <si>
    <t>ค่าตัด JOINT และหยอดยาง</t>
  </si>
  <si>
    <t xml:space="preserve"> เมตร @ (งานผิวทางคอนกรีต : ค่าตัดรอยต่อคอนกรีตและหยอดยาง</t>
  </si>
  <si>
    <t>ค่าสี + จารบี</t>
  </si>
  <si>
    <t>รอยต่อตามยาว (LONGITUDINAL JOINT)</t>
  </si>
  <si>
    <t>หมายเหตุ JOINT SEALER ลิตรละ 45 บาทโดยประมาณ  ความหนาคอนกรีต 23 เมตร ใช้ 5 ลิตร</t>
  </si>
  <si>
    <t>งานทรายรองพื้นใต้ผิวคอนกรีต (SAND CUSHION UNDER CONCRETE PAVEMENT)</t>
  </si>
  <si>
    <t>ค่าวัสดุจากแหล่ง(ทรายคอนกรีต)</t>
  </si>
  <si>
    <t>ค่าขนส่ง</t>
  </si>
  <si>
    <t>รวม</t>
  </si>
  <si>
    <t>ส่วนยุบตัว</t>
  </si>
  <si>
    <t>ค่าดำเนินการ + ค่าเสื่อมราคา (บดทับ 75%) (งานดินคันทาง : บดทับ)</t>
  </si>
  <si>
    <t>แบบสรุปข้อมูลวัสดุ และค่าดำเนินการ  งานก่อสร้าง</t>
  </si>
  <si>
    <t>อยู่ในท้องที่จังหวัด</t>
  </si>
  <si>
    <t>เชียงใหม่</t>
  </si>
  <si>
    <t>เขตฝนตก</t>
  </si>
  <si>
    <t>ปกติ</t>
  </si>
  <si>
    <t>ราคาน้ำมันโซล่า</t>
  </si>
  <si>
    <t>บาท /ลิตร</t>
  </si>
  <si>
    <t>เงินล่วงหน้าจ่าย</t>
  </si>
  <si>
    <t>%</t>
  </si>
  <si>
    <t>ดอกเบี้ยเงินกู้</t>
  </si>
  <si>
    <t>เงินประกันผลงานหัก</t>
  </si>
  <si>
    <t>ค่าภาษีมูลค่าเพิ่ม (VAT)</t>
  </si>
  <si>
    <t>คำนวณราคากลางเมื่อวันที่</t>
  </si>
  <si>
    <t>ลำดับที่</t>
  </si>
  <si>
    <t>ชนิดของวัสดุ</t>
  </si>
  <si>
    <t xml:space="preserve">ค่าวัสดุ </t>
  </si>
  <si>
    <t xml:space="preserve">ระยะขนส่ง </t>
  </si>
  <si>
    <t xml:space="preserve">ค่าขนส่ง </t>
  </si>
  <si>
    <t xml:space="preserve">ค่าขนขึ้นลง </t>
  </si>
  <si>
    <t>ค่าตัด / ดัด</t>
  </si>
  <si>
    <t xml:space="preserve">รวม </t>
  </si>
  <si>
    <t>ขนส่งด้วยรถบรรทุก</t>
  </si>
  <si>
    <t>(บาท)</t>
  </si>
  <si>
    <t>(กม.)</t>
  </si>
  <si>
    <t>การอ้างอิงราคา หรือ แหล่งวัสดุ</t>
  </si>
  <si>
    <t>บ./ตัน</t>
  </si>
  <si>
    <t>รถบรรทุก 10 ล้อ + ลากพ่วง</t>
  </si>
  <si>
    <t>จาก พาณิชย์จ.เชียงใหม่</t>
  </si>
  <si>
    <t>Wire Mesh  ø 4 มม. @ 0.20m.#</t>
  </si>
  <si>
    <t>บ./ตร.ม.</t>
  </si>
  <si>
    <t>รถบรรทุก 10 ล้อ</t>
  </si>
  <si>
    <t>บ./ลบ.ม.</t>
  </si>
  <si>
    <t>จาก แหล่ง อ.ดอยสะเก็ด จ.เชียงใหม่</t>
  </si>
  <si>
    <t>หินคลุก</t>
  </si>
  <si>
    <t>หินย่อยผสมคอนกรีต</t>
  </si>
  <si>
    <t>ทรายผสมคอนกรีต</t>
  </si>
  <si>
    <t>วัสดุลูกรัง</t>
  </si>
  <si>
    <t>จาก แหล่ง อ.สันกำแพง  จ.เชียงใหม่</t>
  </si>
  <si>
    <t>ทรายถมคันทาง</t>
  </si>
  <si>
    <t>ดินถมคันทาง</t>
  </si>
  <si>
    <t>ท่อกลมขนาด  ø  0.30 ม. ชั้น 3</t>
  </si>
  <si>
    <t>ท่อกลมขนาด  ø  0.40 ม. ชั้น 3</t>
  </si>
  <si>
    <t>ท่อกลมขนาด  ø  0.60 ม. ชั้น 3</t>
  </si>
  <si>
    <t>ท่อกลมขนาด  ø  0.80 ม. ชั้น 3</t>
  </si>
  <si>
    <t>ท่อกลมขนาด  ø  1.00 ม. ชั้น 3</t>
  </si>
  <si>
    <t xml:space="preserve">ไม้กระบาก   1" x 8" </t>
  </si>
  <si>
    <t xml:space="preserve">ไม้คร่าว   1 1"/2 x 3"      </t>
  </si>
  <si>
    <t>คอนกรีตผสมเสร็จ 180 ksc</t>
  </si>
  <si>
    <t>คอนกรีตผสมเสร็จ 240 ksc</t>
  </si>
  <si>
    <t>คอนกรีตผสมเสร็จ 210 ksc</t>
  </si>
  <si>
    <t>เทศบาลตำบลป่าป้อง  อำเภอดอยสะเก็ด  จังหวัดเชียงใหม่</t>
  </si>
  <si>
    <t>จาก แหล่ง อ.ดอยสะเก็ด  จ.เชียงใหม่</t>
  </si>
  <si>
    <t>คอนกรีตผสมเสร็จ 320 ksc</t>
  </si>
  <si>
    <t xml:space="preserve">ตร.ม. </t>
  </si>
  <si>
    <t>โครงการก่อสร้างถนนคอนกรีตเสริมเหล็ก ถนน</t>
  </si>
  <si>
    <t>สายทางชม.ถ.40-0022 ถนนภายในหมู่บ้านทุ่งยาว</t>
  </si>
  <si>
    <t>ก่อสร้างคนนคอนกรีตเสริมเหล็กขนาดกว้าง</t>
  </si>
  <si>
    <t>สายทาง ชม.ถ.40-0022 ถนนสายภายในหมู่บ้าน</t>
  </si>
  <si>
    <t>หมู่ที่ 8 บ้านทุ่งยาว ตำบลป่าป้อง อำเภอดอยสะเก็ด</t>
  </si>
  <si>
    <t>4.00 เมตร ยาว 215.00 เมตร หนา 0.15 เมตร</t>
  </si>
  <si>
    <t>ทุ่งยาว หมู่ที่ 8 บ้านทุ่งยาว</t>
  </si>
  <si>
    <t>จังหวัดเชียงใหม่</t>
  </si>
  <si>
    <t>หรือมีพื้นที่ไม่น้อยกว่า 860.00 ตารางเมตร</t>
  </si>
  <si>
    <t>กว้าง 4.00 เมตร ยาว 215.00 เมตร หนา 0.15 เมตร หรือมีพื้นที่ไม่น้อยกว่า 860.00 ตารางเมตร</t>
  </si>
  <si>
    <t>215/5</t>
  </si>
  <si>
    <t>คณะกรรมการกำหนดราคากลาง</t>
  </si>
  <si>
    <t xml:space="preserve"> - เห็นชอบ</t>
  </si>
  <si>
    <t xml:space="preserve"> - อนุมัติ</t>
  </si>
  <si>
    <t>เทศบาลตำบลป่าป้อง  ตำบลป่าป้อง  อำเภอดอยสะเก็ด  จังหวัดเชียงใหม่</t>
  </si>
  <si>
    <t>เทศบาลตำบลป่าป้องกำหนด</t>
  </si>
  <si>
    <t>19,859.81 </t>
  </si>
  <si>
    <t>19,766.36 </t>
  </si>
  <si>
    <t>19,345.79 </t>
  </si>
  <si>
    <t>141.59 </t>
  </si>
  <si>
    <t>366.83 </t>
  </si>
  <si>
    <t>510.90 </t>
  </si>
  <si>
    <t>138.40 </t>
  </si>
  <si>
    <t>21,074.92 </t>
  </si>
  <si>
    <t>20,726.49 </t>
  </si>
  <si>
    <t>18,598.13 </t>
  </si>
  <si>
    <t>20,026.70 </t>
  </si>
  <si>
    <t>18,224.30 </t>
  </si>
  <si>
    <t>19,853.14 </t>
  </si>
  <si>
    <t>18,317.76 </t>
  </si>
  <si>
    <t>20,151.53 </t>
  </si>
  <si>
    <t>20,071.96 </t>
  </si>
  <si>
    <t>20,058.65 </t>
  </si>
  <si>
    <t>18,130.84 </t>
  </si>
  <si>
    <t>20,056.39 </t>
  </si>
  <si>
    <t>505.45 </t>
  </si>
  <si>
    <t>612.93 </t>
  </si>
  <si>
    <t>693.14 </t>
  </si>
  <si>
    <t>25.22 </t>
  </si>
  <si>
    <t>29.40 </t>
  </si>
  <si>
    <t>139.72 </t>
  </si>
  <si>
    <t>144.98 </t>
  </si>
  <si>
    <t>378.78 </t>
  </si>
  <si>
    <t>503.12 </t>
  </si>
  <si>
    <t>513.34 </t>
  </si>
  <si>
    <t>272.59 </t>
  </si>
  <si>
    <t>348.13 </t>
  </si>
  <si>
    <t>490.26 </t>
  </si>
  <si>
    <t>41.28 </t>
  </si>
  <si>
    <t>51.01 </t>
  </si>
  <si>
    <t>68.38 </t>
  </si>
  <si>
    <t>109.89 </t>
  </si>
  <si>
    <t>173.05 </t>
  </si>
  <si>
    <t>273.75 </t>
  </si>
  <si>
    <t>378.00 </t>
  </si>
  <si>
    <t>611.64 </t>
  </si>
  <si>
    <t>51.05 </t>
  </si>
  <si>
    <t>62.42 </t>
  </si>
  <si>
    <t>101.44 </t>
  </si>
  <si>
    <t>436.84 </t>
  </si>
  <si>
    <t>577.88 </t>
  </si>
  <si>
    <t>976.25 </t>
  </si>
  <si>
    <t>8.68 </t>
  </si>
  <si>
    <t>170.56 </t>
  </si>
  <si>
    <t>334.47 </t>
  </si>
  <si>
    <t>50.31 </t>
  </si>
  <si>
    <t>60.75 </t>
  </si>
  <si>
    <t>44.08 </t>
  </si>
  <si>
    <t>167.76 </t>
  </si>
  <si>
    <t>442.37 </t>
  </si>
  <si>
    <t>316.20 </t>
  </si>
  <si>
    <t>69.01 </t>
  </si>
  <si>
    <t>2,954.83 </t>
  </si>
  <si>
    <t>372.82 </t>
  </si>
  <si>
    <t>519.86 </t>
  </si>
  <si>
    <t>678.74 </t>
  </si>
  <si>
    <t>378.64 </t>
  </si>
  <si>
    <t>335.08 </t>
  </si>
  <si>
    <t>385.51 </t>
  </si>
  <si>
    <t>241.04 </t>
  </si>
  <si>
    <t>274.31 </t>
  </si>
  <si>
    <t>903.43 </t>
  </si>
  <si>
    <t xml:space="preserve">ถนนคอนกรีตเสริมเหล็ก รหัสสายทาง ชม.ถ. 40-0022 ถนนภายในหมู่บ้านทุ่งยาว ม.8 </t>
  </si>
  <si>
    <t>รหัสสายทาง ชม.ถ. 40-0022 ถนนภายในหมู่บ้านทุ่งยาว ม.8 ต.ป่าป้อง  อ.ดอยสะเก็ด  จ.เชียงใหม่</t>
  </si>
  <si>
    <t xml:space="preserve">        กุมภาพันธ์  2568</t>
  </si>
  <si>
    <t>หน้าที่ 2</t>
  </si>
  <si>
    <t>หน้าที่ 1</t>
  </si>
  <si>
    <t>ถนนคอนกรีตเสริมเหล็ก รหัสสายทาง ชม.ถ. 40-0022 ถนนภายในหมู่บ้านทุ่งยาว ม.8</t>
  </si>
  <si>
    <t>รหัสสายทาง ชม.ถ. 40-0022 ถนนภายในหมู่บ้านทุ่งยาว ม.8 ต.ป่าป้อง อ.ดอยสะเก็ด จ.เชียงใหม่</t>
  </si>
  <si>
    <t>งานถนนคสล.กำลังอัด 320 ksc</t>
  </si>
  <si>
    <t>เหล็ก  DB  ø  16  มม.</t>
  </si>
  <si>
    <t>(ลงชื่อ)                                ประธานกรรมการ</t>
  </si>
  <si>
    <t xml:space="preserve">             (นางกัลยา  มีรักษ์)</t>
  </si>
  <si>
    <t xml:space="preserve">        ปลัดเทศบาลตำบลป่าป้อง</t>
  </si>
  <si>
    <t>(ลงชื่อ)                                 กรรมการ</t>
  </si>
  <si>
    <t xml:space="preserve">       (นางสาวปนัดดา  เหมืองทอง)</t>
  </si>
  <si>
    <t xml:space="preserve">                   (นางกัลยา  มีรักษ์)</t>
  </si>
  <si>
    <t xml:space="preserve">  ผู้อำนวยการกองช่างอบต.สันกำแพง</t>
  </si>
  <si>
    <t xml:space="preserve">               ปลัดเทศบาลตำบลป่าป้อง</t>
  </si>
  <si>
    <t xml:space="preserve">          (นายสุพัฒน์  จันทบุตร)</t>
  </si>
  <si>
    <t xml:space="preserve">            ผู้ช่วยนายช่างโยธา</t>
  </si>
  <si>
    <t xml:space="preserve">                (นายสมบูรณ์  ริญญา)</t>
  </si>
  <si>
    <t xml:space="preserve">              นายกเทศบาลตำบลป่าป้อง</t>
  </si>
  <si>
    <t xml:space="preserve">          กุมภาพันธ์  2568</t>
  </si>
  <si>
    <t>ก่อสร้างถนนคอนกรีตเสริมเหล็ก สายทาง ชม.ถ. 40-0022 ถนนสายภายในหมู่บ้านทุ่งยาว หมู่ที่ 8 บ้านทุ่งยาว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</si>
</sst>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 x14ac:knownFonts="1">
    <font>
      <sz val="16"/>
      <color theme="1"/>
      <name val="AngsanaUPC"/>
      <family val="2"/>
      <charset val="222"/>
    </font>
    <font>
      <sz val="16"/>
      <color theme="1"/>
      <name val="AngsanaUPC"/>
      <family val="2"/>
      <charset val="222"/>
    </font>
    <font>
      <u/>
      <sz val="16"/>
      <color theme="10"/>
      <name val="AngsanaUPC"/>
      <family val="2"/>
      <charset val="22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TH Sarabun New"/>
      <family val="2"/>
    </font>
    <font>
      <sz val="14"/>
      <name val="TH Sarabun New"/>
      <family val="2"/>
    </font>
    <font>
      <sz val="13"/>
      <name val="TH Sarabun New"/>
      <family val="2"/>
    </font>
    <font>
      <sz val="15"/>
      <color theme="1"/>
      <name val="TH Sarabun New"/>
      <family val="2"/>
    </font>
    <font>
      <b/>
      <sz val="18"/>
      <color theme="1"/>
      <name val="TH Sarabun New"/>
      <family val="2"/>
    </font>
    <font>
      <b/>
      <sz val="15"/>
      <color theme="1"/>
      <name val="TH Sarabun New"/>
      <family val="2"/>
    </font>
    <font>
      <sz val="13"/>
      <color theme="1"/>
      <name val="TH Sarabun New"/>
      <family val="2"/>
    </font>
    <font>
      <b/>
      <sz val="13"/>
      <color theme="1"/>
      <name val="TH Sarabun New"/>
      <family val="2"/>
    </font>
    <font>
      <sz val="12.5"/>
      <color theme="1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 New"/>
      <family val="2"/>
    </font>
    <font>
      <b/>
      <u/>
      <sz val="14"/>
      <color theme="1"/>
      <name val="TH Sarabun New"/>
      <family val="2"/>
    </font>
    <font>
      <b/>
      <u/>
      <sz val="13"/>
      <color theme="1"/>
      <name val="TH Sarabun New"/>
      <family val="2"/>
    </font>
    <font>
      <b/>
      <sz val="12"/>
      <color theme="1"/>
      <name val="TH Sarabun New"/>
      <family val="2"/>
    </font>
    <font>
      <sz val="14.5"/>
      <color theme="1"/>
      <name val="TH Sarabun New"/>
      <family val="2"/>
    </font>
    <font>
      <sz val="16"/>
      <color theme="1"/>
      <name val="TH SarabunPSK"/>
      <family val="2"/>
    </font>
    <font>
      <sz val="9"/>
      <color theme="1"/>
      <name val="TH SarabunPSK"/>
      <family val="2"/>
    </font>
    <font>
      <sz val="16"/>
      <color theme="1"/>
      <name val="TH Sarabun New"/>
      <family val="2"/>
    </font>
    <font>
      <u/>
      <sz val="16"/>
      <color theme="10"/>
      <name val="TH Sarabun New"/>
      <family val="2"/>
    </font>
    <font>
      <sz val="8"/>
      <color rgb="FF000000"/>
      <name val="TH Sarabun New"/>
      <family val="2"/>
    </font>
    <font>
      <b/>
      <sz val="10"/>
      <color rgb="FF000000"/>
      <name val="TH Sarabun New"/>
      <family val="2"/>
    </font>
    <font>
      <sz val="14"/>
      <color rgb="FF000000"/>
      <name val="TH Sarabun New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6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2" fontId="6" fillId="0" borderId="28" xfId="0" applyNumberFormat="1" applyFont="1" applyBorder="1" applyAlignment="1">
      <alignment horizontal="center" vertical="center"/>
    </xf>
    <xf numFmtId="2" fontId="6" fillId="0" borderId="27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43" fontId="6" fillId="0" borderId="24" xfId="1" applyFont="1" applyBorder="1" applyAlignment="1">
      <alignment horizontal="right" vertical="center"/>
    </xf>
    <xf numFmtId="43" fontId="6" fillId="0" borderId="23" xfId="1" applyFont="1" applyBorder="1" applyAlignment="1">
      <alignment horizontal="center" vertical="center"/>
    </xf>
    <xf numFmtId="43" fontId="6" fillId="0" borderId="23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43" fontId="6" fillId="0" borderId="0" xfId="1" applyFont="1" applyBorder="1" applyAlignment="1">
      <alignment horizontal="right" vertical="center"/>
    </xf>
    <xf numFmtId="43" fontId="6" fillId="0" borderId="2" xfId="1" applyFont="1" applyBorder="1" applyAlignment="1">
      <alignment horizontal="center" vertical="center"/>
    </xf>
    <xf numFmtId="43" fontId="6" fillId="0" borderId="2" xfId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43" fontId="6" fillId="0" borderId="3" xfId="1" applyFont="1" applyBorder="1" applyAlignment="1">
      <alignment horizontal="right" vertical="center"/>
    </xf>
    <xf numFmtId="43" fontId="6" fillId="0" borderId="3" xfId="1" applyFont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43" fontId="6" fillId="0" borderId="28" xfId="1" applyFont="1" applyBorder="1" applyAlignment="1">
      <alignment horizontal="right" vertical="center"/>
    </xf>
    <xf numFmtId="43" fontId="6" fillId="0" borderId="27" xfId="1" applyFont="1" applyBorder="1" applyAlignment="1">
      <alignment horizontal="center" vertical="center"/>
    </xf>
    <xf numFmtId="43" fontId="6" fillId="0" borderId="27" xfId="1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3" fontId="11" fillId="0" borderId="0" xfId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3" fontId="14" fillId="0" borderId="0" xfId="1" applyFont="1" applyAlignment="1">
      <alignment vertical="center"/>
    </xf>
    <xf numFmtId="43" fontId="14" fillId="0" borderId="1" xfId="1" applyFont="1" applyBorder="1" applyAlignment="1">
      <alignment horizontal="left" vertical="center"/>
    </xf>
    <xf numFmtId="43" fontId="14" fillId="0" borderId="0" xfId="1" applyFont="1" applyAlignment="1">
      <alignment horizontal="left" vertical="center"/>
    </xf>
    <xf numFmtId="43" fontId="14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43" fontId="15" fillId="0" borderId="0" xfId="1" applyFont="1" applyAlignment="1">
      <alignment vertical="center"/>
    </xf>
    <xf numFmtId="43" fontId="14" fillId="0" borderId="0" xfId="1" applyFont="1" applyAlignment="1">
      <alignment horizontal="right" vertical="center"/>
    </xf>
    <xf numFmtId="43" fontId="14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43" fontId="14" fillId="0" borderId="2" xfId="0" applyNumberFormat="1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43" fontId="14" fillId="0" borderId="4" xfId="1" applyFont="1" applyBorder="1" applyAlignment="1">
      <alignment vertical="center"/>
    </xf>
    <xf numFmtId="10" fontId="14" fillId="0" borderId="4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43" fontId="15" fillId="0" borderId="6" xfId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43" fontId="12" fillId="0" borderId="7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3" fontId="11" fillId="0" borderId="12" xfId="1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3" fontId="11" fillId="0" borderId="12" xfId="0" applyNumberFormat="1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43" fontId="11" fillId="0" borderId="16" xfId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43" fontId="11" fillId="0" borderId="1" xfId="1" applyFont="1" applyBorder="1" applyAlignment="1">
      <alignment vertical="center"/>
    </xf>
    <xf numFmtId="43" fontId="11" fillId="0" borderId="1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3" fontId="11" fillId="0" borderId="0" xfId="1" applyFont="1" applyAlignment="1">
      <alignment horizontal="left" vertical="center"/>
    </xf>
    <xf numFmtId="43" fontId="11" fillId="0" borderId="0" xfId="1" applyFont="1" applyAlignment="1">
      <alignment horizontal="right" vertical="center"/>
    </xf>
    <xf numFmtId="0" fontId="11" fillId="0" borderId="5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43" fontId="12" fillId="0" borderId="6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12" xfId="0" applyFont="1" applyBorder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2" applyFont="1" applyFill="1" applyAlignment="1">
      <alignment horizontal="left" vertical="center" wrapText="1"/>
    </xf>
    <xf numFmtId="0" fontId="25" fillId="0" borderId="2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0" xfId="0" applyFont="1" applyBorder="1" applyAlignment="1">
      <alignment vertical="center" wrapText="1"/>
    </xf>
    <xf numFmtId="0" fontId="24" fillId="0" borderId="20" xfId="0" applyFont="1" applyBorder="1" applyAlignment="1">
      <alignment horizontal="right" vertical="center" wrapText="1"/>
    </xf>
    <xf numFmtId="4" fontId="24" fillId="0" borderId="20" xfId="0" applyNumberFormat="1" applyFont="1" applyBorder="1" applyAlignment="1">
      <alignment horizontal="right" vertical="center" wrapText="1"/>
    </xf>
    <xf numFmtId="0" fontId="22" fillId="0" borderId="21" xfId="0" applyFont="1" applyBorder="1"/>
    <xf numFmtId="0" fontId="22" fillId="0" borderId="22" xfId="0" applyFont="1" applyBorder="1"/>
    <xf numFmtId="0" fontId="2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43" fontId="8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43" fontId="12" fillId="0" borderId="1" xfId="0" applyNumberFormat="1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3" fontId="11" fillId="0" borderId="5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horizontal="center" vertical="center"/>
    </xf>
    <xf numFmtId="43" fontId="12" fillId="0" borderId="5" xfId="1" applyFont="1" applyBorder="1" applyAlignment="1">
      <alignment horizontal="center" vertical="center"/>
    </xf>
    <xf numFmtId="43" fontId="12" fillId="0" borderId="7" xfId="1" applyFont="1" applyBorder="1" applyAlignment="1">
      <alignment horizontal="center" vertical="center"/>
    </xf>
    <xf numFmtId="43" fontId="12" fillId="0" borderId="6" xfId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</cellXfs>
  <cellStyles count="3">
    <cellStyle name="Hyperlink" xfId="2" builtinId="8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opLeftCell="A4" zoomScale="180" zoomScaleNormal="180" workbookViewId="0">
      <selection activeCell="G12" sqref="G12"/>
    </sheetView>
  </sheetViews>
  <sheetFormatPr defaultColWidth="8.85546875" defaultRowHeight="18.75" customHeight="1" x14ac:dyDescent="0.5"/>
  <cols>
    <col min="1" max="1" width="4.28515625" style="54" customWidth="1"/>
    <col min="2" max="2" width="16.42578125" style="54" customWidth="1"/>
    <col min="3" max="3" width="9" style="54" bestFit="1" customWidth="1"/>
    <col min="4" max="4" width="10.7109375" style="54" customWidth="1"/>
    <col min="5" max="5" width="14.28515625" style="54" customWidth="1"/>
    <col min="6" max="6" width="10.42578125" style="54" bestFit="1" customWidth="1"/>
    <col min="7" max="7" width="14.7109375" style="54" customWidth="1"/>
    <col min="8" max="8" width="18" style="54" bestFit="1" customWidth="1"/>
    <col min="9" max="9" width="6.5703125" style="54" bestFit="1" customWidth="1"/>
    <col min="10" max="10" width="8.85546875" style="54"/>
    <col min="11" max="11" width="37.42578125" style="54" customWidth="1"/>
    <col min="12" max="16384" width="8.85546875" style="54"/>
  </cols>
  <sheetData>
    <row r="1" spans="1:13" ht="18.75" customHeight="1" x14ac:dyDescent="0.5">
      <c r="I1" s="55" t="s">
        <v>0</v>
      </c>
    </row>
    <row r="2" spans="1:13" ht="18.75" customHeight="1" x14ac:dyDescent="0.5">
      <c r="A2" s="142" t="s">
        <v>1</v>
      </c>
      <c r="B2" s="142"/>
      <c r="C2" s="142"/>
      <c r="D2" s="142"/>
      <c r="E2" s="142"/>
      <c r="F2" s="142"/>
      <c r="G2" s="142"/>
      <c r="H2" s="142"/>
      <c r="I2" s="142"/>
    </row>
    <row r="3" spans="1:13" s="41" customFormat="1" ht="18.75" customHeight="1" x14ac:dyDescent="0.5">
      <c r="A3" s="49" t="s">
        <v>2</v>
      </c>
      <c r="B3" s="49"/>
      <c r="C3" s="41" t="s">
        <v>993</v>
      </c>
    </row>
    <row r="4" spans="1:13" s="41" customFormat="1" ht="18.75" customHeight="1" x14ac:dyDescent="0.55000000000000004">
      <c r="A4" s="49" t="s">
        <v>3</v>
      </c>
      <c r="B4" s="49"/>
      <c r="C4" s="41" t="s">
        <v>994</v>
      </c>
      <c r="K4" s="121" t="s">
        <v>906</v>
      </c>
      <c r="L4" s="121" t="s">
        <v>907</v>
      </c>
      <c r="M4" s="121" t="s">
        <v>908</v>
      </c>
    </row>
    <row r="5" spans="1:13" s="41" customFormat="1" ht="18.75" customHeight="1" x14ac:dyDescent="0.55000000000000004">
      <c r="A5" s="49" t="s">
        <v>4</v>
      </c>
      <c r="B5" s="49"/>
      <c r="C5" s="41" t="s">
        <v>915</v>
      </c>
      <c r="K5" s="121" t="s">
        <v>909</v>
      </c>
      <c r="L5" s="121" t="s">
        <v>910</v>
      </c>
      <c r="M5" s="121" t="s">
        <v>911</v>
      </c>
    </row>
    <row r="6" spans="1:13" s="41" customFormat="1" ht="18.75" customHeight="1" x14ac:dyDescent="0.55000000000000004">
      <c r="A6" s="49" t="s">
        <v>5</v>
      </c>
      <c r="B6" s="49"/>
      <c r="C6" s="120" t="s">
        <v>920</v>
      </c>
      <c r="K6" s="121" t="s">
        <v>912</v>
      </c>
      <c r="L6" s="121" t="s">
        <v>913</v>
      </c>
      <c r="M6" s="121" t="s">
        <v>914</v>
      </c>
    </row>
    <row r="7" spans="1:13" s="41" customFormat="1" ht="18.75" customHeight="1" x14ac:dyDescent="0.5">
      <c r="A7" s="49" t="s">
        <v>6</v>
      </c>
      <c r="B7" s="49"/>
      <c r="C7" s="120" t="s">
        <v>921</v>
      </c>
      <c r="F7" s="41" t="s">
        <v>7</v>
      </c>
      <c r="G7" s="41" t="s">
        <v>22</v>
      </c>
    </row>
    <row r="8" spans="1:13" s="41" customFormat="1" ht="18.75" customHeight="1" x14ac:dyDescent="0.5">
      <c r="A8" s="49" t="s">
        <v>9</v>
      </c>
      <c r="B8" s="49"/>
      <c r="C8" s="41" t="s">
        <v>1009</v>
      </c>
      <c r="M8" s="41">
        <f>4*215</f>
        <v>860</v>
      </c>
    </row>
    <row r="9" spans="1:13" s="41" customFormat="1" ht="18.75" customHeight="1" x14ac:dyDescent="0.5">
      <c r="A9" s="57" t="s">
        <v>8</v>
      </c>
      <c r="B9" s="139" t="s">
        <v>10</v>
      </c>
      <c r="C9" s="140"/>
      <c r="D9" s="141"/>
      <c r="E9" s="57" t="s">
        <v>11</v>
      </c>
      <c r="F9" s="57" t="s">
        <v>12</v>
      </c>
      <c r="G9" s="58" t="s">
        <v>13</v>
      </c>
      <c r="H9" s="139" t="s">
        <v>14</v>
      </c>
      <c r="I9" s="141"/>
    </row>
    <row r="10" spans="1:13" s="41" customFormat="1" ht="18.75" customHeight="1" x14ac:dyDescent="0.5">
      <c r="A10" s="59">
        <v>1</v>
      </c>
      <c r="B10" s="60" t="s">
        <v>15</v>
      </c>
      <c r="D10" s="61"/>
      <c r="E10" s="62">
        <f>+ปร.4!I22</f>
        <v>414260.6</v>
      </c>
      <c r="F10" s="63">
        <v>1.3642000000000001</v>
      </c>
      <c r="G10" s="64">
        <f>+E10*F10</f>
        <v>565134.31052000006</v>
      </c>
      <c r="H10" s="60" t="s">
        <v>26</v>
      </c>
      <c r="I10" s="61"/>
    </row>
    <row r="11" spans="1:13" s="41" customFormat="1" ht="18.75" customHeight="1" x14ac:dyDescent="0.5">
      <c r="A11" s="59">
        <v>2</v>
      </c>
      <c r="B11" s="60" t="s">
        <v>16</v>
      </c>
      <c r="D11" s="61"/>
      <c r="E11" s="62">
        <f>+ปร.4!I23</f>
        <v>0</v>
      </c>
      <c r="F11" s="62">
        <f>+ปร.4!J23</f>
        <v>0</v>
      </c>
      <c r="G11" s="62">
        <v>0</v>
      </c>
      <c r="H11" s="60" t="s">
        <v>18</v>
      </c>
      <c r="I11" s="65">
        <v>0</v>
      </c>
    </row>
    <row r="12" spans="1:13" s="41" customFormat="1" ht="18.75" customHeight="1" x14ac:dyDescent="0.5">
      <c r="A12" s="59">
        <v>3</v>
      </c>
      <c r="B12" s="60" t="s">
        <v>17</v>
      </c>
      <c r="D12" s="61"/>
      <c r="E12" s="62">
        <v>0</v>
      </c>
      <c r="F12" s="62">
        <v>0</v>
      </c>
      <c r="G12" s="62">
        <v>0</v>
      </c>
      <c r="H12" s="60" t="s">
        <v>19</v>
      </c>
      <c r="I12" s="65">
        <v>7.0000000000000007E-2</v>
      </c>
    </row>
    <row r="13" spans="1:13" s="41" customFormat="1" ht="18.75" customHeight="1" x14ac:dyDescent="0.5">
      <c r="A13" s="63"/>
      <c r="B13" s="60"/>
      <c r="D13" s="61"/>
      <c r="E13" s="63"/>
      <c r="F13" s="63"/>
      <c r="G13" s="61"/>
      <c r="H13" s="60" t="s">
        <v>20</v>
      </c>
      <c r="I13" s="65">
        <v>0</v>
      </c>
    </row>
    <row r="14" spans="1:13" s="41" customFormat="1" ht="18.75" customHeight="1" x14ac:dyDescent="0.5">
      <c r="A14" s="63"/>
      <c r="B14" s="60"/>
      <c r="D14" s="61"/>
      <c r="E14" s="63"/>
      <c r="F14" s="63"/>
      <c r="G14" s="61"/>
      <c r="H14" s="60" t="s">
        <v>21</v>
      </c>
      <c r="I14" s="65">
        <v>7.0000000000000007E-2</v>
      </c>
    </row>
    <row r="15" spans="1:13" s="41" customFormat="1" ht="18.75" customHeight="1" x14ac:dyDescent="0.5">
      <c r="A15" s="66"/>
      <c r="B15" s="67" t="s">
        <v>23</v>
      </c>
      <c r="C15" s="68"/>
      <c r="D15" s="68"/>
      <c r="E15" s="68"/>
      <c r="F15" s="69"/>
      <c r="G15" s="70">
        <f>+G10</f>
        <v>565134.31052000006</v>
      </c>
      <c r="H15" s="71"/>
      <c r="I15" s="72"/>
    </row>
    <row r="16" spans="1:13" s="41" customFormat="1" ht="18.75" customHeight="1" x14ac:dyDescent="0.5">
      <c r="A16" s="67" t="s">
        <v>24</v>
      </c>
      <c r="B16" s="67" t="s">
        <v>25</v>
      </c>
      <c r="C16" s="73"/>
      <c r="D16" s="73"/>
      <c r="E16" s="68"/>
      <c r="F16" s="69"/>
      <c r="G16" s="74">
        <f>+ROUNDDOWN(G15,-2)</f>
        <v>565100</v>
      </c>
      <c r="H16" s="71"/>
      <c r="I16" s="72"/>
    </row>
    <row r="17" spans="1:11" s="41" customFormat="1" ht="18.75" customHeight="1" x14ac:dyDescent="0.5">
      <c r="A17" s="66"/>
      <c r="B17" s="71"/>
      <c r="C17" s="73"/>
      <c r="D17" s="73"/>
      <c r="E17" s="73"/>
      <c r="F17" s="72"/>
      <c r="G17" s="66"/>
      <c r="H17" s="71"/>
      <c r="I17" s="72"/>
    </row>
    <row r="18" spans="1:11" s="41" customFormat="1" ht="18.75" customHeight="1" x14ac:dyDescent="0.5">
      <c r="A18" s="71"/>
      <c r="B18" s="71"/>
      <c r="C18" s="73"/>
      <c r="D18" s="73"/>
      <c r="E18" s="73"/>
      <c r="F18" s="73"/>
      <c r="G18" s="73"/>
      <c r="H18" s="73"/>
      <c r="I18" s="72"/>
    </row>
    <row r="19" spans="1:11" s="41" customFormat="1" ht="18.75" customHeight="1" x14ac:dyDescent="0.5">
      <c r="B19" s="41" t="s">
        <v>27</v>
      </c>
      <c r="C19" s="44">
        <v>860</v>
      </c>
      <c r="D19" s="41" t="s">
        <v>29</v>
      </c>
    </row>
    <row r="20" spans="1:11" s="41" customFormat="1" ht="18.75" customHeight="1" x14ac:dyDescent="0.5">
      <c r="B20" s="41" t="s">
        <v>28</v>
      </c>
      <c r="C20" s="52">
        <f>+G16/C19</f>
        <v>657.09302325581393</v>
      </c>
      <c r="D20" s="41" t="s">
        <v>30</v>
      </c>
    </row>
    <row r="21" spans="1:11" s="41" customFormat="1" ht="18.75" customHeight="1" x14ac:dyDescent="0.5"/>
    <row r="22" spans="1:11" s="41" customFormat="1" ht="18.75" customHeight="1" x14ac:dyDescent="0.5">
      <c r="B22" s="135" t="s">
        <v>917</v>
      </c>
      <c r="C22" s="54"/>
      <c r="D22" s="54"/>
      <c r="E22" s="54"/>
      <c r="F22" s="54"/>
      <c r="G22" s="54"/>
      <c r="H22" s="54"/>
      <c r="I22" s="54"/>
      <c r="J22" s="36"/>
    </row>
    <row r="23" spans="1:11" s="36" customFormat="1" ht="15.75" customHeight="1" x14ac:dyDescent="0.5">
      <c r="B23" s="54"/>
      <c r="C23" s="54"/>
      <c r="D23" s="54"/>
      <c r="E23" s="54"/>
      <c r="F23" s="54"/>
      <c r="G23" s="54"/>
      <c r="H23" s="54"/>
      <c r="I23" s="54"/>
      <c r="K23" s="54"/>
    </row>
    <row r="24" spans="1:11" s="36" customFormat="1" ht="15.75" customHeight="1" x14ac:dyDescent="0.5">
      <c r="B24" s="54" t="s">
        <v>997</v>
      </c>
      <c r="C24" s="54"/>
      <c r="D24" s="54"/>
      <c r="E24" s="54"/>
      <c r="F24" s="54"/>
      <c r="G24" s="54"/>
      <c r="H24" s="54"/>
      <c r="I24" s="54"/>
      <c r="K24" s="54"/>
    </row>
    <row r="25" spans="1:11" s="36" customFormat="1" ht="15.75" customHeight="1" x14ac:dyDescent="0.5">
      <c r="B25" s="54" t="s">
        <v>998</v>
      </c>
      <c r="C25" s="54"/>
      <c r="D25" s="54"/>
      <c r="E25" s="54"/>
      <c r="F25" s="54"/>
      <c r="G25" s="54"/>
      <c r="H25" s="54"/>
      <c r="I25" s="54"/>
      <c r="K25" s="54"/>
    </row>
    <row r="26" spans="1:11" s="36" customFormat="1" ht="15.75" customHeight="1" x14ac:dyDescent="0.5">
      <c r="B26" s="54" t="s">
        <v>999</v>
      </c>
      <c r="C26" s="54"/>
      <c r="D26" s="54"/>
      <c r="E26" s="54"/>
      <c r="F26" s="54"/>
      <c r="G26" s="54"/>
      <c r="H26" s="54"/>
      <c r="I26" s="54"/>
      <c r="K26" s="54"/>
    </row>
    <row r="27" spans="1:11" s="36" customFormat="1" ht="15.75" customHeight="1" x14ac:dyDescent="0.5">
      <c r="B27" s="54"/>
      <c r="C27" s="54"/>
      <c r="D27" s="54"/>
      <c r="E27" s="54"/>
      <c r="F27" s="54"/>
      <c r="G27" s="54"/>
      <c r="H27" s="54"/>
      <c r="I27" s="54"/>
      <c r="K27" s="54"/>
    </row>
    <row r="28" spans="1:11" s="36" customFormat="1" ht="15.75" customHeight="1" x14ac:dyDescent="0.5">
      <c r="B28" s="54" t="s">
        <v>1000</v>
      </c>
      <c r="C28" s="54"/>
      <c r="D28" s="54"/>
      <c r="E28" s="54"/>
      <c r="F28" s="54" t="s">
        <v>918</v>
      </c>
      <c r="G28" s="54"/>
      <c r="I28" s="54"/>
      <c r="K28" s="54"/>
    </row>
    <row r="29" spans="1:11" s="36" customFormat="1" ht="15.75" customHeight="1" x14ac:dyDescent="0.5">
      <c r="B29" s="54" t="s">
        <v>1001</v>
      </c>
      <c r="C29" s="54"/>
      <c r="D29" s="54"/>
      <c r="E29" s="54"/>
      <c r="F29" s="54" t="s">
        <v>1002</v>
      </c>
      <c r="G29" s="54"/>
      <c r="I29" s="54"/>
      <c r="K29" s="54"/>
    </row>
    <row r="30" spans="1:11" s="36" customFormat="1" ht="15.75" customHeight="1" x14ac:dyDescent="0.5">
      <c r="B30" s="54" t="s">
        <v>1003</v>
      </c>
      <c r="C30" s="54"/>
      <c r="D30" s="54"/>
      <c r="E30" s="54"/>
      <c r="F30" s="54" t="s">
        <v>1004</v>
      </c>
      <c r="G30" s="54"/>
      <c r="I30" s="54"/>
      <c r="K30" s="54"/>
    </row>
    <row r="31" spans="1:11" s="36" customFormat="1" ht="15.75" customHeight="1" x14ac:dyDescent="0.5">
      <c r="B31" s="54"/>
      <c r="C31" s="54"/>
      <c r="D31" s="54"/>
      <c r="E31" s="54"/>
      <c r="F31" s="54"/>
      <c r="G31" s="54"/>
      <c r="I31" s="54"/>
      <c r="K31" s="54"/>
    </row>
    <row r="32" spans="1:11" s="36" customFormat="1" ht="15.75" customHeight="1" x14ac:dyDescent="0.5">
      <c r="B32" s="54" t="s">
        <v>1000</v>
      </c>
      <c r="C32" s="54"/>
      <c r="D32" s="54"/>
      <c r="E32" s="54"/>
      <c r="F32" s="136"/>
      <c r="G32" s="54"/>
      <c r="I32" s="54"/>
      <c r="K32" s="54"/>
    </row>
    <row r="33" spans="2:11" s="36" customFormat="1" ht="15.75" customHeight="1" x14ac:dyDescent="0.5">
      <c r="B33" s="54" t="s">
        <v>1005</v>
      </c>
      <c r="C33" s="54"/>
      <c r="D33" s="54"/>
      <c r="E33" s="54"/>
      <c r="F33" s="54" t="s">
        <v>919</v>
      </c>
      <c r="G33" s="54"/>
      <c r="I33" s="54"/>
      <c r="K33" s="54"/>
    </row>
    <row r="34" spans="2:11" s="36" customFormat="1" ht="15.75" customHeight="1" x14ac:dyDescent="0.5">
      <c r="B34" s="54" t="s">
        <v>1006</v>
      </c>
      <c r="C34" s="54"/>
      <c r="D34" s="54"/>
      <c r="E34" s="54"/>
      <c r="F34" s="54" t="s">
        <v>1007</v>
      </c>
      <c r="G34" s="54"/>
      <c r="I34" s="54"/>
      <c r="K34" s="54"/>
    </row>
    <row r="35" spans="2:11" s="36" customFormat="1" ht="15.75" customHeight="1" x14ac:dyDescent="0.5">
      <c r="B35" s="54"/>
      <c r="C35" s="54"/>
      <c r="D35" s="54"/>
      <c r="E35" s="54"/>
      <c r="F35" s="54" t="s">
        <v>1008</v>
      </c>
      <c r="G35" s="54"/>
      <c r="I35" s="54"/>
      <c r="K35" s="54"/>
    </row>
    <row r="36" spans="2:11" s="36" customFormat="1" ht="15.75" customHeight="1" x14ac:dyDescent="0.5">
      <c r="K36" s="54"/>
    </row>
    <row r="37" spans="2:11" s="36" customFormat="1" ht="15.75" customHeight="1" x14ac:dyDescent="0.5"/>
    <row r="38" spans="2:11" s="41" customFormat="1" ht="18.75" customHeight="1" x14ac:dyDescent="0.5">
      <c r="B38" s="36"/>
      <c r="C38" s="36"/>
      <c r="D38" s="36"/>
      <c r="E38" s="36"/>
      <c r="F38" s="38"/>
      <c r="G38" s="38"/>
      <c r="H38" s="36"/>
      <c r="I38" s="36"/>
      <c r="J38" s="36"/>
    </row>
    <row r="39" spans="2:11" s="41" customFormat="1" ht="18.75" customHeight="1" x14ac:dyDescent="0.5"/>
    <row r="40" spans="2:11" s="41" customFormat="1" ht="18.75" customHeight="1" x14ac:dyDescent="0.5"/>
    <row r="41" spans="2:11" s="41" customFormat="1" ht="18.75" customHeight="1" x14ac:dyDescent="0.5"/>
    <row r="49" s="54" customFormat="1" ht="18.75" customHeight="1" x14ac:dyDescent="0.5"/>
  </sheetData>
  <mergeCells count="3">
    <mergeCell ref="B9:D9"/>
    <mergeCell ref="H9:I9"/>
    <mergeCell ref="A2:I2"/>
  </mergeCell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5"/>
  <sheetViews>
    <sheetView topLeftCell="A18" zoomScale="180" zoomScaleNormal="180" workbookViewId="0">
      <selection activeCell="E38" sqref="E38"/>
    </sheetView>
  </sheetViews>
  <sheetFormatPr defaultColWidth="6.5703125" defaultRowHeight="16.149999999999999" customHeight="1" x14ac:dyDescent="0.5"/>
  <cols>
    <col min="1" max="1" width="6.5703125" style="36"/>
    <col min="2" max="2" width="3.5703125" style="37" customWidth="1"/>
    <col min="3" max="3" width="8.5703125" style="36" customWidth="1"/>
    <col min="4" max="4" width="7.7109375" style="36" customWidth="1"/>
    <col min="5" max="5" width="8.85546875" style="36" customWidth="1"/>
    <col min="6" max="6" width="6.5703125" style="36"/>
    <col min="7" max="7" width="10.140625" style="38" customWidth="1"/>
    <col min="8" max="8" width="11.28515625" style="38" customWidth="1"/>
    <col min="9" max="9" width="11.5703125" style="36" customWidth="1"/>
    <col min="10" max="10" width="7" style="36" customWidth="1"/>
    <col min="11" max="11" width="11" style="36" customWidth="1"/>
    <col min="12" max="12" width="12.140625" style="36" customWidth="1"/>
    <col min="13" max="16384" width="6.5703125" style="36"/>
  </cols>
  <sheetData>
    <row r="1" spans="1:15" ht="16.149999999999999" customHeight="1" x14ac:dyDescent="0.5">
      <c r="L1" s="39" t="s">
        <v>32</v>
      </c>
    </row>
    <row r="2" spans="1:15" ht="16.149999999999999" customHeight="1" x14ac:dyDescent="0.5">
      <c r="A2" s="146" t="s">
        <v>31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5" ht="16.149999999999999" customHeight="1" x14ac:dyDescent="0.5">
      <c r="A3" s="56" t="s">
        <v>2</v>
      </c>
      <c r="D3" s="36" t="s">
        <v>993</v>
      </c>
    </row>
    <row r="4" spans="1:15" ht="16.149999999999999" customHeight="1" x14ac:dyDescent="0.5">
      <c r="A4" s="56" t="s">
        <v>3</v>
      </c>
      <c r="D4" s="36" t="s">
        <v>994</v>
      </c>
    </row>
    <row r="5" spans="1:15" ht="16.149999999999999" customHeight="1" x14ac:dyDescent="0.5">
      <c r="A5" s="56" t="s">
        <v>4</v>
      </c>
      <c r="D5" s="36" t="s">
        <v>915</v>
      </c>
    </row>
    <row r="6" spans="1:15" ht="16.149999999999999" customHeight="1" x14ac:dyDescent="0.5">
      <c r="A6" s="119" t="s">
        <v>5</v>
      </c>
      <c r="D6" s="36" t="s">
        <v>920</v>
      </c>
    </row>
    <row r="7" spans="1:15" ht="16.149999999999999" customHeight="1" x14ac:dyDescent="0.5">
      <c r="A7" s="56" t="s">
        <v>6</v>
      </c>
      <c r="D7" s="36" t="s">
        <v>921</v>
      </c>
    </row>
    <row r="8" spans="1:15" ht="16.149999999999999" customHeight="1" x14ac:dyDescent="0.5">
      <c r="A8" s="56" t="s">
        <v>9</v>
      </c>
      <c r="D8" s="36" t="s">
        <v>990</v>
      </c>
    </row>
    <row r="9" spans="1:15" ht="32.450000000000003" customHeight="1" x14ac:dyDescent="0.5">
      <c r="A9" s="75" t="s">
        <v>33</v>
      </c>
      <c r="B9" s="143" t="s">
        <v>10</v>
      </c>
      <c r="C9" s="144"/>
      <c r="D9" s="144"/>
      <c r="E9" s="145"/>
      <c r="F9" s="76" t="s">
        <v>34</v>
      </c>
      <c r="G9" s="78" t="s">
        <v>4</v>
      </c>
      <c r="H9" s="79" t="s">
        <v>35</v>
      </c>
      <c r="I9" s="80" t="s">
        <v>36</v>
      </c>
      <c r="J9" s="81" t="s">
        <v>37</v>
      </c>
      <c r="K9" s="80" t="s">
        <v>38</v>
      </c>
      <c r="L9" s="77" t="s">
        <v>39</v>
      </c>
    </row>
    <row r="10" spans="1:15" ht="14.45" customHeight="1" x14ac:dyDescent="0.5">
      <c r="A10" s="82">
        <v>1</v>
      </c>
      <c r="B10" s="83" t="s">
        <v>40</v>
      </c>
      <c r="C10" s="84"/>
      <c r="D10" s="85"/>
      <c r="E10" s="86"/>
      <c r="F10" s="87"/>
      <c r="G10" s="88"/>
      <c r="H10" s="88"/>
      <c r="I10" s="87"/>
      <c r="J10" s="87"/>
      <c r="K10" s="87"/>
      <c r="L10" s="87"/>
    </row>
    <row r="11" spans="1:15" ht="14.45" customHeight="1" x14ac:dyDescent="0.5">
      <c r="A11" s="89"/>
      <c r="B11" s="90" t="s">
        <v>41</v>
      </c>
      <c r="C11" s="91"/>
      <c r="D11" s="92"/>
      <c r="E11" s="93"/>
      <c r="F11" s="94"/>
      <c r="G11" s="95"/>
      <c r="H11" s="95"/>
      <c r="I11" s="94"/>
      <c r="J11" s="94"/>
      <c r="K11" s="94"/>
      <c r="L11" s="94"/>
    </row>
    <row r="12" spans="1:15" ht="14.45" customHeight="1" x14ac:dyDescent="0.5">
      <c r="A12" s="89"/>
      <c r="B12" s="96">
        <v>1.1000000000000001</v>
      </c>
      <c r="C12" s="92" t="s">
        <v>42</v>
      </c>
      <c r="D12" s="92"/>
      <c r="E12" s="93"/>
      <c r="F12" s="97" t="s">
        <v>51</v>
      </c>
      <c r="G12" s="95">
        <v>860</v>
      </c>
      <c r="H12" s="95">
        <f>+งานต้นทุน!N30</f>
        <v>3.76</v>
      </c>
      <c r="I12" s="98">
        <f>+H12*G12</f>
        <v>3233.6</v>
      </c>
      <c r="J12" s="97">
        <v>1.3642000000000001</v>
      </c>
      <c r="K12" s="95">
        <f>+H12*J12</f>
        <v>5.1293920000000002</v>
      </c>
      <c r="L12" s="95">
        <f>+I12*J12</f>
        <v>4411.2771199999997</v>
      </c>
    </row>
    <row r="13" spans="1:15" ht="14.45" customHeight="1" x14ac:dyDescent="0.5">
      <c r="A13" s="89"/>
      <c r="B13" s="96">
        <v>1.2</v>
      </c>
      <c r="C13" s="92" t="s">
        <v>43</v>
      </c>
      <c r="D13" s="92"/>
      <c r="E13" s="93"/>
      <c r="F13" s="97" t="s">
        <v>51</v>
      </c>
      <c r="G13" s="95">
        <f>+G12*0.05</f>
        <v>43</v>
      </c>
      <c r="H13" s="95">
        <f>+งานต้นทุน!N74</f>
        <v>617</v>
      </c>
      <c r="I13" s="98">
        <f t="shared" ref="I13:I21" si="0">+H13*G13</f>
        <v>26531</v>
      </c>
      <c r="J13" s="97">
        <v>1.3642000000000001</v>
      </c>
      <c r="K13" s="95">
        <f t="shared" ref="K13:K21" si="1">+H13*J13</f>
        <v>841.71140000000003</v>
      </c>
      <c r="L13" s="95">
        <f t="shared" ref="L13:L21" si="2">+I13*J13</f>
        <v>36193.590199999999</v>
      </c>
    </row>
    <row r="14" spans="1:15" ht="14.45" customHeight="1" x14ac:dyDescent="0.5">
      <c r="A14" s="89">
        <v>2</v>
      </c>
      <c r="B14" s="90" t="s">
        <v>44</v>
      </c>
      <c r="C14" s="92"/>
      <c r="D14" s="92"/>
      <c r="E14" s="93"/>
      <c r="F14" s="97"/>
      <c r="G14" s="95"/>
      <c r="H14" s="95"/>
      <c r="I14" s="98">
        <f t="shared" si="0"/>
        <v>0</v>
      </c>
      <c r="J14" s="97"/>
      <c r="K14" s="95">
        <f t="shared" si="1"/>
        <v>0</v>
      </c>
      <c r="L14" s="95">
        <f t="shared" si="2"/>
        <v>0</v>
      </c>
    </row>
    <row r="15" spans="1:15" ht="14.45" customHeight="1" x14ac:dyDescent="0.5">
      <c r="A15" s="89"/>
      <c r="B15" s="96">
        <v>2.1</v>
      </c>
      <c r="C15" s="152" t="s">
        <v>995</v>
      </c>
      <c r="D15" s="152"/>
      <c r="E15" s="153"/>
      <c r="F15" s="97" t="s">
        <v>51</v>
      </c>
      <c r="G15" s="95">
        <v>860</v>
      </c>
      <c r="H15" s="95">
        <f>+งานต้นทุน!N28</f>
        <v>431</v>
      </c>
      <c r="I15" s="98">
        <f t="shared" si="0"/>
        <v>370660</v>
      </c>
      <c r="J15" s="97">
        <v>1.3642000000000001</v>
      </c>
      <c r="K15" s="95">
        <f t="shared" si="1"/>
        <v>587.97020000000009</v>
      </c>
      <c r="L15" s="95">
        <f t="shared" si="2"/>
        <v>505654.37200000003</v>
      </c>
    </row>
    <row r="16" spans="1:15" ht="14.45" customHeight="1" x14ac:dyDescent="0.5">
      <c r="A16" s="89"/>
      <c r="B16" s="96">
        <v>2.2000000000000002</v>
      </c>
      <c r="C16" s="92" t="s">
        <v>45</v>
      </c>
      <c r="D16" s="92"/>
      <c r="E16" s="93"/>
      <c r="F16" s="97" t="s">
        <v>52</v>
      </c>
      <c r="G16" s="95">
        <v>0</v>
      </c>
      <c r="H16" s="95">
        <v>0</v>
      </c>
      <c r="I16" s="98">
        <f t="shared" si="0"/>
        <v>0</v>
      </c>
      <c r="J16" s="97">
        <v>1.3642000000000001</v>
      </c>
      <c r="K16" s="95">
        <f t="shared" si="1"/>
        <v>0</v>
      </c>
      <c r="L16" s="95">
        <f t="shared" si="2"/>
        <v>0</v>
      </c>
      <c r="O16" s="36" t="s">
        <v>916</v>
      </c>
    </row>
    <row r="17" spans="1:15" ht="14.45" customHeight="1" x14ac:dyDescent="0.5">
      <c r="A17" s="89"/>
      <c r="B17" s="96">
        <v>2.2999999999999998</v>
      </c>
      <c r="C17" s="92" t="s">
        <v>46</v>
      </c>
      <c r="D17" s="92"/>
      <c r="E17" s="93"/>
      <c r="F17" s="97" t="s">
        <v>52</v>
      </c>
      <c r="G17" s="95">
        <v>168</v>
      </c>
      <c r="H17" s="95">
        <f>+งานต้นทุน!N57</f>
        <v>76</v>
      </c>
      <c r="I17" s="98">
        <f t="shared" si="0"/>
        <v>12768</v>
      </c>
      <c r="J17" s="97">
        <v>1.3642000000000001</v>
      </c>
      <c r="K17" s="95">
        <f t="shared" si="1"/>
        <v>103.67920000000001</v>
      </c>
      <c r="L17" s="95">
        <f t="shared" si="2"/>
        <v>17418.105600000003</v>
      </c>
      <c r="O17" s="36">
        <f>215/5</f>
        <v>43</v>
      </c>
    </row>
    <row r="18" spans="1:15" ht="14.45" customHeight="1" x14ac:dyDescent="0.5">
      <c r="A18" s="89"/>
      <c r="B18" s="96">
        <v>2.4</v>
      </c>
      <c r="C18" s="92" t="s">
        <v>47</v>
      </c>
      <c r="D18" s="92"/>
      <c r="E18" s="93"/>
      <c r="F18" s="97" t="s">
        <v>52</v>
      </c>
      <c r="G18" s="95">
        <v>12</v>
      </c>
      <c r="H18" s="95">
        <v>89</v>
      </c>
      <c r="I18" s="98">
        <f t="shared" si="0"/>
        <v>1068</v>
      </c>
      <c r="J18" s="97">
        <v>1.3642000000000001</v>
      </c>
      <c r="K18" s="95">
        <f t="shared" si="1"/>
        <v>121.41380000000001</v>
      </c>
      <c r="L18" s="95">
        <f t="shared" si="2"/>
        <v>1456.9656</v>
      </c>
      <c r="O18" s="36">
        <f>215/50</f>
        <v>4.3</v>
      </c>
    </row>
    <row r="19" spans="1:15" ht="14.45" customHeight="1" x14ac:dyDescent="0.5">
      <c r="A19" s="89">
        <v>3</v>
      </c>
      <c r="B19" s="90" t="s">
        <v>48</v>
      </c>
      <c r="C19" s="92"/>
      <c r="D19" s="92"/>
      <c r="E19" s="93"/>
      <c r="F19" s="97"/>
      <c r="G19" s="95"/>
      <c r="H19" s="95"/>
      <c r="I19" s="98">
        <f t="shared" si="0"/>
        <v>0</v>
      </c>
      <c r="J19" s="97"/>
      <c r="K19" s="95">
        <f t="shared" si="1"/>
        <v>0</v>
      </c>
      <c r="L19" s="95">
        <f t="shared" si="2"/>
        <v>0</v>
      </c>
      <c r="O19" s="36">
        <f>+O17-O18</f>
        <v>38.700000000000003</v>
      </c>
    </row>
    <row r="20" spans="1:15" ht="14.45" customHeight="1" x14ac:dyDescent="0.5">
      <c r="A20" s="89"/>
      <c r="B20" s="96">
        <v>3.1</v>
      </c>
      <c r="C20" s="92" t="s">
        <v>49</v>
      </c>
      <c r="D20" s="92"/>
      <c r="E20" s="93"/>
      <c r="F20" s="97" t="s">
        <v>54</v>
      </c>
      <c r="G20" s="95">
        <v>0</v>
      </c>
      <c r="H20" s="95">
        <v>0</v>
      </c>
      <c r="I20" s="98">
        <f t="shared" si="0"/>
        <v>0</v>
      </c>
      <c r="J20" s="97"/>
      <c r="K20" s="95">
        <f t="shared" si="1"/>
        <v>0</v>
      </c>
      <c r="L20" s="95">
        <f t="shared" si="2"/>
        <v>0</v>
      </c>
      <c r="O20" s="36">
        <f>38*4</f>
        <v>152</v>
      </c>
    </row>
    <row r="21" spans="1:15" ht="14.45" customHeight="1" x14ac:dyDescent="0.5">
      <c r="A21" s="99"/>
      <c r="B21" s="100">
        <v>3.2</v>
      </c>
      <c r="C21" s="101" t="s">
        <v>50</v>
      </c>
      <c r="D21" s="101"/>
      <c r="E21" s="102"/>
      <c r="F21" s="103" t="s">
        <v>55</v>
      </c>
      <c r="G21" s="104">
        <v>0</v>
      </c>
      <c r="H21" s="104">
        <v>0</v>
      </c>
      <c r="I21" s="98">
        <f t="shared" si="0"/>
        <v>0</v>
      </c>
      <c r="J21" s="103"/>
      <c r="K21" s="95">
        <f t="shared" si="1"/>
        <v>0</v>
      </c>
      <c r="L21" s="95">
        <f t="shared" si="2"/>
        <v>0</v>
      </c>
      <c r="O21" s="36">
        <f>4*4</f>
        <v>16</v>
      </c>
    </row>
    <row r="22" spans="1:15" ht="14.45" customHeight="1" x14ac:dyDescent="0.5">
      <c r="A22" s="105"/>
      <c r="B22" s="106"/>
      <c r="C22" s="107" t="s">
        <v>56</v>
      </c>
      <c r="D22" s="107"/>
      <c r="E22" s="108"/>
      <c r="F22" s="105"/>
      <c r="G22" s="109"/>
      <c r="H22" s="109"/>
      <c r="I22" s="110">
        <f>SUM(I12:I21)</f>
        <v>414260.6</v>
      </c>
      <c r="J22" s="105"/>
      <c r="K22" s="105"/>
      <c r="L22" s="110">
        <f>SUM(L12:L21)</f>
        <v>565134.31052000006</v>
      </c>
    </row>
    <row r="23" spans="1:15" ht="14.45" customHeight="1" x14ac:dyDescent="0.5">
      <c r="K23" s="39" t="s">
        <v>57</v>
      </c>
      <c r="L23" s="138">
        <f>+ROUNDDOWN(L22,-2)</f>
        <v>565100</v>
      </c>
    </row>
    <row r="24" spans="1:15" ht="14.45" customHeight="1" x14ac:dyDescent="0.5">
      <c r="B24" s="111" t="s">
        <v>58</v>
      </c>
      <c r="C24" s="111"/>
      <c r="D24" s="111"/>
      <c r="E24" s="111"/>
      <c r="F24" s="111"/>
      <c r="G24" s="112"/>
      <c r="H24" s="113" t="s">
        <v>64</v>
      </c>
      <c r="I24" s="147">
        <f>+I22</f>
        <v>414260.6</v>
      </c>
      <c r="J24" s="148"/>
    </row>
    <row r="25" spans="1:15" ht="14.45" customHeight="1" x14ac:dyDescent="0.5">
      <c r="B25" s="111" t="s">
        <v>59</v>
      </c>
      <c r="C25" s="111"/>
      <c r="D25" s="111"/>
      <c r="E25" s="111"/>
      <c r="F25" s="111"/>
      <c r="G25" s="112"/>
      <c r="H25" s="113" t="s">
        <v>64</v>
      </c>
      <c r="I25" s="114"/>
      <c r="J25" s="108"/>
    </row>
    <row r="26" spans="1:15" ht="14.45" customHeight="1" x14ac:dyDescent="0.5">
      <c r="B26" s="111" t="s">
        <v>60</v>
      </c>
      <c r="C26" s="111"/>
      <c r="D26" s="111"/>
      <c r="E26" s="111"/>
      <c r="F26" s="111"/>
      <c r="G26" s="112"/>
      <c r="H26" s="113" t="s">
        <v>64</v>
      </c>
      <c r="I26" s="115"/>
      <c r="J26" s="116"/>
    </row>
    <row r="27" spans="1:15" ht="14.45" customHeight="1" x14ac:dyDescent="0.5">
      <c r="B27" s="111" t="s">
        <v>61</v>
      </c>
      <c r="C27" s="111"/>
      <c r="D27" s="111"/>
      <c r="E27" s="111"/>
      <c r="F27" s="111"/>
      <c r="G27" s="112"/>
      <c r="H27" s="113" t="s">
        <v>64</v>
      </c>
      <c r="I27" s="114"/>
      <c r="J27" s="108">
        <v>1.3642000000000001</v>
      </c>
    </row>
    <row r="28" spans="1:15" ht="14.45" customHeight="1" x14ac:dyDescent="0.5">
      <c r="B28" s="111" t="s">
        <v>62</v>
      </c>
      <c r="C28" s="111"/>
      <c r="D28" s="111"/>
      <c r="E28" s="111"/>
      <c r="F28" s="111"/>
      <c r="G28" s="112"/>
      <c r="H28" s="113" t="s">
        <v>64</v>
      </c>
      <c r="I28" s="115"/>
      <c r="J28" s="116"/>
    </row>
    <row r="29" spans="1:15" ht="14.45" customHeight="1" x14ac:dyDescent="0.5">
      <c r="B29" s="111" t="s">
        <v>63</v>
      </c>
      <c r="C29" s="111"/>
      <c r="D29" s="111"/>
      <c r="E29" s="111"/>
      <c r="F29" s="111"/>
      <c r="G29" s="112"/>
      <c r="H29" s="113" t="s">
        <v>64</v>
      </c>
      <c r="I29" s="114"/>
      <c r="J29" s="108"/>
    </row>
    <row r="30" spans="1:15" ht="14.45" customHeight="1" x14ac:dyDescent="0.5">
      <c r="B30" s="111" t="s">
        <v>65</v>
      </c>
      <c r="C30" s="111"/>
      <c r="D30" s="111"/>
      <c r="E30" s="111"/>
      <c r="F30" s="111"/>
      <c r="G30" s="112"/>
      <c r="H30" s="112"/>
      <c r="I30" s="115"/>
      <c r="J30" s="116"/>
    </row>
    <row r="31" spans="1:15" ht="14.45" customHeight="1" x14ac:dyDescent="0.5">
      <c r="A31" s="143" t="s">
        <v>66</v>
      </c>
      <c r="B31" s="144"/>
      <c r="C31" s="144"/>
      <c r="D31" s="144"/>
      <c r="E31" s="144"/>
      <c r="F31" s="145"/>
      <c r="G31" s="149" t="str">
        <f>+BAHTTEXT(L31)</f>
        <v>ห้าแสนหกหมื่นห้าพันหนึ่งร้อยบาทถ้วน</v>
      </c>
      <c r="H31" s="150"/>
      <c r="I31" s="150"/>
      <c r="J31" s="151"/>
      <c r="K31" s="117"/>
      <c r="L31" s="118">
        <f>+L23</f>
        <v>565100</v>
      </c>
    </row>
    <row r="32" spans="1:15" ht="14.45" customHeight="1" x14ac:dyDescent="0.5">
      <c r="B32" s="111"/>
      <c r="C32" s="111" t="s">
        <v>67</v>
      </c>
      <c r="D32" s="111"/>
      <c r="E32" s="112">
        <v>860</v>
      </c>
      <c r="F32" s="111" t="s">
        <v>51</v>
      </c>
      <c r="G32" s="112"/>
      <c r="H32" s="112"/>
      <c r="I32" s="111"/>
    </row>
    <row r="33" spans="2:11" ht="14.45" customHeight="1" x14ac:dyDescent="0.5">
      <c r="C33" s="36" t="s">
        <v>68</v>
      </c>
      <c r="E33" s="38">
        <f>+L31/E32</f>
        <v>657.09302325581393</v>
      </c>
      <c r="F33" s="36" t="s">
        <v>69</v>
      </c>
    </row>
    <row r="34" spans="2:11" ht="14.45" customHeight="1" x14ac:dyDescent="0.5"/>
    <row r="35" spans="2:11" ht="15.75" customHeight="1" x14ac:dyDescent="0.5">
      <c r="B35" s="137"/>
      <c r="C35" s="135" t="s">
        <v>917</v>
      </c>
      <c r="D35" s="54"/>
      <c r="E35" s="54"/>
      <c r="F35" s="54"/>
      <c r="G35" s="54"/>
      <c r="H35" s="54"/>
      <c r="I35" s="54"/>
      <c r="J35" s="54"/>
      <c r="K35" s="54"/>
    </row>
    <row r="36" spans="2:11" ht="15.75" customHeight="1" x14ac:dyDescent="0.5">
      <c r="B36" s="137"/>
      <c r="C36" s="54"/>
      <c r="D36" s="54"/>
      <c r="E36" s="54"/>
      <c r="F36" s="54"/>
      <c r="G36" s="54"/>
      <c r="H36" s="54"/>
      <c r="I36" s="54"/>
      <c r="J36" s="54"/>
      <c r="K36" s="54"/>
    </row>
    <row r="37" spans="2:11" ht="15.75" customHeight="1" x14ac:dyDescent="0.5">
      <c r="B37" s="137"/>
      <c r="C37" s="54" t="s">
        <v>997</v>
      </c>
      <c r="D37" s="54"/>
      <c r="E37" s="54"/>
      <c r="F37" s="54"/>
      <c r="G37" s="54"/>
      <c r="H37" s="54"/>
      <c r="I37" s="54"/>
      <c r="J37" s="54"/>
      <c r="K37" s="54"/>
    </row>
    <row r="38" spans="2:11" ht="15.75" customHeight="1" x14ac:dyDescent="0.5">
      <c r="B38" s="137"/>
      <c r="C38" s="54" t="s">
        <v>998</v>
      </c>
      <c r="D38" s="54"/>
      <c r="E38" s="54"/>
      <c r="F38" s="54"/>
      <c r="G38" s="54"/>
      <c r="H38" s="54"/>
      <c r="I38" s="54"/>
      <c r="J38" s="54"/>
      <c r="K38" s="54"/>
    </row>
    <row r="39" spans="2:11" ht="15.75" customHeight="1" x14ac:dyDescent="0.5">
      <c r="B39" s="137"/>
      <c r="C39" s="54" t="s">
        <v>999</v>
      </c>
      <c r="D39" s="54"/>
      <c r="E39" s="54"/>
      <c r="F39" s="54"/>
      <c r="G39" s="54"/>
      <c r="H39" s="54"/>
      <c r="I39" s="54"/>
      <c r="J39" s="54"/>
      <c r="K39" s="54"/>
    </row>
    <row r="40" spans="2:11" ht="15.75" customHeight="1" x14ac:dyDescent="0.5">
      <c r="B40" s="137"/>
      <c r="C40" s="54"/>
      <c r="D40" s="54"/>
      <c r="E40" s="54"/>
      <c r="F40" s="54"/>
      <c r="G40" s="54"/>
      <c r="H40" s="54"/>
      <c r="I40" s="54"/>
      <c r="J40" s="54"/>
      <c r="K40" s="54"/>
    </row>
    <row r="41" spans="2:11" ht="15.75" customHeight="1" x14ac:dyDescent="0.5">
      <c r="B41" s="137"/>
      <c r="C41" s="54" t="s">
        <v>1000</v>
      </c>
      <c r="D41" s="54"/>
      <c r="E41" s="54"/>
      <c r="F41" s="54"/>
      <c r="G41" s="54"/>
      <c r="H41" s="54" t="s">
        <v>918</v>
      </c>
      <c r="I41" s="54"/>
      <c r="J41" s="54"/>
      <c r="K41" s="54"/>
    </row>
    <row r="42" spans="2:11" ht="15.75" customHeight="1" x14ac:dyDescent="0.5">
      <c r="B42" s="137"/>
      <c r="C42" s="54" t="s">
        <v>1001</v>
      </c>
      <c r="D42" s="54"/>
      <c r="E42" s="54"/>
      <c r="F42" s="54"/>
      <c r="G42" s="54"/>
      <c r="H42" s="54" t="s">
        <v>1002</v>
      </c>
      <c r="I42" s="54"/>
      <c r="J42" s="54"/>
      <c r="K42" s="54"/>
    </row>
    <row r="43" spans="2:11" ht="15.75" customHeight="1" x14ac:dyDescent="0.5">
      <c r="B43" s="137"/>
      <c r="C43" s="54" t="s">
        <v>1003</v>
      </c>
      <c r="D43" s="54"/>
      <c r="E43" s="54"/>
      <c r="F43" s="54"/>
      <c r="G43" s="54"/>
      <c r="H43" s="54" t="s">
        <v>1004</v>
      </c>
      <c r="I43" s="54"/>
      <c r="J43" s="54"/>
      <c r="K43" s="54"/>
    </row>
    <row r="44" spans="2:11" ht="15.75" customHeight="1" x14ac:dyDescent="0.5">
      <c r="B44" s="137"/>
      <c r="C44" s="54"/>
      <c r="D44" s="54"/>
      <c r="E44" s="54"/>
      <c r="F44" s="54"/>
      <c r="G44" s="54"/>
      <c r="H44" s="54"/>
      <c r="I44" s="54"/>
      <c r="J44" s="54"/>
      <c r="K44" s="54"/>
    </row>
    <row r="45" spans="2:11" ht="15.75" customHeight="1" x14ac:dyDescent="0.5">
      <c r="B45" s="137"/>
      <c r="C45" s="54" t="s">
        <v>1000</v>
      </c>
      <c r="D45" s="54"/>
      <c r="E45" s="54"/>
      <c r="F45" s="54"/>
      <c r="G45" s="54"/>
      <c r="H45" s="136"/>
      <c r="I45" s="54"/>
      <c r="J45" s="54"/>
      <c r="K45" s="54"/>
    </row>
    <row r="46" spans="2:11" ht="15.75" customHeight="1" x14ac:dyDescent="0.5">
      <c r="B46" s="137"/>
      <c r="C46" s="54" t="s">
        <v>1005</v>
      </c>
      <c r="D46" s="54"/>
      <c r="E46" s="54"/>
      <c r="F46" s="54"/>
      <c r="G46" s="54"/>
      <c r="H46" s="54" t="s">
        <v>919</v>
      </c>
      <c r="I46" s="54"/>
      <c r="J46" s="54"/>
      <c r="K46" s="54"/>
    </row>
    <row r="47" spans="2:11" ht="15.75" customHeight="1" x14ac:dyDescent="0.5">
      <c r="B47" s="137"/>
      <c r="C47" s="54" t="s">
        <v>1006</v>
      </c>
      <c r="D47" s="54"/>
      <c r="E47" s="54"/>
      <c r="F47" s="54"/>
      <c r="G47" s="54"/>
      <c r="H47" s="54" t="s">
        <v>1007</v>
      </c>
      <c r="I47" s="54"/>
      <c r="J47" s="54"/>
      <c r="K47" s="54"/>
    </row>
    <row r="48" spans="2:11" ht="15.75" customHeight="1" x14ac:dyDescent="0.5">
      <c r="B48" s="137"/>
      <c r="C48" s="54"/>
      <c r="D48" s="54"/>
      <c r="E48" s="54"/>
      <c r="F48" s="54"/>
      <c r="G48" s="54"/>
      <c r="H48" s="54" t="s">
        <v>1008</v>
      </c>
      <c r="I48" s="54"/>
      <c r="J48" s="54"/>
      <c r="K48" s="54"/>
    </row>
    <row r="49" spans="7:8" ht="15.75" customHeight="1" x14ac:dyDescent="0.5">
      <c r="H49" s="36"/>
    </row>
    <row r="50" spans="7:8" ht="15" customHeight="1" x14ac:dyDescent="0.5">
      <c r="H50" s="36"/>
    </row>
    <row r="51" spans="7:8" ht="15" customHeight="1" x14ac:dyDescent="0.5"/>
    <row r="52" spans="7:8" ht="15" customHeight="1" x14ac:dyDescent="0.5"/>
    <row r="55" spans="7:8" ht="16.149999999999999" customHeight="1" x14ac:dyDescent="0.5">
      <c r="G55" s="36"/>
      <c r="H55" s="36"/>
    </row>
  </sheetData>
  <mergeCells count="6">
    <mergeCell ref="B9:E9"/>
    <mergeCell ref="A31:F31"/>
    <mergeCell ref="A2:L2"/>
    <mergeCell ref="I24:J24"/>
    <mergeCell ref="G31:J31"/>
    <mergeCell ref="C15:E15"/>
  </mergeCells>
  <pageMargins left="0.31496062992125984" right="0.19685039370078741" top="0.39370078740157483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"/>
  <sheetViews>
    <sheetView tabSelected="1" topLeftCell="A22" zoomScale="150" zoomScaleNormal="150" workbookViewId="0">
      <selection activeCell="K17" sqref="K17"/>
    </sheetView>
  </sheetViews>
  <sheetFormatPr defaultColWidth="9.140625" defaultRowHeight="17.25" customHeight="1" x14ac:dyDescent="0.5"/>
  <cols>
    <col min="1" max="1" width="2.5703125" style="43" customWidth="1"/>
    <col min="2" max="2" width="4.7109375" style="41" customWidth="1"/>
    <col min="3" max="3" width="9.7109375" style="41" customWidth="1"/>
    <col min="4" max="4" width="2" style="41" customWidth="1"/>
    <col min="5" max="5" width="7.42578125" style="41" customWidth="1"/>
    <col min="6" max="6" width="7.140625" style="41" customWidth="1"/>
    <col min="7" max="7" width="10.42578125" style="41" customWidth="1"/>
    <col min="8" max="8" width="7.7109375" style="41" customWidth="1"/>
    <col min="9" max="9" width="10.7109375" style="41" customWidth="1"/>
    <col min="10" max="10" width="1.85546875" style="41" customWidth="1"/>
    <col min="11" max="11" width="8.7109375" style="41" customWidth="1"/>
    <col min="12" max="12" width="7.7109375" style="41" customWidth="1"/>
    <col min="13" max="13" width="4" style="43" customWidth="1"/>
    <col min="14" max="14" width="10.85546875" style="44" customWidth="1"/>
    <col min="15" max="15" width="8.7109375" style="41" customWidth="1"/>
    <col min="16" max="16384" width="9.140625" style="41"/>
  </cols>
  <sheetData>
    <row r="1" spans="1:15" ht="17.25" customHeight="1" x14ac:dyDescent="0.5">
      <c r="A1" s="146" t="s">
        <v>70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5" ht="17.25" customHeight="1" x14ac:dyDescent="0.5">
      <c r="A2" s="120" t="s">
        <v>1010</v>
      </c>
      <c r="B2" s="42"/>
      <c r="C2" s="42"/>
      <c r="D2" s="42"/>
      <c r="E2" s="42"/>
      <c r="F2" s="42"/>
      <c r="O2" s="53" t="s">
        <v>992</v>
      </c>
    </row>
    <row r="3" spans="1:15" ht="17.25" customHeight="1" x14ac:dyDescent="0.5">
      <c r="A3" s="42" t="s">
        <v>71</v>
      </c>
      <c r="B3" s="42"/>
      <c r="C3" s="42"/>
      <c r="D3" s="42"/>
      <c r="E3" s="45">
        <v>4</v>
      </c>
      <c r="F3" s="42" t="s">
        <v>52</v>
      </c>
      <c r="H3" s="40"/>
    </row>
    <row r="4" spans="1:15" ht="17.25" customHeight="1" x14ac:dyDescent="0.5">
      <c r="A4" s="42" t="s">
        <v>72</v>
      </c>
      <c r="B4" s="42"/>
      <c r="C4" s="42"/>
      <c r="D4" s="42"/>
      <c r="E4" s="45">
        <v>0.15</v>
      </c>
      <c r="F4" s="42" t="s">
        <v>52</v>
      </c>
    </row>
    <row r="5" spans="1:15" ht="17.25" customHeight="1" x14ac:dyDescent="0.5">
      <c r="A5" s="42" t="s">
        <v>73</v>
      </c>
      <c r="B5" s="42"/>
      <c r="C5" s="42"/>
      <c r="D5" s="42"/>
      <c r="E5" s="45">
        <v>215</v>
      </c>
      <c r="F5" s="42" t="s">
        <v>52</v>
      </c>
    </row>
    <row r="6" spans="1:15" ht="17.25" customHeight="1" x14ac:dyDescent="0.5">
      <c r="A6" s="42" t="s">
        <v>74</v>
      </c>
      <c r="B6" s="42"/>
      <c r="C6" s="42"/>
      <c r="D6" s="42"/>
      <c r="E6" s="46">
        <v>0</v>
      </c>
      <c r="F6" s="42" t="s">
        <v>51</v>
      </c>
    </row>
    <row r="7" spans="1:15" ht="17.25" customHeight="1" x14ac:dyDescent="0.5">
      <c r="A7" s="42" t="s">
        <v>75</v>
      </c>
      <c r="B7" s="42"/>
      <c r="C7" s="42"/>
      <c r="D7" s="42"/>
      <c r="E7" s="47">
        <f>+E5*E3</f>
        <v>860</v>
      </c>
      <c r="F7" s="42" t="s">
        <v>51</v>
      </c>
    </row>
    <row r="8" spans="1:15" ht="17.25" customHeight="1" x14ac:dyDescent="0.5">
      <c r="A8" s="48">
        <v>1</v>
      </c>
      <c r="B8" s="49" t="s">
        <v>76</v>
      </c>
      <c r="C8" s="49"/>
      <c r="D8" s="49"/>
      <c r="E8" s="49"/>
      <c r="F8" s="49"/>
      <c r="G8" s="49">
        <v>0.15</v>
      </c>
      <c r="H8" s="49" t="s">
        <v>52</v>
      </c>
      <c r="I8" s="49" t="s">
        <v>77</v>
      </c>
      <c r="J8" s="49"/>
      <c r="K8" s="49"/>
      <c r="L8" s="49"/>
      <c r="M8" s="48"/>
      <c r="N8" s="50"/>
    </row>
    <row r="9" spans="1:15" ht="17.25" customHeight="1" x14ac:dyDescent="0.5">
      <c r="B9" s="41" t="s">
        <v>75</v>
      </c>
      <c r="E9" s="41" t="s">
        <v>106</v>
      </c>
      <c r="M9" s="43" t="s">
        <v>78</v>
      </c>
      <c r="N9" s="44">
        <f>+E7*G8</f>
        <v>129</v>
      </c>
      <c r="O9" s="41" t="s">
        <v>54</v>
      </c>
    </row>
    <row r="10" spans="1:15" ht="17.25" customHeight="1" x14ac:dyDescent="0.5">
      <c r="B10" s="41" t="s">
        <v>79</v>
      </c>
      <c r="G10" s="44">
        <v>150000</v>
      </c>
      <c r="H10" s="41" t="s">
        <v>80</v>
      </c>
      <c r="I10" s="44">
        <v>5000</v>
      </c>
      <c r="J10" s="44"/>
      <c r="M10" s="43" t="s">
        <v>78</v>
      </c>
      <c r="N10" s="44">
        <f>+G10/I10</f>
        <v>30</v>
      </c>
      <c r="O10" s="41" t="s">
        <v>81</v>
      </c>
    </row>
    <row r="11" spans="1:15" ht="17.25" customHeight="1" x14ac:dyDescent="0.5">
      <c r="B11" s="41" t="s">
        <v>82</v>
      </c>
    </row>
    <row r="12" spans="1:15" ht="17.25" customHeight="1" x14ac:dyDescent="0.5">
      <c r="B12" s="41" t="s">
        <v>83</v>
      </c>
      <c r="G12" s="51">
        <f>+สรุปวัสดุ!E30</f>
        <v>2406.73</v>
      </c>
      <c r="H12" s="41" t="s">
        <v>96</v>
      </c>
      <c r="I12" s="44">
        <v>30</v>
      </c>
      <c r="J12" s="44"/>
      <c r="M12" s="43" t="s">
        <v>78</v>
      </c>
      <c r="N12" s="44">
        <f>+G12+I12</f>
        <v>2436.73</v>
      </c>
      <c r="O12" s="41" t="s">
        <v>81</v>
      </c>
    </row>
    <row r="13" spans="1:15" ht="17.25" customHeight="1" x14ac:dyDescent="0.5">
      <c r="B13" s="41" t="s">
        <v>84</v>
      </c>
      <c r="E13" s="52">
        <f>+E3</f>
        <v>4</v>
      </c>
      <c r="F13" s="43" t="s">
        <v>86</v>
      </c>
      <c r="G13" s="44">
        <v>214</v>
      </c>
      <c r="H13" s="41" t="s">
        <v>78</v>
      </c>
      <c r="I13" s="52">
        <f>+E13*G13</f>
        <v>856</v>
      </c>
      <c r="J13" s="52"/>
      <c r="K13" s="41" t="s">
        <v>51</v>
      </c>
      <c r="L13" s="44">
        <f>+I13*G8</f>
        <v>128.4</v>
      </c>
      <c r="M13" s="154" t="s">
        <v>54</v>
      </c>
      <c r="N13" s="154"/>
    </row>
    <row r="14" spans="1:15" ht="17.25" customHeight="1" x14ac:dyDescent="0.5">
      <c r="B14" s="41" t="s">
        <v>85</v>
      </c>
      <c r="E14" s="52">
        <f>+I13</f>
        <v>856</v>
      </c>
      <c r="F14" s="43" t="s">
        <v>86</v>
      </c>
      <c r="G14" s="44">
        <v>15</v>
      </c>
      <c r="H14" s="41" t="s">
        <v>80</v>
      </c>
      <c r="I14" s="44">
        <v>100</v>
      </c>
      <c r="M14" s="43" t="s">
        <v>78</v>
      </c>
      <c r="N14" s="44">
        <f>+(E14*G14)/I14</f>
        <v>128.4</v>
      </c>
      <c r="O14" s="41" t="s">
        <v>54</v>
      </c>
    </row>
    <row r="15" spans="1:15" ht="17.25" customHeight="1" x14ac:dyDescent="0.5">
      <c r="B15" s="41" t="s">
        <v>87</v>
      </c>
      <c r="G15" s="52">
        <f>+N14</f>
        <v>128.4</v>
      </c>
      <c r="H15" s="41" t="s">
        <v>54</v>
      </c>
      <c r="I15" s="41" t="s">
        <v>88</v>
      </c>
      <c r="K15" s="52">
        <f>+N12</f>
        <v>2436.73</v>
      </c>
      <c r="M15" s="43" t="s">
        <v>78</v>
      </c>
      <c r="N15" s="44">
        <f>+G15*K15</f>
        <v>312876.13200000004</v>
      </c>
      <c r="O15" s="41" t="s">
        <v>30</v>
      </c>
    </row>
    <row r="16" spans="1:15" ht="17.25" customHeight="1" x14ac:dyDescent="0.5">
      <c r="B16" s="41" t="s">
        <v>89</v>
      </c>
      <c r="E16" s="41">
        <v>0.215</v>
      </c>
      <c r="F16" s="41" t="s">
        <v>90</v>
      </c>
      <c r="G16" s="41" t="s">
        <v>91</v>
      </c>
      <c r="N16" s="44" t="s">
        <v>92</v>
      </c>
    </row>
    <row r="17" spans="1:15" ht="17.25" customHeight="1" x14ac:dyDescent="0.5">
      <c r="B17" s="41" t="s">
        <v>78</v>
      </c>
      <c r="C17" s="41">
        <f>+E16/4</f>
        <v>5.3749999999999999E-2</v>
      </c>
      <c r="D17" s="41" t="s">
        <v>93</v>
      </c>
      <c r="E17" s="41">
        <v>15.46</v>
      </c>
      <c r="F17" s="43" t="s">
        <v>86</v>
      </c>
      <c r="G17" s="52">
        <f>+N14</f>
        <v>128.4</v>
      </c>
      <c r="M17" s="43" t="s">
        <v>78</v>
      </c>
      <c r="N17" s="44">
        <f>+C17*E17*G17</f>
        <v>106.69719000000001</v>
      </c>
      <c r="O17" s="41" t="s">
        <v>30</v>
      </c>
    </row>
    <row r="18" spans="1:15" ht="17.25" customHeight="1" x14ac:dyDescent="0.5">
      <c r="B18" s="41" t="s">
        <v>94</v>
      </c>
      <c r="E18" s="52">
        <f>+I13</f>
        <v>856</v>
      </c>
      <c r="F18" s="41" t="s">
        <v>905</v>
      </c>
      <c r="G18" s="41" t="s">
        <v>93</v>
      </c>
      <c r="H18" s="52">
        <f>+สรุปวัสดุ!J13</f>
        <v>28.97</v>
      </c>
      <c r="I18" s="41" t="s">
        <v>69</v>
      </c>
      <c r="M18" s="43" t="s">
        <v>78</v>
      </c>
      <c r="N18" s="44">
        <f>+E18*H18</f>
        <v>24798.32</v>
      </c>
      <c r="O18" s="41" t="s">
        <v>30</v>
      </c>
    </row>
    <row r="19" spans="1:15" ht="17.25" customHeight="1" x14ac:dyDescent="0.5">
      <c r="B19" s="41" t="s">
        <v>95</v>
      </c>
      <c r="E19" s="52">
        <f t="shared" ref="E19" si="0">+E14</f>
        <v>856</v>
      </c>
      <c r="F19" s="41" t="s">
        <v>905</v>
      </c>
      <c r="G19" s="41" t="s">
        <v>93</v>
      </c>
      <c r="H19" s="44">
        <v>5</v>
      </c>
      <c r="I19" s="41" t="s">
        <v>69</v>
      </c>
      <c r="M19" s="43" t="s">
        <v>78</v>
      </c>
      <c r="N19" s="44">
        <f>+E19*H19</f>
        <v>4280</v>
      </c>
      <c r="O19" s="41" t="s">
        <v>30</v>
      </c>
    </row>
    <row r="20" spans="1:15" ht="17.25" customHeight="1" x14ac:dyDescent="0.5">
      <c r="B20" s="40" t="s">
        <v>97</v>
      </c>
      <c r="E20" s="52"/>
      <c r="M20" s="43" t="s">
        <v>78</v>
      </c>
    </row>
    <row r="21" spans="1:15" ht="17.25" customHeight="1" x14ac:dyDescent="0.5">
      <c r="E21" s="44">
        <v>215</v>
      </c>
      <c r="F21" s="41" t="s">
        <v>98</v>
      </c>
      <c r="G21" s="41" t="s">
        <v>93</v>
      </c>
      <c r="H21" s="44">
        <v>20.6</v>
      </c>
      <c r="M21" s="43" t="s">
        <v>78</v>
      </c>
      <c r="N21" s="44">
        <f>+E21*H21</f>
        <v>4429</v>
      </c>
      <c r="O21" s="41" t="s">
        <v>30</v>
      </c>
    </row>
    <row r="22" spans="1:15" ht="17.25" customHeight="1" x14ac:dyDescent="0.5">
      <c r="B22" s="41" t="s">
        <v>99</v>
      </c>
      <c r="H22" s="52">
        <f>+I13</f>
        <v>856</v>
      </c>
      <c r="I22" s="41" t="s">
        <v>51</v>
      </c>
      <c r="J22" s="43" t="s">
        <v>93</v>
      </c>
      <c r="K22" s="41">
        <v>12.26</v>
      </c>
      <c r="M22" s="43" t="s">
        <v>78</v>
      </c>
      <c r="N22" s="44">
        <f>+H22*K22</f>
        <v>10494.56</v>
      </c>
      <c r="O22" s="41" t="s">
        <v>30</v>
      </c>
    </row>
    <row r="23" spans="1:15" ht="17.25" customHeight="1" x14ac:dyDescent="0.5">
      <c r="B23" s="41" t="s">
        <v>100</v>
      </c>
      <c r="H23" s="52">
        <f>+I13</f>
        <v>856</v>
      </c>
      <c r="I23" s="41" t="s">
        <v>51</v>
      </c>
      <c r="J23" s="43" t="s">
        <v>93</v>
      </c>
      <c r="K23" s="41">
        <v>9.68</v>
      </c>
      <c r="M23" s="43" t="s">
        <v>78</v>
      </c>
      <c r="N23" s="44">
        <f>+H23*K23</f>
        <v>8286.08</v>
      </c>
      <c r="O23" s="41" t="s">
        <v>30</v>
      </c>
    </row>
    <row r="24" spans="1:15" ht="17.25" customHeight="1" x14ac:dyDescent="0.5">
      <c r="B24" s="41" t="s">
        <v>101</v>
      </c>
      <c r="H24" s="44">
        <v>0</v>
      </c>
      <c r="I24" s="41" t="s">
        <v>51</v>
      </c>
      <c r="J24" s="43" t="s">
        <v>93</v>
      </c>
      <c r="K24" s="44">
        <v>70</v>
      </c>
      <c r="M24" s="43" t="s">
        <v>78</v>
      </c>
      <c r="N24" s="44">
        <f>+K24*H24</f>
        <v>0</v>
      </c>
      <c r="O24" s="41" t="s">
        <v>30</v>
      </c>
    </row>
    <row r="25" spans="1:15" ht="17.25" customHeight="1" x14ac:dyDescent="0.5">
      <c r="B25" s="41" t="s">
        <v>102</v>
      </c>
      <c r="F25" s="41" t="s">
        <v>78</v>
      </c>
      <c r="H25" s="52">
        <f>+I13</f>
        <v>856</v>
      </c>
      <c r="I25" s="41" t="s">
        <v>51</v>
      </c>
      <c r="J25" s="43" t="s">
        <v>93</v>
      </c>
      <c r="K25" s="44">
        <v>5</v>
      </c>
      <c r="M25" s="43" t="s">
        <v>78</v>
      </c>
      <c r="N25" s="44">
        <f>+H25*K25</f>
        <v>4280</v>
      </c>
      <c r="O25" s="41" t="s">
        <v>30</v>
      </c>
    </row>
    <row r="26" spans="1:15" ht="17.25" customHeight="1" x14ac:dyDescent="0.5">
      <c r="B26" s="41" t="s">
        <v>103</v>
      </c>
      <c r="J26" s="43"/>
      <c r="N26" s="44">
        <f>+N15+N17+N18+N19+N21+N22+N23+N24+N25</f>
        <v>369550.78919000004</v>
      </c>
      <c r="O26" s="41" t="s">
        <v>30</v>
      </c>
    </row>
    <row r="27" spans="1:15" ht="17.25" customHeight="1" x14ac:dyDescent="0.5">
      <c r="B27" s="41" t="s">
        <v>104</v>
      </c>
      <c r="I27" s="52">
        <f>+N26</f>
        <v>369550.78919000004</v>
      </c>
      <c r="J27" s="43" t="s">
        <v>105</v>
      </c>
      <c r="K27" s="52">
        <f>+I13</f>
        <v>856</v>
      </c>
      <c r="N27" s="44">
        <f>+I27/K27</f>
        <v>431.71821167056078</v>
      </c>
      <c r="O27" s="41" t="s">
        <v>30</v>
      </c>
    </row>
    <row r="28" spans="1:15" ht="17.25" customHeight="1" x14ac:dyDescent="0.5">
      <c r="B28" s="49" t="s">
        <v>104</v>
      </c>
      <c r="N28" s="50">
        <f>+ROUNDDOWN(N27,0)</f>
        <v>431</v>
      </c>
      <c r="O28" s="41" t="s">
        <v>30</v>
      </c>
    </row>
    <row r="29" spans="1:15" ht="17.25" customHeight="1" x14ac:dyDescent="0.5">
      <c r="A29" s="48">
        <v>2</v>
      </c>
      <c r="B29" s="49" t="s">
        <v>819</v>
      </c>
      <c r="C29" s="49"/>
      <c r="D29" s="49"/>
      <c r="E29" s="49"/>
      <c r="F29" s="49"/>
      <c r="G29" s="49"/>
      <c r="H29" s="49"/>
    </row>
    <row r="30" spans="1:15" ht="17.25" customHeight="1" x14ac:dyDescent="0.5">
      <c r="B30" s="41" t="s">
        <v>820</v>
      </c>
      <c r="M30" s="43" t="s">
        <v>78</v>
      </c>
      <c r="N30" s="44">
        <v>3.76</v>
      </c>
      <c r="O30" s="41" t="s">
        <v>30</v>
      </c>
    </row>
    <row r="31" spans="1:15" ht="17.25" customHeight="1" x14ac:dyDescent="0.5">
      <c r="B31" s="49" t="s">
        <v>104</v>
      </c>
    </row>
    <row r="32" spans="1:15" ht="17.25" customHeight="1" x14ac:dyDescent="0.5">
      <c r="B32" s="53" t="s">
        <v>14</v>
      </c>
    </row>
    <row r="33" spans="1:15" ht="17.25" customHeight="1" x14ac:dyDescent="0.5">
      <c r="B33" s="41" t="s">
        <v>821</v>
      </c>
    </row>
    <row r="34" spans="1:15" ht="17.25" customHeight="1" x14ac:dyDescent="0.5">
      <c r="B34" s="41" t="s">
        <v>822</v>
      </c>
    </row>
    <row r="35" spans="1:15" ht="17.25" customHeight="1" x14ac:dyDescent="0.5">
      <c r="B35" s="41" t="s">
        <v>823</v>
      </c>
    </row>
    <row r="36" spans="1:15" ht="17.25" customHeight="1" x14ac:dyDescent="0.5">
      <c r="A36" s="48">
        <v>3</v>
      </c>
      <c r="B36" s="49" t="s">
        <v>824</v>
      </c>
      <c r="C36" s="49"/>
      <c r="D36" s="49"/>
      <c r="E36" s="49"/>
      <c r="F36" s="49"/>
      <c r="G36" s="49"/>
    </row>
    <row r="37" spans="1:15" ht="17.25" customHeight="1" x14ac:dyDescent="0.5">
      <c r="B37" s="41" t="s">
        <v>825</v>
      </c>
      <c r="E37" s="44">
        <v>4</v>
      </c>
      <c r="F37" s="41" t="s">
        <v>52</v>
      </c>
    </row>
    <row r="38" spans="1:15" ht="17.25" customHeight="1" x14ac:dyDescent="0.5">
      <c r="B38" s="41" t="s">
        <v>826</v>
      </c>
      <c r="E38" s="41">
        <f>+E50</f>
        <v>5.548</v>
      </c>
      <c r="F38" s="41" t="s">
        <v>827</v>
      </c>
      <c r="I38" s="44">
        <f>+สรุปวัสดุ!E12</f>
        <v>18224.3</v>
      </c>
      <c r="J38" s="41" t="s">
        <v>828</v>
      </c>
      <c r="M38" s="43" t="s">
        <v>78</v>
      </c>
      <c r="N38" s="44">
        <f>+E38*(I38/1000)</f>
        <v>101.1084164</v>
      </c>
      <c r="O38" s="41" t="s">
        <v>30</v>
      </c>
    </row>
    <row r="39" spans="1:15" ht="17.25" customHeight="1" x14ac:dyDescent="0.5">
      <c r="B39" s="41" t="s">
        <v>829</v>
      </c>
      <c r="F39" s="44">
        <v>16</v>
      </c>
      <c r="G39" s="41" t="s">
        <v>830</v>
      </c>
      <c r="H39" s="44">
        <v>10</v>
      </c>
      <c r="M39" s="43" t="s">
        <v>78</v>
      </c>
      <c r="N39" s="44">
        <f>+F39*H39</f>
        <v>160</v>
      </c>
      <c r="O39" s="41" t="s">
        <v>30</v>
      </c>
    </row>
    <row r="40" spans="1:15" ht="17.25" customHeight="1" x14ac:dyDescent="0.5">
      <c r="B40" s="41" t="s">
        <v>831</v>
      </c>
      <c r="E40" s="44">
        <v>0</v>
      </c>
      <c r="F40" s="41" t="s">
        <v>832</v>
      </c>
      <c r="H40" s="44">
        <v>400</v>
      </c>
      <c r="M40" s="43" t="s">
        <v>78</v>
      </c>
      <c r="N40" s="44">
        <f>+H40*E40</f>
        <v>0</v>
      </c>
      <c r="O40" s="41" t="s">
        <v>30</v>
      </c>
    </row>
    <row r="41" spans="1:15" ht="17.25" customHeight="1" x14ac:dyDescent="0.5">
      <c r="B41" s="41" t="s">
        <v>833</v>
      </c>
      <c r="E41" s="44">
        <v>0</v>
      </c>
      <c r="F41" s="41" t="s">
        <v>834</v>
      </c>
      <c r="H41" s="44">
        <v>45</v>
      </c>
      <c r="M41" s="43" t="s">
        <v>78</v>
      </c>
      <c r="N41" s="44">
        <f>+H41*E41</f>
        <v>0</v>
      </c>
      <c r="O41" s="41" t="s">
        <v>30</v>
      </c>
    </row>
    <row r="42" spans="1:15" ht="17.25" customHeight="1" x14ac:dyDescent="0.5">
      <c r="B42" s="41" t="s">
        <v>835</v>
      </c>
      <c r="E42" s="41">
        <v>15.22</v>
      </c>
      <c r="F42" s="41" t="s">
        <v>837</v>
      </c>
      <c r="M42" s="43" t="s">
        <v>78</v>
      </c>
      <c r="N42" s="44">
        <f>+E42*E37</f>
        <v>60.88</v>
      </c>
      <c r="O42" s="41" t="s">
        <v>30</v>
      </c>
    </row>
    <row r="43" spans="1:15" ht="17.25" customHeight="1" x14ac:dyDescent="0.5">
      <c r="B43" s="41" t="s">
        <v>836</v>
      </c>
      <c r="E43" s="44">
        <v>0</v>
      </c>
      <c r="F43" s="41" t="s">
        <v>838</v>
      </c>
      <c r="M43" s="43" t="s">
        <v>78</v>
      </c>
      <c r="N43" s="44">
        <f>+E43</f>
        <v>0</v>
      </c>
      <c r="O43" s="41" t="s">
        <v>30</v>
      </c>
    </row>
    <row r="44" spans="1:15" ht="17.25" customHeight="1" x14ac:dyDescent="0.5">
      <c r="B44" s="41" t="s">
        <v>839</v>
      </c>
      <c r="E44" s="44">
        <v>0</v>
      </c>
      <c r="F44" s="41" t="s">
        <v>832</v>
      </c>
      <c r="M44" s="43" t="s">
        <v>78</v>
      </c>
      <c r="N44" s="44">
        <f>+E44</f>
        <v>0</v>
      </c>
      <c r="O44" s="41" t="s">
        <v>30</v>
      </c>
    </row>
    <row r="45" spans="1:15" ht="17.25" customHeight="1" x14ac:dyDescent="0.5">
      <c r="B45" s="41" t="s">
        <v>103</v>
      </c>
      <c r="M45" s="43" t="s">
        <v>78</v>
      </c>
      <c r="N45" s="44">
        <f>SUM(N38:N44)</f>
        <v>321.98841640000001</v>
      </c>
      <c r="O45" s="41" t="s">
        <v>30</v>
      </c>
    </row>
    <row r="46" spans="1:15" ht="17.25" customHeight="1" x14ac:dyDescent="0.5">
      <c r="B46" s="41" t="s">
        <v>104</v>
      </c>
      <c r="M46" s="43" t="s">
        <v>78</v>
      </c>
      <c r="N46" s="50">
        <f>+N45/E37</f>
        <v>80.497104100000001</v>
      </c>
      <c r="O46" s="41" t="s">
        <v>30</v>
      </c>
    </row>
    <row r="47" spans="1:15" ht="17.25" customHeight="1" x14ac:dyDescent="0.5">
      <c r="N47" s="50"/>
    </row>
    <row r="48" spans="1:15" ht="17.25" customHeight="1" x14ac:dyDescent="0.5">
      <c r="A48" s="48">
        <v>4</v>
      </c>
      <c r="B48" s="49" t="s">
        <v>840</v>
      </c>
      <c r="C48" s="49"/>
      <c r="D48" s="49"/>
      <c r="E48" s="49"/>
      <c r="F48" s="49"/>
      <c r="G48" s="49"/>
      <c r="O48" s="53" t="s">
        <v>991</v>
      </c>
    </row>
    <row r="49" spans="1:15" ht="17.25" customHeight="1" x14ac:dyDescent="0.5">
      <c r="B49" s="41" t="s">
        <v>825</v>
      </c>
      <c r="E49" s="44">
        <v>4</v>
      </c>
      <c r="F49" s="41" t="s">
        <v>52</v>
      </c>
    </row>
    <row r="50" spans="1:15" ht="17.25" customHeight="1" x14ac:dyDescent="0.5">
      <c r="B50" s="41" t="s">
        <v>826</v>
      </c>
      <c r="E50" s="41">
        <f>((+E49/0.5)*0.5)*1.387</f>
        <v>5.548</v>
      </c>
      <c r="F50" s="41" t="s">
        <v>827</v>
      </c>
      <c r="I50" s="44">
        <f>+สรุปวัสดุ!E12</f>
        <v>18224.3</v>
      </c>
      <c r="J50" s="41" t="s">
        <v>828</v>
      </c>
      <c r="M50" s="43" t="s">
        <v>78</v>
      </c>
      <c r="N50" s="44">
        <f>+E50*(I50/1000)</f>
        <v>101.1084164</v>
      </c>
      <c r="O50" s="41" t="s">
        <v>30</v>
      </c>
    </row>
    <row r="51" spans="1:15" ht="17.25" customHeight="1" x14ac:dyDescent="0.5">
      <c r="B51" s="41" t="s">
        <v>841</v>
      </c>
      <c r="F51" s="41">
        <v>24.12</v>
      </c>
      <c r="G51" s="40" t="s">
        <v>842</v>
      </c>
      <c r="H51" s="44"/>
      <c r="M51" s="43" t="s">
        <v>78</v>
      </c>
      <c r="N51" s="44">
        <f>+F51*E49</f>
        <v>96.48</v>
      </c>
      <c r="O51" s="41" t="s">
        <v>30</v>
      </c>
    </row>
    <row r="52" spans="1:15" ht="17.25" customHeight="1" x14ac:dyDescent="0.5">
      <c r="B52" s="41" t="s">
        <v>843</v>
      </c>
      <c r="E52" s="44">
        <v>8</v>
      </c>
      <c r="F52" s="41" t="s">
        <v>830</v>
      </c>
      <c r="H52" s="44">
        <v>5</v>
      </c>
      <c r="M52" s="43" t="s">
        <v>78</v>
      </c>
      <c r="N52" s="44">
        <f>+H52*E52</f>
        <v>40</v>
      </c>
      <c r="O52" s="41" t="s">
        <v>30</v>
      </c>
    </row>
    <row r="53" spans="1:15" ht="17.25" customHeight="1" x14ac:dyDescent="0.5">
      <c r="B53" s="41" t="s">
        <v>833</v>
      </c>
      <c r="E53" s="44">
        <v>1.5</v>
      </c>
      <c r="F53" s="41" t="s">
        <v>834</v>
      </c>
      <c r="H53" s="44">
        <v>45</v>
      </c>
      <c r="M53" s="43" t="s">
        <v>78</v>
      </c>
      <c r="N53" s="44">
        <f>+H53*E53</f>
        <v>67.5</v>
      </c>
      <c r="O53" s="41" t="s">
        <v>30</v>
      </c>
    </row>
    <row r="54" spans="1:15" ht="17.25" customHeight="1" x14ac:dyDescent="0.5">
      <c r="B54" s="41" t="s">
        <v>836</v>
      </c>
      <c r="E54" s="44">
        <v>0</v>
      </c>
      <c r="F54" s="41" t="s">
        <v>838</v>
      </c>
      <c r="M54" s="43" t="s">
        <v>78</v>
      </c>
      <c r="N54" s="44">
        <f>+E54</f>
        <v>0</v>
      </c>
      <c r="O54" s="41" t="s">
        <v>30</v>
      </c>
    </row>
    <row r="55" spans="1:15" ht="17.25" customHeight="1" x14ac:dyDescent="0.5">
      <c r="B55" s="41" t="s">
        <v>103</v>
      </c>
      <c r="M55" s="43" t="s">
        <v>78</v>
      </c>
      <c r="N55" s="44">
        <f>SUM(N50:N54)</f>
        <v>305.08841640000003</v>
      </c>
      <c r="O55" s="41" t="s">
        <v>30</v>
      </c>
    </row>
    <row r="56" spans="1:15" ht="17.25" customHeight="1" x14ac:dyDescent="0.5">
      <c r="B56" s="41" t="s">
        <v>104</v>
      </c>
      <c r="M56" s="43" t="s">
        <v>78</v>
      </c>
      <c r="N56" s="44">
        <f>+N55/E49</f>
        <v>76.272104100000007</v>
      </c>
      <c r="O56" s="41" t="s">
        <v>30</v>
      </c>
    </row>
    <row r="57" spans="1:15" ht="17.25" customHeight="1" x14ac:dyDescent="0.5">
      <c r="B57" s="41" t="s">
        <v>104</v>
      </c>
      <c r="M57" s="43" t="s">
        <v>78</v>
      </c>
      <c r="N57" s="50">
        <f>+ROUNDDOWN(N56,0)</f>
        <v>76</v>
      </c>
      <c r="O57" s="41" t="s">
        <v>30</v>
      </c>
    </row>
    <row r="58" spans="1:15" ht="17.25" customHeight="1" x14ac:dyDescent="0.5">
      <c r="A58" s="48">
        <v>5</v>
      </c>
      <c r="B58" s="49" t="s">
        <v>844</v>
      </c>
      <c r="C58" s="49"/>
      <c r="D58" s="49"/>
      <c r="E58" s="49"/>
      <c r="F58" s="49"/>
      <c r="G58" s="49"/>
    </row>
    <row r="59" spans="1:15" ht="17.25" customHeight="1" x14ac:dyDescent="0.5">
      <c r="B59" s="41" t="s">
        <v>825</v>
      </c>
      <c r="E59" s="44">
        <v>215</v>
      </c>
      <c r="F59" s="41" t="s">
        <v>52</v>
      </c>
    </row>
    <row r="60" spans="1:15" ht="17.25" customHeight="1" x14ac:dyDescent="0.5">
      <c r="B60" s="41" t="s">
        <v>826</v>
      </c>
      <c r="E60" s="41">
        <f>+((E59/0.5)*0.5)*1.387</f>
        <v>298.20499999999998</v>
      </c>
      <c r="F60" s="41" t="s">
        <v>827</v>
      </c>
      <c r="I60" s="44">
        <f>+สรุปวัสดุ!E12</f>
        <v>18224.3</v>
      </c>
      <c r="J60" s="41" t="s">
        <v>828</v>
      </c>
      <c r="M60" s="43" t="s">
        <v>78</v>
      </c>
      <c r="N60" s="44">
        <f>+E60*(I60/1000)</f>
        <v>5434.5773814999993</v>
      </c>
      <c r="O60" s="41" t="s">
        <v>30</v>
      </c>
    </row>
    <row r="61" spans="1:15" ht="17.25" customHeight="1" x14ac:dyDescent="0.5">
      <c r="B61" s="41" t="s">
        <v>841</v>
      </c>
      <c r="F61" s="41">
        <v>24.12</v>
      </c>
      <c r="G61" s="40" t="s">
        <v>842</v>
      </c>
      <c r="H61" s="44"/>
      <c r="M61" s="43" t="s">
        <v>78</v>
      </c>
      <c r="N61" s="44">
        <f>+F61*E59</f>
        <v>5185.8</v>
      </c>
      <c r="O61" s="41" t="s">
        <v>30</v>
      </c>
    </row>
    <row r="62" spans="1:15" ht="17.25" customHeight="1" x14ac:dyDescent="0.5">
      <c r="B62" s="41" t="s">
        <v>833</v>
      </c>
      <c r="E62" s="44">
        <f>+E59/((15*5)/23)</f>
        <v>65.933333333333337</v>
      </c>
      <c r="F62" s="41" t="s">
        <v>834</v>
      </c>
      <c r="H62" s="44">
        <v>45</v>
      </c>
      <c r="M62" s="43" t="s">
        <v>78</v>
      </c>
      <c r="N62" s="44">
        <f>+H62*E62</f>
        <v>2967</v>
      </c>
      <c r="O62" s="41" t="s">
        <v>30</v>
      </c>
    </row>
    <row r="63" spans="1:15" ht="17.25" customHeight="1" x14ac:dyDescent="0.5">
      <c r="B63" s="41" t="s">
        <v>836</v>
      </c>
      <c r="E63" s="44"/>
      <c r="F63" s="41" t="s">
        <v>838</v>
      </c>
      <c r="M63" s="43" t="s">
        <v>78</v>
      </c>
      <c r="N63" s="44">
        <f>+E63</f>
        <v>0</v>
      </c>
      <c r="O63" s="41" t="s">
        <v>30</v>
      </c>
    </row>
    <row r="64" spans="1:15" ht="17.25" customHeight="1" x14ac:dyDescent="0.5">
      <c r="B64" s="41" t="s">
        <v>103</v>
      </c>
      <c r="M64" s="43" t="s">
        <v>78</v>
      </c>
      <c r="N64" s="44">
        <f>SUM(N60:N63)</f>
        <v>13587.377381499999</v>
      </c>
      <c r="O64" s="41" t="s">
        <v>30</v>
      </c>
    </row>
    <row r="65" spans="1:15" ht="17.25" customHeight="1" x14ac:dyDescent="0.5">
      <c r="B65" s="41" t="s">
        <v>104</v>
      </c>
      <c r="M65" s="43" t="s">
        <v>78</v>
      </c>
      <c r="N65" s="50">
        <f>+N64/E59</f>
        <v>63.19710409999999</v>
      </c>
      <c r="O65" s="41" t="s">
        <v>30</v>
      </c>
    </row>
    <row r="66" spans="1:15" ht="17.25" customHeight="1" x14ac:dyDescent="0.5">
      <c r="B66" s="41" t="s">
        <v>845</v>
      </c>
    </row>
    <row r="67" spans="1:15" ht="17.25" customHeight="1" x14ac:dyDescent="0.5">
      <c r="A67" s="48">
        <v>6</v>
      </c>
      <c r="B67" s="49" t="s">
        <v>846</v>
      </c>
    </row>
    <row r="68" spans="1:15" ht="17.25" customHeight="1" x14ac:dyDescent="0.5">
      <c r="B68" s="41" t="s">
        <v>847</v>
      </c>
      <c r="M68" s="43" t="s">
        <v>78</v>
      </c>
      <c r="N68" s="44">
        <f>+สรุปวัสดุ!J16</f>
        <v>528.04</v>
      </c>
      <c r="O68" s="41" t="s">
        <v>81</v>
      </c>
    </row>
    <row r="69" spans="1:15" ht="17.25" customHeight="1" x14ac:dyDescent="0.5">
      <c r="B69" s="41" t="s">
        <v>848</v>
      </c>
      <c r="E69" s="41">
        <v>1</v>
      </c>
      <c r="F69" s="41" t="s">
        <v>90</v>
      </c>
      <c r="M69" s="43" t="s">
        <v>78</v>
      </c>
      <c r="N69" s="44">
        <v>8.99</v>
      </c>
      <c r="O69" s="41" t="s">
        <v>81</v>
      </c>
    </row>
    <row r="70" spans="1:15" ht="17.25" customHeight="1" x14ac:dyDescent="0.5">
      <c r="B70" s="41" t="s">
        <v>849</v>
      </c>
      <c r="M70" s="43" t="s">
        <v>78</v>
      </c>
      <c r="N70" s="44">
        <f>SUM(N68:N69)</f>
        <v>537.03</v>
      </c>
      <c r="O70" s="41" t="s">
        <v>81</v>
      </c>
    </row>
    <row r="71" spans="1:15" ht="17.25" customHeight="1" x14ac:dyDescent="0.5">
      <c r="B71" s="41" t="s">
        <v>850</v>
      </c>
      <c r="E71" s="52">
        <f>+N70</f>
        <v>537.03</v>
      </c>
      <c r="F71" s="41" t="s">
        <v>93</v>
      </c>
      <c r="G71" s="44">
        <v>1.1499999999999999</v>
      </c>
      <c r="M71" s="43" t="s">
        <v>78</v>
      </c>
      <c r="N71" s="44">
        <f>+E71*G71</f>
        <v>617.58449999999993</v>
      </c>
      <c r="O71" s="41" t="s">
        <v>81</v>
      </c>
    </row>
    <row r="72" spans="1:15" ht="17.25" customHeight="1" x14ac:dyDescent="0.5">
      <c r="B72" s="41" t="s">
        <v>851</v>
      </c>
      <c r="J72" s="41" t="s">
        <v>93</v>
      </c>
      <c r="K72" s="41">
        <v>0.75</v>
      </c>
      <c r="M72" s="43" t="s">
        <v>78</v>
      </c>
      <c r="N72" s="44">
        <v>0</v>
      </c>
      <c r="O72" s="41" t="s">
        <v>81</v>
      </c>
    </row>
    <row r="73" spans="1:15" ht="17.25" customHeight="1" x14ac:dyDescent="0.5">
      <c r="B73" s="41" t="s">
        <v>103</v>
      </c>
      <c r="M73" s="43" t="s">
        <v>78</v>
      </c>
      <c r="N73" s="44">
        <f>+N71</f>
        <v>617.58449999999993</v>
      </c>
      <c r="O73" s="41" t="s">
        <v>81</v>
      </c>
    </row>
    <row r="74" spans="1:15" ht="17.25" customHeight="1" x14ac:dyDescent="0.5">
      <c r="B74" s="41" t="s">
        <v>104</v>
      </c>
      <c r="M74" s="43" t="s">
        <v>78</v>
      </c>
      <c r="N74" s="50">
        <f>+ROUNDDOWN(N73,0)</f>
        <v>617</v>
      </c>
      <c r="O74" s="41" t="s">
        <v>81</v>
      </c>
    </row>
  </sheetData>
  <mergeCells count="2">
    <mergeCell ref="A1:O1"/>
    <mergeCell ref="M13:N13"/>
  </mergeCells>
  <pageMargins left="0.39370078740157483" right="0.19685039370078741" top="0.39370078740157483" bottom="0.39370078740157483" header="0.31496062992125984" footer="0.31496062992125984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9328-A08C-445C-A6EA-AB9274836AE4}">
  <dimension ref="A1:P259"/>
  <sheetViews>
    <sheetView topLeftCell="A12" workbookViewId="0">
      <selection activeCell="O46" sqref="O46"/>
    </sheetView>
  </sheetViews>
  <sheetFormatPr defaultRowHeight="17.25" customHeight="1" x14ac:dyDescent="0.35"/>
  <cols>
    <col min="1" max="1" width="4.28515625" style="122" customWidth="1"/>
    <col min="2" max="2" width="48" style="123" customWidth="1"/>
    <col min="3" max="3" width="6.28515625" style="122" customWidth="1"/>
    <col min="4" max="12" width="0" style="122" hidden="1" customWidth="1"/>
    <col min="13" max="15" width="9.85546875" style="122" customWidth="1"/>
    <col min="16" max="16384" width="9.140625" style="122"/>
  </cols>
  <sheetData>
    <row r="1" spans="1:16" ht="27.75" customHeight="1" x14ac:dyDescent="0.35">
      <c r="A1" s="155" t="s">
        <v>818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ht="17.25" customHeight="1" x14ac:dyDescent="0.55000000000000004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16" ht="17.25" customHeight="1" x14ac:dyDescent="0.35">
      <c r="A3" s="126" t="s">
        <v>107</v>
      </c>
      <c r="B3" s="126" t="s">
        <v>10</v>
      </c>
      <c r="C3" s="126" t="s">
        <v>34</v>
      </c>
      <c r="D3" s="126" t="s">
        <v>108</v>
      </c>
      <c r="E3" s="126" t="s">
        <v>109</v>
      </c>
      <c r="F3" s="126" t="s">
        <v>110</v>
      </c>
      <c r="G3" s="126" t="s">
        <v>111</v>
      </c>
      <c r="H3" s="126" t="s">
        <v>112</v>
      </c>
      <c r="I3" s="126" t="s">
        <v>113</v>
      </c>
      <c r="J3" s="126" t="s">
        <v>114</v>
      </c>
      <c r="K3" s="126" t="s">
        <v>115</v>
      </c>
      <c r="L3" s="126" t="s">
        <v>116</v>
      </c>
      <c r="M3" s="126" t="s">
        <v>117</v>
      </c>
      <c r="N3" s="126" t="s">
        <v>118</v>
      </c>
      <c r="O3" s="126" t="s">
        <v>119</v>
      </c>
      <c r="P3" s="126" t="s">
        <v>120</v>
      </c>
    </row>
    <row r="4" spans="1:16" ht="17.25" customHeight="1" x14ac:dyDescent="0.35">
      <c r="A4" s="127">
        <v>1</v>
      </c>
      <c r="B4" s="128" t="s">
        <v>121</v>
      </c>
      <c r="C4" s="127" t="s">
        <v>54</v>
      </c>
      <c r="D4" s="129" t="s">
        <v>122</v>
      </c>
      <c r="E4" s="129" t="s">
        <v>123</v>
      </c>
      <c r="F4" s="129" t="s">
        <v>123</v>
      </c>
      <c r="G4" s="129" t="s">
        <v>123</v>
      </c>
      <c r="H4" s="130">
        <v>1827.1</v>
      </c>
      <c r="I4" s="129" t="s">
        <v>123</v>
      </c>
      <c r="J4" s="129" t="s">
        <v>123</v>
      </c>
      <c r="K4" s="130">
        <v>1827.1</v>
      </c>
      <c r="L4" s="129" t="s">
        <v>123</v>
      </c>
      <c r="M4" s="129" t="s">
        <v>123</v>
      </c>
      <c r="N4" s="129" t="s">
        <v>123</v>
      </c>
      <c r="O4" s="129" t="s">
        <v>123</v>
      </c>
      <c r="P4" s="129" t="s">
        <v>123</v>
      </c>
    </row>
    <row r="5" spans="1:16" ht="17.25" customHeight="1" x14ac:dyDescent="0.35">
      <c r="A5" s="127">
        <v>2</v>
      </c>
      <c r="B5" s="128" t="s">
        <v>125</v>
      </c>
      <c r="C5" s="127" t="s">
        <v>54</v>
      </c>
      <c r="D5" s="129" t="s">
        <v>126</v>
      </c>
      <c r="E5" s="129" t="s">
        <v>127</v>
      </c>
      <c r="F5" s="129" t="s">
        <v>127</v>
      </c>
      <c r="G5" s="129" t="s">
        <v>127</v>
      </c>
      <c r="H5" s="130">
        <v>1897.2</v>
      </c>
      <c r="I5" s="129" t="s">
        <v>127</v>
      </c>
      <c r="J5" s="129" t="s">
        <v>127</v>
      </c>
      <c r="K5" s="130">
        <v>1897.2</v>
      </c>
      <c r="L5" s="129" t="s">
        <v>127</v>
      </c>
      <c r="M5" s="129" t="s">
        <v>127</v>
      </c>
      <c r="N5" s="129" t="s">
        <v>127</v>
      </c>
      <c r="O5" s="129" t="s">
        <v>127</v>
      </c>
      <c r="P5" s="129" t="s">
        <v>127</v>
      </c>
    </row>
    <row r="6" spans="1:16" ht="17.25" customHeight="1" x14ac:dyDescent="0.35">
      <c r="A6" s="127">
        <v>3</v>
      </c>
      <c r="B6" s="128" t="s">
        <v>128</v>
      </c>
      <c r="C6" s="127" t="s">
        <v>54</v>
      </c>
      <c r="D6" s="129" t="s">
        <v>129</v>
      </c>
      <c r="E6" s="129" t="s">
        <v>130</v>
      </c>
      <c r="F6" s="129" t="s">
        <v>130</v>
      </c>
      <c r="G6" s="129" t="s">
        <v>130</v>
      </c>
      <c r="H6" s="130">
        <v>1934.58</v>
      </c>
      <c r="I6" s="129" t="s">
        <v>130</v>
      </c>
      <c r="J6" s="129" t="s">
        <v>130</v>
      </c>
      <c r="K6" s="130">
        <v>1934.58</v>
      </c>
      <c r="L6" s="129" t="s">
        <v>130</v>
      </c>
      <c r="M6" s="129" t="s">
        <v>130</v>
      </c>
      <c r="N6" s="129" t="s">
        <v>130</v>
      </c>
      <c r="O6" s="129" t="s">
        <v>130</v>
      </c>
      <c r="P6" s="129" t="s">
        <v>130</v>
      </c>
    </row>
    <row r="7" spans="1:16" ht="17.25" customHeight="1" x14ac:dyDescent="0.35">
      <c r="A7" s="127">
        <v>4</v>
      </c>
      <c r="B7" s="128" t="s">
        <v>131</v>
      </c>
      <c r="C7" s="127" t="s">
        <v>54</v>
      </c>
      <c r="D7" s="129" t="s">
        <v>132</v>
      </c>
      <c r="E7" s="129" t="s">
        <v>133</v>
      </c>
      <c r="F7" s="129" t="s">
        <v>133</v>
      </c>
      <c r="G7" s="129" t="s">
        <v>133</v>
      </c>
      <c r="H7" s="130">
        <v>1971.96</v>
      </c>
      <c r="I7" s="129" t="s">
        <v>133</v>
      </c>
      <c r="J7" s="129" t="s">
        <v>133</v>
      </c>
      <c r="K7" s="130">
        <v>1971.96</v>
      </c>
      <c r="L7" s="129" t="s">
        <v>133</v>
      </c>
      <c r="M7" s="129" t="s">
        <v>133</v>
      </c>
      <c r="N7" s="129" t="s">
        <v>133</v>
      </c>
      <c r="O7" s="129" t="s">
        <v>133</v>
      </c>
      <c r="P7" s="129" t="s">
        <v>133</v>
      </c>
    </row>
    <row r="8" spans="1:16" ht="17.25" customHeight="1" x14ac:dyDescent="0.35">
      <c r="A8" s="127">
        <v>5</v>
      </c>
      <c r="B8" s="128" t="s">
        <v>134</v>
      </c>
      <c r="C8" s="127" t="s">
        <v>54</v>
      </c>
      <c r="D8" s="129" t="s">
        <v>135</v>
      </c>
      <c r="E8" s="129" t="s">
        <v>136</v>
      </c>
      <c r="F8" s="129" t="s">
        <v>136</v>
      </c>
      <c r="G8" s="129" t="s">
        <v>136</v>
      </c>
      <c r="H8" s="130">
        <v>2046.73</v>
      </c>
      <c r="I8" s="129" t="s">
        <v>136</v>
      </c>
      <c r="J8" s="129" t="s">
        <v>136</v>
      </c>
      <c r="K8" s="130">
        <v>2046.73</v>
      </c>
      <c r="L8" s="129" t="s">
        <v>136</v>
      </c>
      <c r="M8" s="129" t="s">
        <v>136</v>
      </c>
      <c r="N8" s="129" t="s">
        <v>136</v>
      </c>
      <c r="O8" s="129" t="s">
        <v>136</v>
      </c>
      <c r="P8" s="129" t="s">
        <v>136</v>
      </c>
    </row>
    <row r="9" spans="1:16" ht="17.25" customHeight="1" x14ac:dyDescent="0.35">
      <c r="A9" s="127">
        <v>6</v>
      </c>
      <c r="B9" s="128" t="s">
        <v>137</v>
      </c>
      <c r="C9" s="127" t="s">
        <v>54</v>
      </c>
      <c r="D9" s="129" t="s">
        <v>138</v>
      </c>
      <c r="E9" s="129" t="s">
        <v>139</v>
      </c>
      <c r="F9" s="129" t="s">
        <v>139</v>
      </c>
      <c r="G9" s="129" t="s">
        <v>139</v>
      </c>
      <c r="H9" s="130">
        <v>2093.46</v>
      </c>
      <c r="I9" s="129" t="s">
        <v>139</v>
      </c>
      <c r="J9" s="129" t="s">
        <v>139</v>
      </c>
      <c r="K9" s="130">
        <v>2093.46</v>
      </c>
      <c r="L9" s="129" t="s">
        <v>139</v>
      </c>
      <c r="M9" s="129" t="s">
        <v>139</v>
      </c>
      <c r="N9" s="129" t="s">
        <v>139</v>
      </c>
      <c r="O9" s="129" t="s">
        <v>139</v>
      </c>
      <c r="P9" s="129" t="s">
        <v>139</v>
      </c>
    </row>
    <row r="10" spans="1:16" ht="17.25" customHeight="1" x14ac:dyDescent="0.35">
      <c r="A10" s="127">
        <v>7</v>
      </c>
      <c r="B10" s="128" t="s">
        <v>140</v>
      </c>
      <c r="C10" s="127" t="s">
        <v>54</v>
      </c>
      <c r="D10" s="129" t="s">
        <v>141</v>
      </c>
      <c r="E10" s="129" t="s">
        <v>142</v>
      </c>
      <c r="F10" s="129" t="s">
        <v>142</v>
      </c>
      <c r="G10" s="129" t="s">
        <v>142</v>
      </c>
      <c r="H10" s="130">
        <v>2149.5300000000002</v>
      </c>
      <c r="I10" s="129" t="s">
        <v>142</v>
      </c>
      <c r="J10" s="129" t="s">
        <v>142</v>
      </c>
      <c r="K10" s="130">
        <v>2149.5300000000002</v>
      </c>
      <c r="L10" s="129" t="s">
        <v>142</v>
      </c>
      <c r="M10" s="129" t="s">
        <v>142</v>
      </c>
      <c r="N10" s="129" t="s">
        <v>142</v>
      </c>
      <c r="O10" s="129" t="s">
        <v>142</v>
      </c>
      <c r="P10" s="129" t="s">
        <v>142</v>
      </c>
    </row>
    <row r="11" spans="1:16" ht="17.25" customHeight="1" x14ac:dyDescent="0.35">
      <c r="A11" s="127">
        <v>8</v>
      </c>
      <c r="B11" s="128" t="s">
        <v>143</v>
      </c>
      <c r="C11" s="127" t="s">
        <v>54</v>
      </c>
      <c r="D11" s="129" t="s">
        <v>144</v>
      </c>
      <c r="E11" s="129" t="s">
        <v>145</v>
      </c>
      <c r="F11" s="129" t="s">
        <v>145</v>
      </c>
      <c r="G11" s="129" t="s">
        <v>145</v>
      </c>
      <c r="H11" s="130">
        <v>2214.9499999999998</v>
      </c>
      <c r="I11" s="129" t="s">
        <v>145</v>
      </c>
      <c r="J11" s="129" t="s">
        <v>145</v>
      </c>
      <c r="K11" s="130">
        <v>2214.9499999999998</v>
      </c>
      <c r="L11" s="129" t="s">
        <v>145</v>
      </c>
      <c r="M11" s="129" t="s">
        <v>145</v>
      </c>
      <c r="N11" s="129" t="s">
        <v>145</v>
      </c>
      <c r="O11" s="129" t="s">
        <v>145</v>
      </c>
      <c r="P11" s="129" t="s">
        <v>145</v>
      </c>
    </row>
    <row r="12" spans="1:16" ht="17.25" customHeight="1" x14ac:dyDescent="0.35">
      <c r="A12" s="127">
        <v>9</v>
      </c>
      <c r="B12" s="128" t="s">
        <v>146</v>
      </c>
      <c r="C12" s="127" t="s">
        <v>147</v>
      </c>
      <c r="D12" s="129" t="s">
        <v>148</v>
      </c>
      <c r="E12" s="129" t="s">
        <v>149</v>
      </c>
      <c r="F12" s="129" t="s">
        <v>149</v>
      </c>
      <c r="G12" s="129" t="s">
        <v>149</v>
      </c>
      <c r="H12" s="129">
        <v>5.81</v>
      </c>
      <c r="I12" s="129" t="s">
        <v>149</v>
      </c>
      <c r="J12" s="129" t="s">
        <v>149</v>
      </c>
      <c r="K12" s="129">
        <v>5.81</v>
      </c>
      <c r="L12" s="129" t="s">
        <v>149</v>
      </c>
      <c r="M12" s="129" t="s">
        <v>149</v>
      </c>
      <c r="N12" s="129" t="s">
        <v>149</v>
      </c>
      <c r="O12" s="129" t="s">
        <v>149</v>
      </c>
      <c r="P12" s="129" t="s">
        <v>149</v>
      </c>
    </row>
    <row r="13" spans="1:16" ht="17.25" customHeight="1" x14ac:dyDescent="0.35">
      <c r="A13" s="127">
        <v>10</v>
      </c>
      <c r="B13" s="128" t="s">
        <v>150</v>
      </c>
      <c r="C13" s="127" t="s">
        <v>147</v>
      </c>
      <c r="D13" s="129" t="s">
        <v>151</v>
      </c>
      <c r="E13" s="129" t="s">
        <v>152</v>
      </c>
      <c r="F13" s="129" t="s">
        <v>152</v>
      </c>
      <c r="G13" s="129" t="s">
        <v>152</v>
      </c>
      <c r="H13" s="129">
        <v>7.48</v>
      </c>
      <c r="I13" s="129" t="s">
        <v>152</v>
      </c>
      <c r="J13" s="129" t="s">
        <v>152</v>
      </c>
      <c r="K13" s="129">
        <v>7.48</v>
      </c>
      <c r="L13" s="129" t="s">
        <v>152</v>
      </c>
      <c r="M13" s="129" t="s">
        <v>152</v>
      </c>
      <c r="N13" s="129" t="s">
        <v>152</v>
      </c>
      <c r="O13" s="129" t="s">
        <v>152</v>
      </c>
      <c r="P13" s="129" t="s">
        <v>152</v>
      </c>
    </row>
    <row r="14" spans="1:16" ht="17.25" customHeight="1" x14ac:dyDescent="0.35">
      <c r="A14" s="127">
        <v>11</v>
      </c>
      <c r="B14" s="128" t="s">
        <v>153</v>
      </c>
      <c r="C14" s="127" t="s">
        <v>147</v>
      </c>
      <c r="D14" s="129" t="s">
        <v>154</v>
      </c>
      <c r="E14" s="129" t="s">
        <v>155</v>
      </c>
      <c r="F14" s="129" t="s">
        <v>155</v>
      </c>
      <c r="G14" s="129" t="s">
        <v>155</v>
      </c>
      <c r="H14" s="129">
        <v>14.02</v>
      </c>
      <c r="I14" s="129" t="s">
        <v>155</v>
      </c>
      <c r="J14" s="129" t="s">
        <v>155</v>
      </c>
      <c r="K14" s="129">
        <v>14.02</v>
      </c>
      <c r="L14" s="129" t="s">
        <v>155</v>
      </c>
      <c r="M14" s="129" t="s">
        <v>155</v>
      </c>
      <c r="N14" s="129" t="s">
        <v>155</v>
      </c>
      <c r="O14" s="129" t="s">
        <v>155</v>
      </c>
      <c r="P14" s="129" t="s">
        <v>155</v>
      </c>
    </row>
    <row r="15" spans="1:16" ht="17.25" customHeight="1" x14ac:dyDescent="0.35">
      <c r="A15" s="127">
        <v>12</v>
      </c>
      <c r="B15" s="128" t="s">
        <v>156</v>
      </c>
      <c r="C15" s="127" t="s">
        <v>147</v>
      </c>
      <c r="D15" s="129" t="s">
        <v>157</v>
      </c>
      <c r="E15" s="129" t="s">
        <v>158</v>
      </c>
      <c r="F15" s="129" t="s">
        <v>158</v>
      </c>
      <c r="G15" s="129" t="s">
        <v>158</v>
      </c>
      <c r="H15" s="129">
        <v>2.71</v>
      </c>
      <c r="I15" s="129" t="s">
        <v>158</v>
      </c>
      <c r="J15" s="129" t="s">
        <v>158</v>
      </c>
      <c r="K15" s="129">
        <v>2.71</v>
      </c>
      <c r="L15" s="129" t="s">
        <v>158</v>
      </c>
      <c r="M15" s="129" t="s">
        <v>158</v>
      </c>
      <c r="N15" s="129" t="s">
        <v>158</v>
      </c>
      <c r="O15" s="129" t="s">
        <v>158</v>
      </c>
      <c r="P15" s="129" t="s">
        <v>158</v>
      </c>
    </row>
    <row r="16" spans="1:16" ht="17.25" customHeight="1" x14ac:dyDescent="0.35">
      <c r="A16" s="127">
        <v>13</v>
      </c>
      <c r="B16" s="128" t="s">
        <v>159</v>
      </c>
      <c r="C16" s="127" t="s">
        <v>147</v>
      </c>
      <c r="D16" s="129" t="s">
        <v>160</v>
      </c>
      <c r="E16" s="129" t="s">
        <v>161</v>
      </c>
      <c r="F16" s="129" t="s">
        <v>161</v>
      </c>
      <c r="G16" s="129" t="s">
        <v>161</v>
      </c>
      <c r="H16" s="129">
        <v>2.14</v>
      </c>
      <c r="I16" s="129" t="s">
        <v>161</v>
      </c>
      <c r="J16" s="129" t="s">
        <v>161</v>
      </c>
      <c r="K16" s="129">
        <v>2.14</v>
      </c>
      <c r="L16" s="129" t="s">
        <v>161</v>
      </c>
      <c r="M16" s="129" t="s">
        <v>161</v>
      </c>
      <c r="N16" s="129" t="s">
        <v>161</v>
      </c>
      <c r="O16" s="129" t="s">
        <v>161</v>
      </c>
      <c r="P16" s="129" t="s">
        <v>161</v>
      </c>
    </row>
    <row r="17" spans="1:16" ht="17.25" hidden="1" customHeight="1" x14ac:dyDescent="0.35">
      <c r="A17" s="127">
        <v>14</v>
      </c>
      <c r="B17" s="128" t="s">
        <v>162</v>
      </c>
      <c r="C17" s="127" t="s">
        <v>163</v>
      </c>
      <c r="D17" s="129" t="s">
        <v>164</v>
      </c>
      <c r="E17" s="129" t="s">
        <v>165</v>
      </c>
      <c r="F17" s="129" t="s">
        <v>165</v>
      </c>
      <c r="G17" s="129" t="s">
        <v>165</v>
      </c>
      <c r="H17" s="130">
        <v>4800</v>
      </c>
      <c r="I17" s="129" t="s">
        <v>165</v>
      </c>
      <c r="J17" s="129" t="s">
        <v>165</v>
      </c>
      <c r="K17" s="130">
        <v>4800</v>
      </c>
      <c r="L17" s="129" t="s">
        <v>165</v>
      </c>
      <c r="M17" s="129" t="s">
        <v>165</v>
      </c>
      <c r="N17" s="129" t="s">
        <v>165</v>
      </c>
      <c r="O17" s="129" t="s">
        <v>165</v>
      </c>
      <c r="P17" s="129" t="s">
        <v>165</v>
      </c>
    </row>
    <row r="18" spans="1:16" ht="17.25" hidden="1" customHeight="1" x14ac:dyDescent="0.35">
      <c r="A18" s="127">
        <v>15</v>
      </c>
      <c r="B18" s="128" t="s">
        <v>166</v>
      </c>
      <c r="C18" s="127" t="s">
        <v>163</v>
      </c>
      <c r="D18" s="129" t="s">
        <v>167</v>
      </c>
      <c r="E18" s="129" t="s">
        <v>168</v>
      </c>
      <c r="F18" s="129" t="s">
        <v>168</v>
      </c>
      <c r="G18" s="129" t="s">
        <v>168</v>
      </c>
      <c r="H18" s="130">
        <v>18098</v>
      </c>
      <c r="I18" s="129" t="s">
        <v>168</v>
      </c>
      <c r="J18" s="129" t="s">
        <v>168</v>
      </c>
      <c r="K18" s="130">
        <v>18098</v>
      </c>
      <c r="L18" s="129" t="s">
        <v>168</v>
      </c>
      <c r="M18" s="129" t="s">
        <v>168</v>
      </c>
      <c r="N18" s="129" t="s">
        <v>168</v>
      </c>
      <c r="O18" s="129" t="s">
        <v>168</v>
      </c>
      <c r="P18" s="129" t="s">
        <v>168</v>
      </c>
    </row>
    <row r="19" spans="1:16" ht="17.25" hidden="1" customHeight="1" x14ac:dyDescent="0.35">
      <c r="A19" s="127">
        <v>16</v>
      </c>
      <c r="B19" s="128" t="s">
        <v>169</v>
      </c>
      <c r="C19" s="127" t="s">
        <v>163</v>
      </c>
      <c r="D19" s="129" t="s">
        <v>170</v>
      </c>
      <c r="E19" s="129" t="s">
        <v>171</v>
      </c>
      <c r="F19" s="129" t="s">
        <v>171</v>
      </c>
      <c r="G19" s="129" t="s">
        <v>171</v>
      </c>
      <c r="H19" s="130">
        <v>22430</v>
      </c>
      <c r="I19" s="129" t="s">
        <v>171</v>
      </c>
      <c r="J19" s="129" t="s">
        <v>171</v>
      </c>
      <c r="K19" s="130">
        <v>22430</v>
      </c>
      <c r="L19" s="129" t="s">
        <v>171</v>
      </c>
      <c r="M19" s="129" t="s">
        <v>171</v>
      </c>
      <c r="N19" s="129" t="s">
        <v>171</v>
      </c>
      <c r="O19" s="129" t="s">
        <v>171</v>
      </c>
      <c r="P19" s="129" t="s">
        <v>171</v>
      </c>
    </row>
    <row r="20" spans="1:16" ht="17.25" hidden="1" customHeight="1" x14ac:dyDescent="0.35">
      <c r="A20" s="127">
        <v>17</v>
      </c>
      <c r="B20" s="128" t="s">
        <v>172</v>
      </c>
      <c r="C20" s="127" t="s">
        <v>51</v>
      </c>
      <c r="D20" s="129" t="s">
        <v>173</v>
      </c>
      <c r="E20" s="129" t="s">
        <v>174</v>
      </c>
      <c r="F20" s="129" t="s">
        <v>174</v>
      </c>
      <c r="G20" s="129" t="s">
        <v>174</v>
      </c>
      <c r="H20" s="129">
        <v>336</v>
      </c>
      <c r="I20" s="129" t="s">
        <v>174</v>
      </c>
      <c r="J20" s="129" t="s">
        <v>174</v>
      </c>
      <c r="K20" s="129">
        <v>336</v>
      </c>
      <c r="L20" s="129" t="s">
        <v>174</v>
      </c>
      <c r="M20" s="129" t="s">
        <v>174</v>
      </c>
      <c r="N20" s="129" t="s">
        <v>174</v>
      </c>
      <c r="O20" s="129" t="s">
        <v>174</v>
      </c>
      <c r="P20" s="129" t="s">
        <v>174</v>
      </c>
    </row>
    <row r="21" spans="1:16" ht="17.25" hidden="1" customHeight="1" x14ac:dyDescent="0.35">
      <c r="A21" s="127">
        <v>18</v>
      </c>
      <c r="B21" s="128" t="s">
        <v>175</v>
      </c>
      <c r="C21" s="127" t="s">
        <v>51</v>
      </c>
      <c r="D21" s="129" t="s">
        <v>176</v>
      </c>
      <c r="E21" s="129" t="s">
        <v>177</v>
      </c>
      <c r="F21" s="129" t="s">
        <v>177</v>
      </c>
      <c r="G21" s="129" t="s">
        <v>177</v>
      </c>
      <c r="H21" s="129">
        <v>352</v>
      </c>
      <c r="I21" s="129" t="s">
        <v>177</v>
      </c>
      <c r="J21" s="129" t="s">
        <v>177</v>
      </c>
      <c r="K21" s="129">
        <v>352</v>
      </c>
      <c r="L21" s="129" t="s">
        <v>177</v>
      </c>
      <c r="M21" s="129" t="s">
        <v>177</v>
      </c>
      <c r="N21" s="129" t="s">
        <v>177</v>
      </c>
      <c r="O21" s="129" t="s">
        <v>177</v>
      </c>
      <c r="P21" s="129" t="s">
        <v>177</v>
      </c>
    </row>
    <row r="22" spans="1:16" ht="17.25" hidden="1" customHeight="1" x14ac:dyDescent="0.35">
      <c r="A22" s="127">
        <v>19</v>
      </c>
      <c r="B22" s="128" t="s">
        <v>178</v>
      </c>
      <c r="C22" s="127" t="s">
        <v>51</v>
      </c>
      <c r="D22" s="129" t="s">
        <v>179</v>
      </c>
      <c r="E22" s="129" t="s">
        <v>180</v>
      </c>
      <c r="F22" s="129" t="s">
        <v>180</v>
      </c>
      <c r="G22" s="129" t="s">
        <v>180</v>
      </c>
      <c r="H22" s="129">
        <v>380</v>
      </c>
      <c r="I22" s="129" t="s">
        <v>180</v>
      </c>
      <c r="J22" s="129" t="s">
        <v>180</v>
      </c>
      <c r="K22" s="129">
        <v>380</v>
      </c>
      <c r="L22" s="129" t="s">
        <v>180</v>
      </c>
      <c r="M22" s="129" t="s">
        <v>180</v>
      </c>
      <c r="N22" s="129" t="s">
        <v>180</v>
      </c>
      <c r="O22" s="129" t="s">
        <v>180</v>
      </c>
      <c r="P22" s="129" t="s">
        <v>180</v>
      </c>
    </row>
    <row r="23" spans="1:16" ht="17.25" hidden="1" customHeight="1" x14ac:dyDescent="0.35">
      <c r="A23" s="127">
        <v>20</v>
      </c>
      <c r="B23" s="128" t="s">
        <v>181</v>
      </c>
      <c r="C23" s="127" t="s">
        <v>51</v>
      </c>
      <c r="D23" s="129" t="s">
        <v>182</v>
      </c>
      <c r="E23" s="129" t="s">
        <v>183</v>
      </c>
      <c r="F23" s="129" t="s">
        <v>183</v>
      </c>
      <c r="G23" s="129" t="s">
        <v>183</v>
      </c>
      <c r="H23" s="129">
        <v>396</v>
      </c>
      <c r="I23" s="129" t="s">
        <v>183</v>
      </c>
      <c r="J23" s="129" t="s">
        <v>183</v>
      </c>
      <c r="K23" s="129">
        <v>396</v>
      </c>
      <c r="L23" s="129" t="s">
        <v>183</v>
      </c>
      <c r="M23" s="129" t="s">
        <v>183</v>
      </c>
      <c r="N23" s="129" t="s">
        <v>183</v>
      </c>
      <c r="O23" s="129" t="s">
        <v>183</v>
      </c>
      <c r="P23" s="129" t="s">
        <v>183</v>
      </c>
    </row>
    <row r="24" spans="1:16" ht="17.25" hidden="1" customHeight="1" x14ac:dyDescent="0.35">
      <c r="A24" s="127">
        <v>21</v>
      </c>
      <c r="B24" s="128" t="s">
        <v>184</v>
      </c>
      <c r="C24" s="127" t="s">
        <v>51</v>
      </c>
      <c r="D24" s="129" t="s">
        <v>185</v>
      </c>
      <c r="E24" s="129" t="s">
        <v>186</v>
      </c>
      <c r="F24" s="129" t="s">
        <v>186</v>
      </c>
      <c r="G24" s="129" t="s">
        <v>186</v>
      </c>
      <c r="H24" s="129">
        <v>451</v>
      </c>
      <c r="I24" s="129" t="s">
        <v>186</v>
      </c>
      <c r="J24" s="129" t="s">
        <v>186</v>
      </c>
      <c r="K24" s="129">
        <v>451</v>
      </c>
      <c r="L24" s="129" t="s">
        <v>186</v>
      </c>
      <c r="M24" s="129" t="s">
        <v>186</v>
      </c>
      <c r="N24" s="129" t="s">
        <v>186</v>
      </c>
      <c r="O24" s="129" t="s">
        <v>186</v>
      </c>
      <c r="P24" s="129" t="s">
        <v>186</v>
      </c>
    </row>
    <row r="25" spans="1:16" ht="17.25" hidden="1" customHeight="1" x14ac:dyDescent="0.35">
      <c r="A25" s="127">
        <v>22</v>
      </c>
      <c r="B25" s="128" t="s">
        <v>187</v>
      </c>
      <c r="C25" s="127" t="s">
        <v>51</v>
      </c>
      <c r="D25" s="129" t="s">
        <v>173</v>
      </c>
      <c r="E25" s="129" t="s">
        <v>174</v>
      </c>
      <c r="F25" s="129" t="s">
        <v>174</v>
      </c>
      <c r="G25" s="129" t="s">
        <v>174</v>
      </c>
      <c r="H25" s="129">
        <v>336</v>
      </c>
      <c r="I25" s="129" t="s">
        <v>174</v>
      </c>
      <c r="J25" s="129" t="s">
        <v>174</v>
      </c>
      <c r="K25" s="129">
        <v>336</v>
      </c>
      <c r="L25" s="129" t="s">
        <v>174</v>
      </c>
      <c r="M25" s="129" t="s">
        <v>174</v>
      </c>
      <c r="N25" s="129" t="s">
        <v>174</v>
      </c>
      <c r="O25" s="129" t="s">
        <v>174</v>
      </c>
      <c r="P25" s="129" t="s">
        <v>174</v>
      </c>
    </row>
    <row r="26" spans="1:16" ht="17.25" hidden="1" customHeight="1" x14ac:dyDescent="0.35">
      <c r="A26" s="127">
        <v>23</v>
      </c>
      <c r="B26" s="128" t="s">
        <v>188</v>
      </c>
      <c r="C26" s="127" t="s">
        <v>51</v>
      </c>
      <c r="D26" s="129" t="s">
        <v>176</v>
      </c>
      <c r="E26" s="129" t="s">
        <v>177</v>
      </c>
      <c r="F26" s="129" t="s">
        <v>177</v>
      </c>
      <c r="G26" s="129" t="s">
        <v>177</v>
      </c>
      <c r="H26" s="129">
        <v>352</v>
      </c>
      <c r="I26" s="129" t="s">
        <v>177</v>
      </c>
      <c r="J26" s="129" t="s">
        <v>177</v>
      </c>
      <c r="K26" s="129">
        <v>352</v>
      </c>
      <c r="L26" s="129" t="s">
        <v>177</v>
      </c>
      <c r="M26" s="129" t="s">
        <v>177</v>
      </c>
      <c r="N26" s="129" t="s">
        <v>177</v>
      </c>
      <c r="O26" s="129" t="s">
        <v>177</v>
      </c>
      <c r="P26" s="129" t="s">
        <v>177</v>
      </c>
    </row>
    <row r="27" spans="1:16" ht="17.25" hidden="1" customHeight="1" x14ac:dyDescent="0.35">
      <c r="A27" s="127">
        <v>24</v>
      </c>
      <c r="B27" s="128" t="s">
        <v>189</v>
      </c>
      <c r="C27" s="127" t="s">
        <v>51</v>
      </c>
      <c r="D27" s="129" t="s">
        <v>179</v>
      </c>
      <c r="E27" s="129" t="s">
        <v>180</v>
      </c>
      <c r="F27" s="129" t="s">
        <v>180</v>
      </c>
      <c r="G27" s="129" t="s">
        <v>180</v>
      </c>
      <c r="H27" s="129">
        <v>380</v>
      </c>
      <c r="I27" s="129" t="s">
        <v>180</v>
      </c>
      <c r="J27" s="129" t="s">
        <v>180</v>
      </c>
      <c r="K27" s="129">
        <v>380</v>
      </c>
      <c r="L27" s="129" t="s">
        <v>180</v>
      </c>
      <c r="M27" s="129" t="s">
        <v>180</v>
      </c>
      <c r="N27" s="129" t="s">
        <v>180</v>
      </c>
      <c r="O27" s="129" t="s">
        <v>180</v>
      </c>
      <c r="P27" s="129" t="s">
        <v>180</v>
      </c>
    </row>
    <row r="28" spans="1:16" ht="17.25" hidden="1" customHeight="1" x14ac:dyDescent="0.35">
      <c r="A28" s="127">
        <v>25</v>
      </c>
      <c r="B28" s="128" t="s">
        <v>190</v>
      </c>
      <c r="C28" s="127" t="s">
        <v>51</v>
      </c>
      <c r="D28" s="129" t="s">
        <v>182</v>
      </c>
      <c r="E28" s="129" t="s">
        <v>183</v>
      </c>
      <c r="F28" s="129" t="s">
        <v>183</v>
      </c>
      <c r="G28" s="129" t="s">
        <v>183</v>
      </c>
      <c r="H28" s="129">
        <v>396</v>
      </c>
      <c r="I28" s="129" t="s">
        <v>183</v>
      </c>
      <c r="J28" s="129" t="s">
        <v>183</v>
      </c>
      <c r="K28" s="129">
        <v>396</v>
      </c>
      <c r="L28" s="129" t="s">
        <v>183</v>
      </c>
      <c r="M28" s="129" t="s">
        <v>183</v>
      </c>
      <c r="N28" s="129" t="s">
        <v>183</v>
      </c>
      <c r="O28" s="129" t="s">
        <v>183</v>
      </c>
      <c r="P28" s="129" t="s">
        <v>183</v>
      </c>
    </row>
    <row r="29" spans="1:16" ht="17.25" hidden="1" customHeight="1" x14ac:dyDescent="0.35">
      <c r="A29" s="127">
        <v>26</v>
      </c>
      <c r="B29" s="128" t="s">
        <v>191</v>
      </c>
      <c r="C29" s="127" t="s">
        <v>51</v>
      </c>
      <c r="D29" s="129" t="s">
        <v>185</v>
      </c>
      <c r="E29" s="129" t="s">
        <v>186</v>
      </c>
      <c r="F29" s="129" t="s">
        <v>186</v>
      </c>
      <c r="G29" s="129" t="s">
        <v>186</v>
      </c>
      <c r="H29" s="129">
        <v>451</v>
      </c>
      <c r="I29" s="129" t="s">
        <v>186</v>
      </c>
      <c r="J29" s="129" t="s">
        <v>186</v>
      </c>
      <c r="K29" s="129">
        <v>451</v>
      </c>
      <c r="L29" s="129" t="s">
        <v>186</v>
      </c>
      <c r="M29" s="129" t="s">
        <v>186</v>
      </c>
      <c r="N29" s="129" t="s">
        <v>186</v>
      </c>
      <c r="O29" s="129" t="s">
        <v>186</v>
      </c>
      <c r="P29" s="129" t="s">
        <v>186</v>
      </c>
    </row>
    <row r="30" spans="1:16" ht="17.25" hidden="1" customHeight="1" x14ac:dyDescent="0.35">
      <c r="A30" s="127">
        <v>27</v>
      </c>
      <c r="B30" s="128" t="s">
        <v>192</v>
      </c>
      <c r="C30" s="127" t="s">
        <v>51</v>
      </c>
      <c r="D30" s="129" t="s">
        <v>193</v>
      </c>
      <c r="E30" s="129" t="s">
        <v>194</v>
      </c>
      <c r="F30" s="129" t="s">
        <v>194</v>
      </c>
      <c r="G30" s="129" t="s">
        <v>194</v>
      </c>
      <c r="H30" s="129">
        <v>230</v>
      </c>
      <c r="I30" s="129" t="s">
        <v>194</v>
      </c>
      <c r="J30" s="129" t="s">
        <v>194</v>
      </c>
      <c r="K30" s="129">
        <v>230</v>
      </c>
      <c r="L30" s="129" t="s">
        <v>194</v>
      </c>
      <c r="M30" s="129" t="s">
        <v>194</v>
      </c>
      <c r="N30" s="129" t="s">
        <v>194</v>
      </c>
      <c r="O30" s="129" t="s">
        <v>194</v>
      </c>
      <c r="P30" s="129" t="s">
        <v>194</v>
      </c>
    </row>
    <row r="31" spans="1:16" ht="17.25" hidden="1" customHeight="1" x14ac:dyDescent="0.35">
      <c r="A31" s="127">
        <v>28</v>
      </c>
      <c r="B31" s="128" t="s">
        <v>195</v>
      </c>
      <c r="C31" s="127" t="s">
        <v>51</v>
      </c>
      <c r="D31" s="129" t="s">
        <v>196</v>
      </c>
      <c r="E31" s="129" t="s">
        <v>197</v>
      </c>
      <c r="F31" s="129" t="s">
        <v>197</v>
      </c>
      <c r="G31" s="129" t="s">
        <v>197</v>
      </c>
      <c r="H31" s="129">
        <v>245</v>
      </c>
      <c r="I31" s="129" t="s">
        <v>197</v>
      </c>
      <c r="J31" s="129" t="s">
        <v>197</v>
      </c>
      <c r="K31" s="129">
        <v>245</v>
      </c>
      <c r="L31" s="129" t="s">
        <v>197</v>
      </c>
      <c r="M31" s="129" t="s">
        <v>197</v>
      </c>
      <c r="N31" s="129" t="s">
        <v>197</v>
      </c>
      <c r="O31" s="129" t="s">
        <v>197</v>
      </c>
      <c r="P31" s="129" t="s">
        <v>197</v>
      </c>
    </row>
    <row r="32" spans="1:16" ht="17.25" hidden="1" customHeight="1" x14ac:dyDescent="0.35">
      <c r="A32" s="127">
        <v>29</v>
      </c>
      <c r="B32" s="128" t="s">
        <v>198</v>
      </c>
      <c r="C32" s="127" t="s">
        <v>51</v>
      </c>
      <c r="D32" s="129" t="s">
        <v>199</v>
      </c>
      <c r="E32" s="129" t="s">
        <v>200</v>
      </c>
      <c r="F32" s="129" t="s">
        <v>200</v>
      </c>
      <c r="G32" s="129" t="s">
        <v>200</v>
      </c>
      <c r="H32" s="129">
        <v>260</v>
      </c>
      <c r="I32" s="129" t="s">
        <v>200</v>
      </c>
      <c r="J32" s="129" t="s">
        <v>200</v>
      </c>
      <c r="K32" s="129">
        <v>260</v>
      </c>
      <c r="L32" s="129" t="s">
        <v>200</v>
      </c>
      <c r="M32" s="129" t="s">
        <v>200</v>
      </c>
      <c r="N32" s="129" t="s">
        <v>200</v>
      </c>
      <c r="O32" s="129" t="s">
        <v>200</v>
      </c>
      <c r="P32" s="129" t="s">
        <v>200</v>
      </c>
    </row>
    <row r="33" spans="1:16" ht="17.25" hidden="1" customHeight="1" x14ac:dyDescent="0.35">
      <c r="A33" s="127">
        <v>30</v>
      </c>
      <c r="B33" s="128" t="s">
        <v>201</v>
      </c>
      <c r="C33" s="127" t="s">
        <v>51</v>
      </c>
      <c r="D33" s="129" t="s">
        <v>202</v>
      </c>
      <c r="E33" s="129" t="s">
        <v>203</v>
      </c>
      <c r="F33" s="129" t="s">
        <v>203</v>
      </c>
      <c r="G33" s="129" t="s">
        <v>203</v>
      </c>
      <c r="H33" s="129">
        <v>275</v>
      </c>
      <c r="I33" s="129" t="s">
        <v>203</v>
      </c>
      <c r="J33" s="129" t="s">
        <v>203</v>
      </c>
      <c r="K33" s="129">
        <v>275</v>
      </c>
      <c r="L33" s="129" t="s">
        <v>203</v>
      </c>
      <c r="M33" s="129" t="s">
        <v>203</v>
      </c>
      <c r="N33" s="129" t="s">
        <v>203</v>
      </c>
      <c r="O33" s="129" t="s">
        <v>203</v>
      </c>
      <c r="P33" s="129" t="s">
        <v>203</v>
      </c>
    </row>
    <row r="34" spans="1:16" ht="17.25" customHeight="1" x14ac:dyDescent="0.35">
      <c r="A34" s="127">
        <v>31</v>
      </c>
      <c r="B34" s="128" t="s">
        <v>204</v>
      </c>
      <c r="C34" s="127" t="s">
        <v>163</v>
      </c>
      <c r="D34" s="129" t="s">
        <v>205</v>
      </c>
      <c r="E34" s="129" t="s">
        <v>206</v>
      </c>
      <c r="F34" s="129" t="s">
        <v>206</v>
      </c>
      <c r="G34" s="129" t="s">
        <v>206</v>
      </c>
      <c r="H34" s="129">
        <v>946</v>
      </c>
      <c r="I34" s="129" t="s">
        <v>206</v>
      </c>
      <c r="J34" s="129" t="s">
        <v>206</v>
      </c>
      <c r="K34" s="129">
        <v>946</v>
      </c>
      <c r="L34" s="129" t="s">
        <v>206</v>
      </c>
      <c r="M34" s="129" t="s">
        <v>206</v>
      </c>
      <c r="N34" s="129" t="s">
        <v>206</v>
      </c>
      <c r="O34" s="129" t="s">
        <v>206</v>
      </c>
      <c r="P34" s="129" t="s">
        <v>206</v>
      </c>
    </row>
    <row r="35" spans="1:16" ht="17.25" customHeight="1" x14ac:dyDescent="0.35">
      <c r="A35" s="127">
        <v>32</v>
      </c>
      <c r="B35" s="128" t="s">
        <v>207</v>
      </c>
      <c r="C35" s="127" t="s">
        <v>163</v>
      </c>
      <c r="D35" s="129" t="s">
        <v>208</v>
      </c>
      <c r="E35" s="129" t="s">
        <v>209</v>
      </c>
      <c r="F35" s="129" t="s">
        <v>209</v>
      </c>
      <c r="G35" s="129" t="s">
        <v>209</v>
      </c>
      <c r="H35" s="130">
        <v>1007</v>
      </c>
      <c r="I35" s="129" t="s">
        <v>209</v>
      </c>
      <c r="J35" s="129" t="s">
        <v>209</v>
      </c>
      <c r="K35" s="130">
        <v>1007</v>
      </c>
      <c r="L35" s="129" t="s">
        <v>209</v>
      </c>
      <c r="M35" s="129" t="s">
        <v>209</v>
      </c>
      <c r="N35" s="129" t="s">
        <v>209</v>
      </c>
      <c r="O35" s="129" t="s">
        <v>209</v>
      </c>
      <c r="P35" s="129" t="s">
        <v>209</v>
      </c>
    </row>
    <row r="36" spans="1:16" ht="17.25" customHeight="1" x14ac:dyDescent="0.35">
      <c r="A36" s="127">
        <v>33</v>
      </c>
      <c r="B36" s="128" t="s">
        <v>210</v>
      </c>
      <c r="C36" s="127" t="s">
        <v>163</v>
      </c>
      <c r="D36" s="129" t="s">
        <v>211</v>
      </c>
      <c r="E36" s="129" t="s">
        <v>212</v>
      </c>
      <c r="F36" s="129" t="s">
        <v>212</v>
      </c>
      <c r="G36" s="129" t="s">
        <v>212</v>
      </c>
      <c r="H36" s="130">
        <v>2389</v>
      </c>
      <c r="I36" s="129" t="s">
        <v>212</v>
      </c>
      <c r="J36" s="129" t="s">
        <v>212</v>
      </c>
      <c r="K36" s="130">
        <v>2389</v>
      </c>
      <c r="L36" s="129" t="s">
        <v>212</v>
      </c>
      <c r="M36" s="129" t="s">
        <v>212</v>
      </c>
      <c r="N36" s="129" t="s">
        <v>212</v>
      </c>
      <c r="O36" s="129" t="s">
        <v>212</v>
      </c>
      <c r="P36" s="129" t="s">
        <v>212</v>
      </c>
    </row>
    <row r="37" spans="1:16" ht="17.25" customHeight="1" x14ac:dyDescent="0.35">
      <c r="A37" s="127">
        <v>34</v>
      </c>
      <c r="B37" s="128" t="s">
        <v>213</v>
      </c>
      <c r="C37" s="127" t="s">
        <v>163</v>
      </c>
      <c r="D37" s="129" t="s">
        <v>214</v>
      </c>
      <c r="E37" s="129" t="s">
        <v>215</v>
      </c>
      <c r="F37" s="129" t="s">
        <v>215</v>
      </c>
      <c r="G37" s="129" t="s">
        <v>215</v>
      </c>
      <c r="H37" s="130">
        <v>3778</v>
      </c>
      <c r="I37" s="129" t="s">
        <v>215</v>
      </c>
      <c r="J37" s="129" t="s">
        <v>215</v>
      </c>
      <c r="K37" s="130">
        <v>3778</v>
      </c>
      <c r="L37" s="129" t="s">
        <v>215</v>
      </c>
      <c r="M37" s="129" t="s">
        <v>215</v>
      </c>
      <c r="N37" s="129" t="s">
        <v>215</v>
      </c>
      <c r="O37" s="129" t="s">
        <v>215</v>
      </c>
      <c r="P37" s="129" t="s">
        <v>215</v>
      </c>
    </row>
    <row r="38" spans="1:16" ht="17.25" customHeight="1" x14ac:dyDescent="0.35">
      <c r="A38" s="127">
        <v>35</v>
      </c>
      <c r="B38" s="128" t="s">
        <v>216</v>
      </c>
      <c r="C38" s="127" t="s">
        <v>163</v>
      </c>
      <c r="D38" s="129" t="s">
        <v>217</v>
      </c>
      <c r="E38" s="129" t="s">
        <v>218</v>
      </c>
      <c r="F38" s="129" t="s">
        <v>218</v>
      </c>
      <c r="G38" s="129" t="s">
        <v>218</v>
      </c>
      <c r="H38" s="130">
        <v>5928</v>
      </c>
      <c r="I38" s="129" t="s">
        <v>218</v>
      </c>
      <c r="J38" s="129" t="s">
        <v>218</v>
      </c>
      <c r="K38" s="130">
        <v>5928</v>
      </c>
      <c r="L38" s="129" t="s">
        <v>218</v>
      </c>
      <c r="M38" s="129" t="s">
        <v>218</v>
      </c>
      <c r="N38" s="129" t="s">
        <v>218</v>
      </c>
      <c r="O38" s="129" t="s">
        <v>218</v>
      </c>
      <c r="P38" s="129" t="s">
        <v>218</v>
      </c>
    </row>
    <row r="39" spans="1:16" ht="17.25" customHeight="1" x14ac:dyDescent="0.35">
      <c r="A39" s="127">
        <v>36</v>
      </c>
      <c r="B39" s="128" t="s">
        <v>219</v>
      </c>
      <c r="C39" s="127" t="s">
        <v>163</v>
      </c>
      <c r="D39" s="129" t="s">
        <v>220</v>
      </c>
      <c r="E39" s="129" t="s">
        <v>221</v>
      </c>
      <c r="F39" s="129" t="s">
        <v>221</v>
      </c>
      <c r="G39" s="129" t="s">
        <v>221</v>
      </c>
      <c r="H39" s="130">
        <v>6498</v>
      </c>
      <c r="I39" s="129" t="s">
        <v>221</v>
      </c>
      <c r="J39" s="129" t="s">
        <v>221</v>
      </c>
      <c r="K39" s="130">
        <v>6498</v>
      </c>
      <c r="L39" s="129" t="s">
        <v>221</v>
      </c>
      <c r="M39" s="129" t="s">
        <v>221</v>
      </c>
      <c r="N39" s="129" t="s">
        <v>221</v>
      </c>
      <c r="O39" s="129" t="s">
        <v>221</v>
      </c>
      <c r="P39" s="129" t="s">
        <v>221</v>
      </c>
    </row>
    <row r="40" spans="1:16" ht="17.25" customHeight="1" x14ac:dyDescent="0.35">
      <c r="A40" s="127">
        <v>37</v>
      </c>
      <c r="B40" s="128" t="s">
        <v>222</v>
      </c>
      <c r="C40" s="127" t="s">
        <v>223</v>
      </c>
      <c r="D40" s="129" t="s">
        <v>224</v>
      </c>
      <c r="E40" s="129" t="s">
        <v>225</v>
      </c>
      <c r="F40" s="129" t="s">
        <v>225</v>
      </c>
      <c r="G40" s="129" t="s">
        <v>225</v>
      </c>
      <c r="H40" s="130">
        <v>21869.16</v>
      </c>
      <c r="I40" s="129" t="s">
        <v>226</v>
      </c>
      <c r="J40" s="129" t="s">
        <v>226</v>
      </c>
      <c r="K40" s="130">
        <v>21728.97</v>
      </c>
      <c r="L40" s="129" t="s">
        <v>227</v>
      </c>
      <c r="M40" s="129" t="s">
        <v>227</v>
      </c>
      <c r="N40" s="129" t="s">
        <v>922</v>
      </c>
      <c r="O40" s="129" t="s">
        <v>248</v>
      </c>
      <c r="P40" s="129" t="s">
        <v>929</v>
      </c>
    </row>
    <row r="41" spans="1:16" ht="17.25" customHeight="1" x14ac:dyDescent="0.35">
      <c r="A41" s="127">
        <v>38</v>
      </c>
      <c r="B41" s="128" t="s">
        <v>228</v>
      </c>
      <c r="C41" s="127" t="s">
        <v>223</v>
      </c>
      <c r="D41" s="129" t="s">
        <v>229</v>
      </c>
      <c r="E41" s="129" t="s">
        <v>230</v>
      </c>
      <c r="F41" s="129" t="s">
        <v>230</v>
      </c>
      <c r="G41" s="129" t="s">
        <v>230</v>
      </c>
      <c r="H41" s="130">
        <v>21401.87</v>
      </c>
      <c r="I41" s="129" t="s">
        <v>231</v>
      </c>
      <c r="J41" s="129" t="s">
        <v>231</v>
      </c>
      <c r="K41" s="130">
        <v>21401.87</v>
      </c>
      <c r="L41" s="129" t="s">
        <v>227</v>
      </c>
      <c r="M41" s="129" t="s">
        <v>227</v>
      </c>
      <c r="N41" s="129" t="s">
        <v>923</v>
      </c>
      <c r="O41" s="129" t="s">
        <v>924</v>
      </c>
      <c r="P41" s="129" t="s">
        <v>930</v>
      </c>
    </row>
    <row r="42" spans="1:16" ht="17.25" customHeight="1" x14ac:dyDescent="0.35">
      <c r="A42" s="127">
        <v>39</v>
      </c>
      <c r="B42" s="128" t="s">
        <v>232</v>
      </c>
      <c r="C42" s="127" t="s">
        <v>223</v>
      </c>
      <c r="D42" s="129" t="s">
        <v>233</v>
      </c>
      <c r="E42" s="129" t="s">
        <v>124</v>
      </c>
      <c r="F42" s="129" t="s">
        <v>124</v>
      </c>
      <c r="G42" s="129" t="s">
        <v>124</v>
      </c>
      <c r="H42" s="129" t="s">
        <v>234</v>
      </c>
      <c r="I42" s="129" t="s">
        <v>235</v>
      </c>
      <c r="J42" s="129" t="s">
        <v>235</v>
      </c>
      <c r="K42" s="130">
        <v>20841.12</v>
      </c>
      <c r="L42" s="129" t="s">
        <v>236</v>
      </c>
      <c r="M42" s="129" t="s">
        <v>236</v>
      </c>
      <c r="N42" s="129" t="s">
        <v>243</v>
      </c>
      <c r="O42" s="129" t="s">
        <v>931</v>
      </c>
      <c r="P42" s="129" t="s">
        <v>932</v>
      </c>
    </row>
    <row r="43" spans="1:16" ht="17.25" customHeight="1" x14ac:dyDescent="0.35">
      <c r="A43" s="127">
        <v>40</v>
      </c>
      <c r="B43" s="128" t="s">
        <v>237</v>
      </c>
      <c r="C43" s="127" t="s">
        <v>223</v>
      </c>
      <c r="D43" s="129" t="s">
        <v>233</v>
      </c>
      <c r="E43" s="129" t="s">
        <v>124</v>
      </c>
      <c r="F43" s="129" t="s">
        <v>124</v>
      </c>
      <c r="G43" s="129" t="s">
        <v>124</v>
      </c>
      <c r="H43" s="129" t="s">
        <v>234</v>
      </c>
      <c r="I43" s="129" t="s">
        <v>238</v>
      </c>
      <c r="J43" s="129" t="s">
        <v>238</v>
      </c>
      <c r="K43" s="130">
        <v>20560.75</v>
      </c>
      <c r="L43" s="129" t="s">
        <v>236</v>
      </c>
      <c r="M43" s="129" t="s">
        <v>236</v>
      </c>
      <c r="N43" s="129" t="s">
        <v>248</v>
      </c>
      <c r="O43" s="129" t="s">
        <v>933</v>
      </c>
      <c r="P43" s="129" t="s">
        <v>934</v>
      </c>
    </row>
    <row r="44" spans="1:16" ht="17.25" hidden="1" customHeight="1" x14ac:dyDescent="0.55000000000000004">
      <c r="A44" s="131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32"/>
    </row>
    <row r="45" spans="1:16" ht="17.25" customHeight="1" x14ac:dyDescent="0.35">
      <c r="A45" s="127">
        <v>42</v>
      </c>
      <c r="B45" s="128" t="s">
        <v>239</v>
      </c>
      <c r="C45" s="127" t="s">
        <v>223</v>
      </c>
      <c r="D45" s="129" t="s">
        <v>240</v>
      </c>
      <c r="E45" s="129" t="s">
        <v>241</v>
      </c>
      <c r="F45" s="129" t="s">
        <v>241</v>
      </c>
      <c r="G45" s="129" t="s">
        <v>241</v>
      </c>
      <c r="H45" s="130">
        <v>20934.580000000002</v>
      </c>
      <c r="I45" s="129" t="s">
        <v>242</v>
      </c>
      <c r="J45" s="129" t="s">
        <v>242</v>
      </c>
      <c r="K45" s="130">
        <v>20841.12</v>
      </c>
      <c r="L45" s="129" t="s">
        <v>243</v>
      </c>
      <c r="M45" s="129" t="s">
        <v>244</v>
      </c>
      <c r="N45" s="129" t="s">
        <v>924</v>
      </c>
      <c r="O45" s="129" t="s">
        <v>935</v>
      </c>
      <c r="P45" s="129" t="s">
        <v>936</v>
      </c>
    </row>
    <row r="46" spans="1:16" ht="17.25" customHeight="1" x14ac:dyDescent="0.35">
      <c r="A46" s="127">
        <v>43</v>
      </c>
      <c r="B46" s="128" t="s">
        <v>245</v>
      </c>
      <c r="C46" s="127" t="s">
        <v>223</v>
      </c>
      <c r="D46" s="129" t="s">
        <v>246</v>
      </c>
      <c r="E46" s="129" t="s">
        <v>247</v>
      </c>
      <c r="F46" s="129" t="s">
        <v>247</v>
      </c>
      <c r="G46" s="129" t="s">
        <v>247</v>
      </c>
      <c r="H46" s="130">
        <v>20841.12</v>
      </c>
      <c r="I46" s="129" t="s">
        <v>242</v>
      </c>
      <c r="J46" s="129" t="s">
        <v>242</v>
      </c>
      <c r="K46" s="130">
        <v>20841.12</v>
      </c>
      <c r="L46" s="129" t="s">
        <v>248</v>
      </c>
      <c r="M46" s="129" t="s">
        <v>243</v>
      </c>
      <c r="N46" s="129" t="s">
        <v>248</v>
      </c>
      <c r="O46" s="129" t="s">
        <v>933</v>
      </c>
      <c r="P46" s="129" t="s">
        <v>937</v>
      </c>
    </row>
    <row r="47" spans="1:16" ht="17.25" customHeight="1" x14ac:dyDescent="0.35">
      <c r="A47" s="127">
        <v>44</v>
      </c>
      <c r="B47" s="128" t="s">
        <v>249</v>
      </c>
      <c r="C47" s="127" t="s">
        <v>223</v>
      </c>
      <c r="D47" s="129" t="s">
        <v>250</v>
      </c>
      <c r="E47" s="129" t="s">
        <v>251</v>
      </c>
      <c r="F47" s="129" t="s">
        <v>251</v>
      </c>
      <c r="G47" s="129" t="s">
        <v>251</v>
      </c>
      <c r="H47" s="130">
        <v>20747.66</v>
      </c>
      <c r="I47" s="129" t="s">
        <v>242</v>
      </c>
      <c r="J47" s="129" t="s">
        <v>242</v>
      </c>
      <c r="K47" s="130">
        <v>20841.12</v>
      </c>
      <c r="L47" s="129" t="s">
        <v>248</v>
      </c>
      <c r="M47" s="129" t="s">
        <v>243</v>
      </c>
      <c r="N47" s="129" t="s">
        <v>248</v>
      </c>
      <c r="O47" s="129" t="s">
        <v>933</v>
      </c>
      <c r="P47" s="129" t="s">
        <v>938</v>
      </c>
    </row>
    <row r="48" spans="1:16" ht="17.25" customHeight="1" x14ac:dyDescent="0.35">
      <c r="A48" s="127">
        <v>45</v>
      </c>
      <c r="B48" s="128" t="s">
        <v>252</v>
      </c>
      <c r="C48" s="127" t="s">
        <v>223</v>
      </c>
      <c r="D48" s="129" t="s">
        <v>253</v>
      </c>
      <c r="E48" s="129" t="s">
        <v>254</v>
      </c>
      <c r="F48" s="129" t="s">
        <v>254</v>
      </c>
      <c r="G48" s="129" t="s">
        <v>254</v>
      </c>
      <c r="H48" s="130">
        <v>20747.66</v>
      </c>
      <c r="I48" s="129" t="s">
        <v>255</v>
      </c>
      <c r="J48" s="129" t="s">
        <v>255</v>
      </c>
      <c r="K48" s="130">
        <v>20841.12</v>
      </c>
      <c r="L48" s="129" t="s">
        <v>248</v>
      </c>
      <c r="M48" s="129" t="s">
        <v>243</v>
      </c>
      <c r="N48" s="129" t="s">
        <v>248</v>
      </c>
      <c r="O48" s="129" t="s">
        <v>939</v>
      </c>
      <c r="P48" s="129" t="s">
        <v>940</v>
      </c>
    </row>
    <row r="49" spans="1:16" ht="17.25" customHeight="1" x14ac:dyDescent="0.35">
      <c r="A49" s="127">
        <v>46</v>
      </c>
      <c r="B49" s="128" t="s">
        <v>256</v>
      </c>
      <c r="C49" s="127" t="s">
        <v>257</v>
      </c>
      <c r="D49" s="129" t="s">
        <v>258</v>
      </c>
      <c r="E49" s="129" t="s">
        <v>259</v>
      </c>
      <c r="F49" s="129" t="s">
        <v>259</v>
      </c>
      <c r="G49" s="129" t="s">
        <v>259</v>
      </c>
      <c r="H49" s="129">
        <v>34.42</v>
      </c>
      <c r="I49" s="129" t="s">
        <v>259</v>
      </c>
      <c r="J49" s="129" t="s">
        <v>259</v>
      </c>
      <c r="K49" s="129">
        <v>34.42</v>
      </c>
      <c r="L49" s="129" t="s">
        <v>259</v>
      </c>
      <c r="M49" s="129" t="s">
        <v>259</v>
      </c>
      <c r="N49" s="129" t="s">
        <v>259</v>
      </c>
      <c r="O49" s="129" t="s">
        <v>259</v>
      </c>
      <c r="P49" s="129" t="s">
        <v>259</v>
      </c>
    </row>
    <row r="50" spans="1:16" ht="17.25" hidden="1" customHeight="1" x14ac:dyDescent="0.35">
      <c r="A50" s="127">
        <v>47</v>
      </c>
      <c r="B50" s="128" t="s">
        <v>260</v>
      </c>
      <c r="C50" s="127" t="s">
        <v>163</v>
      </c>
      <c r="D50" s="129" t="s">
        <v>261</v>
      </c>
      <c r="E50" s="129" t="s">
        <v>262</v>
      </c>
      <c r="F50" s="129" t="s">
        <v>262</v>
      </c>
      <c r="G50" s="129" t="s">
        <v>262</v>
      </c>
      <c r="H50" s="129">
        <v>420.56</v>
      </c>
      <c r="I50" s="129" t="s">
        <v>262</v>
      </c>
      <c r="J50" s="129" t="s">
        <v>262</v>
      </c>
      <c r="K50" s="129">
        <v>420.56</v>
      </c>
      <c r="L50" s="129" t="s">
        <v>262</v>
      </c>
      <c r="M50" s="129" t="s">
        <v>262</v>
      </c>
      <c r="N50" s="129" t="s">
        <v>262</v>
      </c>
      <c r="O50" s="129" t="s">
        <v>262</v>
      </c>
      <c r="P50" s="129" t="s">
        <v>262</v>
      </c>
    </row>
    <row r="51" spans="1:16" ht="17.25" hidden="1" customHeight="1" x14ac:dyDescent="0.35">
      <c r="A51" s="127">
        <v>48</v>
      </c>
      <c r="B51" s="128" t="s">
        <v>263</v>
      </c>
      <c r="C51" s="127" t="s">
        <v>163</v>
      </c>
      <c r="D51" s="129" t="s">
        <v>264</v>
      </c>
      <c r="E51" s="129" t="s">
        <v>265</v>
      </c>
      <c r="F51" s="129" t="s">
        <v>265</v>
      </c>
      <c r="G51" s="129" t="s">
        <v>265</v>
      </c>
      <c r="H51" s="129">
        <v>579.44000000000005</v>
      </c>
      <c r="I51" s="129" t="s">
        <v>265</v>
      </c>
      <c r="J51" s="129" t="s">
        <v>265</v>
      </c>
      <c r="K51" s="129">
        <v>579.44000000000005</v>
      </c>
      <c r="L51" s="129" t="s">
        <v>265</v>
      </c>
      <c r="M51" s="129" t="s">
        <v>265</v>
      </c>
      <c r="N51" s="129" t="s">
        <v>265</v>
      </c>
      <c r="O51" s="129" t="s">
        <v>265</v>
      </c>
      <c r="P51" s="129" t="s">
        <v>265</v>
      </c>
    </row>
    <row r="52" spans="1:16" ht="17.25" hidden="1" customHeight="1" x14ac:dyDescent="0.35">
      <c r="A52" s="127">
        <v>49</v>
      </c>
      <c r="B52" s="128" t="s">
        <v>266</v>
      </c>
      <c r="C52" s="127" t="s">
        <v>163</v>
      </c>
      <c r="D52" s="129" t="s">
        <v>267</v>
      </c>
      <c r="E52" s="129" t="s">
        <v>268</v>
      </c>
      <c r="F52" s="129" t="s">
        <v>268</v>
      </c>
      <c r="G52" s="129" t="s">
        <v>268</v>
      </c>
      <c r="H52" s="129">
        <v>509.35</v>
      </c>
      <c r="I52" s="129" t="s">
        <v>268</v>
      </c>
      <c r="J52" s="129" t="s">
        <v>268</v>
      </c>
      <c r="K52" s="129">
        <v>500</v>
      </c>
      <c r="L52" s="129" t="s">
        <v>269</v>
      </c>
      <c r="M52" s="129" t="s">
        <v>269</v>
      </c>
      <c r="N52" s="129" t="s">
        <v>269</v>
      </c>
      <c r="O52" s="129" t="s">
        <v>269</v>
      </c>
      <c r="P52" s="129" t="s">
        <v>941</v>
      </c>
    </row>
    <row r="53" spans="1:16" ht="17.25" hidden="1" customHeight="1" x14ac:dyDescent="0.35">
      <c r="A53" s="127">
        <v>50</v>
      </c>
      <c r="B53" s="128" t="s">
        <v>270</v>
      </c>
      <c r="C53" s="127" t="s">
        <v>163</v>
      </c>
      <c r="D53" s="129" t="s">
        <v>271</v>
      </c>
      <c r="E53" s="129" t="s">
        <v>272</v>
      </c>
      <c r="F53" s="129" t="s">
        <v>272</v>
      </c>
      <c r="G53" s="129" t="s">
        <v>272</v>
      </c>
      <c r="H53" s="129">
        <v>616.83000000000004</v>
      </c>
      <c r="I53" s="129" t="s">
        <v>272</v>
      </c>
      <c r="J53" s="129" t="s">
        <v>272</v>
      </c>
      <c r="K53" s="129">
        <v>607.48</v>
      </c>
      <c r="L53" s="129" t="s">
        <v>273</v>
      </c>
      <c r="M53" s="129" t="s">
        <v>273</v>
      </c>
      <c r="N53" s="129" t="s">
        <v>273</v>
      </c>
      <c r="O53" s="129" t="s">
        <v>273</v>
      </c>
      <c r="P53" s="129" t="s">
        <v>942</v>
      </c>
    </row>
    <row r="54" spans="1:16" ht="17.25" hidden="1" customHeight="1" x14ac:dyDescent="0.35">
      <c r="A54" s="127">
        <v>51</v>
      </c>
      <c r="B54" s="128" t="s">
        <v>274</v>
      </c>
      <c r="C54" s="127" t="s">
        <v>163</v>
      </c>
      <c r="D54" s="129" t="s">
        <v>275</v>
      </c>
      <c r="E54" s="129" t="s">
        <v>276</v>
      </c>
      <c r="F54" s="129" t="s">
        <v>276</v>
      </c>
      <c r="G54" s="129" t="s">
        <v>276</v>
      </c>
      <c r="H54" s="129">
        <v>700.93</v>
      </c>
      <c r="I54" s="129" t="s">
        <v>276</v>
      </c>
      <c r="J54" s="129" t="s">
        <v>276</v>
      </c>
      <c r="K54" s="129">
        <v>682.24</v>
      </c>
      <c r="L54" s="129" t="s">
        <v>277</v>
      </c>
      <c r="M54" s="129" t="s">
        <v>277</v>
      </c>
      <c r="N54" s="129" t="s">
        <v>277</v>
      </c>
      <c r="O54" s="129" t="s">
        <v>277</v>
      </c>
      <c r="P54" s="129" t="s">
        <v>943</v>
      </c>
    </row>
    <row r="55" spans="1:16" ht="17.25" hidden="1" customHeight="1" x14ac:dyDescent="0.35">
      <c r="A55" s="127">
        <v>52</v>
      </c>
      <c r="B55" s="128" t="s">
        <v>278</v>
      </c>
      <c r="C55" s="127" t="s">
        <v>163</v>
      </c>
      <c r="D55" s="129" t="s">
        <v>279</v>
      </c>
      <c r="E55" s="129" t="s">
        <v>280</v>
      </c>
      <c r="F55" s="129" t="s">
        <v>280</v>
      </c>
      <c r="G55" s="129" t="s">
        <v>280</v>
      </c>
      <c r="H55" s="129">
        <v>733.64</v>
      </c>
      <c r="I55" s="129" t="s">
        <v>280</v>
      </c>
      <c r="J55" s="129" t="s">
        <v>280</v>
      </c>
      <c r="K55" s="129">
        <v>733.64</v>
      </c>
      <c r="L55" s="129" t="s">
        <v>280</v>
      </c>
      <c r="M55" s="129" t="s">
        <v>280</v>
      </c>
      <c r="N55" s="129" t="s">
        <v>280</v>
      </c>
      <c r="O55" s="129" t="s">
        <v>280</v>
      </c>
      <c r="P55" s="129" t="s">
        <v>280</v>
      </c>
    </row>
    <row r="56" spans="1:16" ht="17.25" hidden="1" customHeight="1" x14ac:dyDescent="0.35">
      <c r="A56" s="127">
        <v>53</v>
      </c>
      <c r="B56" s="128" t="s">
        <v>281</v>
      </c>
      <c r="C56" s="127" t="s">
        <v>51</v>
      </c>
      <c r="D56" s="129" t="s">
        <v>282</v>
      </c>
      <c r="E56" s="129" t="s">
        <v>283</v>
      </c>
      <c r="F56" s="129" t="s">
        <v>283</v>
      </c>
      <c r="G56" s="129" t="s">
        <v>283</v>
      </c>
      <c r="H56" s="129">
        <v>25.7</v>
      </c>
      <c r="I56" s="129" t="s">
        <v>283</v>
      </c>
      <c r="J56" s="129" t="s">
        <v>283</v>
      </c>
      <c r="K56" s="129">
        <v>25.7</v>
      </c>
      <c r="L56" s="129" t="s">
        <v>284</v>
      </c>
      <c r="M56" s="129" t="s">
        <v>284</v>
      </c>
      <c r="N56" s="129" t="s">
        <v>284</v>
      </c>
      <c r="O56" s="129" t="s">
        <v>284</v>
      </c>
      <c r="P56" s="129" t="s">
        <v>944</v>
      </c>
    </row>
    <row r="57" spans="1:16" ht="17.25" hidden="1" customHeight="1" x14ac:dyDescent="0.35">
      <c r="A57" s="127">
        <v>54</v>
      </c>
      <c r="B57" s="128" t="s">
        <v>285</v>
      </c>
      <c r="C57" s="127" t="s">
        <v>51</v>
      </c>
      <c r="D57" s="129" t="s">
        <v>286</v>
      </c>
      <c r="E57" s="129" t="s">
        <v>287</v>
      </c>
      <c r="F57" s="129" t="s">
        <v>287</v>
      </c>
      <c r="G57" s="129" t="s">
        <v>287</v>
      </c>
      <c r="H57" s="129">
        <v>29.44</v>
      </c>
      <c r="I57" s="129" t="s">
        <v>287</v>
      </c>
      <c r="J57" s="129" t="s">
        <v>287</v>
      </c>
      <c r="K57" s="129">
        <v>29.44</v>
      </c>
      <c r="L57" s="129" t="s">
        <v>288</v>
      </c>
      <c r="M57" s="129" t="s">
        <v>288</v>
      </c>
      <c r="N57" s="129" t="s">
        <v>288</v>
      </c>
      <c r="O57" s="129" t="s">
        <v>288</v>
      </c>
      <c r="P57" s="129" t="s">
        <v>945</v>
      </c>
    </row>
    <row r="58" spans="1:16" ht="17.25" hidden="1" customHeight="1" x14ac:dyDescent="0.35">
      <c r="A58" s="127">
        <v>55</v>
      </c>
      <c r="B58" s="128" t="s">
        <v>289</v>
      </c>
      <c r="C58" s="127" t="s">
        <v>163</v>
      </c>
      <c r="D58" s="129" t="s">
        <v>290</v>
      </c>
      <c r="E58" s="129" t="s">
        <v>291</v>
      </c>
      <c r="F58" s="129" t="s">
        <v>291</v>
      </c>
      <c r="G58" s="129" t="s">
        <v>291</v>
      </c>
      <c r="H58" s="129">
        <v>158.88</v>
      </c>
      <c r="I58" s="129" t="s">
        <v>291</v>
      </c>
      <c r="J58" s="129" t="s">
        <v>291</v>
      </c>
      <c r="K58" s="129">
        <v>158.88</v>
      </c>
      <c r="L58" s="129" t="s">
        <v>291</v>
      </c>
      <c r="M58" s="129" t="s">
        <v>291</v>
      </c>
      <c r="N58" s="129" t="s">
        <v>291</v>
      </c>
      <c r="O58" s="129" t="s">
        <v>291</v>
      </c>
      <c r="P58" s="129" t="s">
        <v>291</v>
      </c>
    </row>
    <row r="59" spans="1:16" ht="17.25" hidden="1" customHeight="1" x14ac:dyDescent="0.35">
      <c r="A59" s="127">
        <v>56</v>
      </c>
      <c r="B59" s="128" t="s">
        <v>292</v>
      </c>
      <c r="C59" s="127" t="s">
        <v>163</v>
      </c>
      <c r="D59" s="129" t="s">
        <v>293</v>
      </c>
      <c r="E59" s="129" t="s">
        <v>294</v>
      </c>
      <c r="F59" s="129" t="s">
        <v>294</v>
      </c>
      <c r="G59" s="129" t="s">
        <v>294</v>
      </c>
      <c r="H59" s="129">
        <v>145.80000000000001</v>
      </c>
      <c r="I59" s="129" t="s">
        <v>294</v>
      </c>
      <c r="J59" s="129" t="s">
        <v>294</v>
      </c>
      <c r="K59" s="129">
        <v>145.80000000000001</v>
      </c>
      <c r="L59" s="129" t="s">
        <v>294</v>
      </c>
      <c r="M59" s="129" t="s">
        <v>294</v>
      </c>
      <c r="N59" s="129" t="s">
        <v>925</v>
      </c>
      <c r="O59" s="129" t="s">
        <v>946</v>
      </c>
      <c r="P59" s="129" t="s">
        <v>947</v>
      </c>
    </row>
    <row r="60" spans="1:16" ht="17.25" hidden="1" customHeight="1" x14ac:dyDescent="0.35">
      <c r="A60" s="127">
        <v>57</v>
      </c>
      <c r="B60" s="128" t="s">
        <v>295</v>
      </c>
      <c r="C60" s="127" t="s">
        <v>163</v>
      </c>
      <c r="D60" s="129" t="s">
        <v>296</v>
      </c>
      <c r="E60" s="129" t="s">
        <v>297</v>
      </c>
      <c r="F60" s="129" t="s">
        <v>297</v>
      </c>
      <c r="G60" s="129" t="s">
        <v>297</v>
      </c>
      <c r="H60" s="129">
        <v>378.98</v>
      </c>
      <c r="I60" s="129" t="s">
        <v>298</v>
      </c>
      <c r="J60" s="129" t="s">
        <v>298</v>
      </c>
      <c r="K60" s="129">
        <v>378.98</v>
      </c>
      <c r="L60" s="129" t="s">
        <v>298</v>
      </c>
      <c r="M60" s="129" t="s">
        <v>298</v>
      </c>
      <c r="N60" s="129" t="s">
        <v>926</v>
      </c>
      <c r="O60" s="129" t="s">
        <v>926</v>
      </c>
      <c r="P60" s="129" t="s">
        <v>948</v>
      </c>
    </row>
    <row r="61" spans="1:16" ht="17.25" hidden="1" customHeight="1" x14ac:dyDescent="0.35">
      <c r="A61" s="127">
        <v>58</v>
      </c>
      <c r="B61" s="128" t="s">
        <v>299</v>
      </c>
      <c r="C61" s="127" t="s">
        <v>163</v>
      </c>
      <c r="D61" s="129" t="s">
        <v>300</v>
      </c>
      <c r="E61" s="129" t="s">
        <v>301</v>
      </c>
      <c r="F61" s="129" t="s">
        <v>301</v>
      </c>
      <c r="G61" s="129" t="s">
        <v>301</v>
      </c>
      <c r="H61" s="129">
        <v>518.69000000000005</v>
      </c>
      <c r="I61" s="129" t="s">
        <v>302</v>
      </c>
      <c r="J61" s="129" t="s">
        <v>302</v>
      </c>
      <c r="K61" s="129">
        <v>518.69000000000005</v>
      </c>
      <c r="L61" s="129" t="s">
        <v>302</v>
      </c>
      <c r="M61" s="129" t="s">
        <v>302</v>
      </c>
      <c r="N61" s="129" t="s">
        <v>927</v>
      </c>
      <c r="O61" s="129" t="s">
        <v>949</v>
      </c>
      <c r="P61" s="129" t="s">
        <v>950</v>
      </c>
    </row>
    <row r="62" spans="1:16" ht="17.25" hidden="1" customHeight="1" x14ac:dyDescent="0.35">
      <c r="A62" s="127">
        <v>59</v>
      </c>
      <c r="B62" s="128" t="s">
        <v>303</v>
      </c>
      <c r="C62" s="127" t="s">
        <v>163</v>
      </c>
      <c r="D62" s="129" t="s">
        <v>304</v>
      </c>
      <c r="E62" s="129" t="s">
        <v>305</v>
      </c>
      <c r="F62" s="129" t="s">
        <v>305</v>
      </c>
      <c r="G62" s="129" t="s">
        <v>305</v>
      </c>
      <c r="H62" s="129">
        <v>635.51</v>
      </c>
      <c r="I62" s="129" t="s">
        <v>305</v>
      </c>
      <c r="J62" s="129" t="s">
        <v>305</v>
      </c>
      <c r="K62" s="129">
        <v>635.51</v>
      </c>
      <c r="L62" s="129" t="s">
        <v>305</v>
      </c>
      <c r="M62" s="129" t="s">
        <v>305</v>
      </c>
      <c r="N62" s="129" t="s">
        <v>305</v>
      </c>
      <c r="O62" s="129" t="s">
        <v>305</v>
      </c>
      <c r="P62" s="129" t="s">
        <v>305</v>
      </c>
    </row>
    <row r="63" spans="1:16" ht="17.25" hidden="1" customHeight="1" x14ac:dyDescent="0.35">
      <c r="A63" s="127">
        <v>60</v>
      </c>
      <c r="B63" s="128" t="s">
        <v>306</v>
      </c>
      <c r="C63" s="127" t="s">
        <v>163</v>
      </c>
      <c r="D63" s="129" t="s">
        <v>307</v>
      </c>
      <c r="E63" s="129" t="s">
        <v>308</v>
      </c>
      <c r="F63" s="129" t="s">
        <v>308</v>
      </c>
      <c r="G63" s="129" t="s">
        <v>308</v>
      </c>
      <c r="H63" s="129">
        <v>271.02999999999997</v>
      </c>
      <c r="I63" s="129" t="s">
        <v>308</v>
      </c>
      <c r="J63" s="129" t="s">
        <v>308</v>
      </c>
      <c r="K63" s="129">
        <v>271.02999999999997</v>
      </c>
      <c r="L63" s="129" t="s">
        <v>308</v>
      </c>
      <c r="M63" s="129" t="s">
        <v>308</v>
      </c>
      <c r="N63" s="129" t="s">
        <v>308</v>
      </c>
      <c r="O63" s="129" t="s">
        <v>308</v>
      </c>
      <c r="P63" s="129" t="s">
        <v>951</v>
      </c>
    </row>
    <row r="64" spans="1:16" ht="17.25" hidden="1" customHeight="1" x14ac:dyDescent="0.35">
      <c r="A64" s="127">
        <v>61</v>
      </c>
      <c r="B64" s="128" t="s">
        <v>309</v>
      </c>
      <c r="C64" s="127" t="s">
        <v>163</v>
      </c>
      <c r="D64" s="129" t="s">
        <v>310</v>
      </c>
      <c r="E64" s="129" t="s">
        <v>311</v>
      </c>
      <c r="F64" s="129" t="s">
        <v>311</v>
      </c>
      <c r="G64" s="129" t="s">
        <v>311</v>
      </c>
      <c r="H64" s="129">
        <v>345.79</v>
      </c>
      <c r="I64" s="129" t="s">
        <v>311</v>
      </c>
      <c r="J64" s="129" t="s">
        <v>311</v>
      </c>
      <c r="K64" s="129">
        <v>345.79</v>
      </c>
      <c r="L64" s="129" t="s">
        <v>311</v>
      </c>
      <c r="M64" s="129" t="s">
        <v>311</v>
      </c>
      <c r="N64" s="129" t="s">
        <v>311</v>
      </c>
      <c r="O64" s="129" t="s">
        <v>311</v>
      </c>
      <c r="P64" s="129" t="s">
        <v>952</v>
      </c>
    </row>
    <row r="65" spans="1:16" ht="17.25" hidden="1" customHeight="1" x14ac:dyDescent="0.35">
      <c r="A65" s="127">
        <v>62</v>
      </c>
      <c r="B65" s="128" t="s">
        <v>312</v>
      </c>
      <c r="C65" s="127" t="s">
        <v>163</v>
      </c>
      <c r="D65" s="129" t="s">
        <v>313</v>
      </c>
      <c r="E65" s="129" t="s">
        <v>314</v>
      </c>
      <c r="F65" s="129" t="s">
        <v>314</v>
      </c>
      <c r="G65" s="129" t="s">
        <v>314</v>
      </c>
      <c r="H65" s="129">
        <v>485.98</v>
      </c>
      <c r="I65" s="129" t="s">
        <v>314</v>
      </c>
      <c r="J65" s="129" t="s">
        <v>314</v>
      </c>
      <c r="K65" s="129">
        <v>485.98</v>
      </c>
      <c r="L65" s="129" t="s">
        <v>314</v>
      </c>
      <c r="M65" s="129" t="s">
        <v>314</v>
      </c>
      <c r="N65" s="129" t="s">
        <v>314</v>
      </c>
      <c r="O65" s="129" t="s">
        <v>314</v>
      </c>
      <c r="P65" s="129" t="s">
        <v>953</v>
      </c>
    </row>
    <row r="66" spans="1:16" ht="17.25" hidden="1" customHeight="1" x14ac:dyDescent="0.35">
      <c r="A66" s="127">
        <v>63</v>
      </c>
      <c r="B66" s="128" t="s">
        <v>315</v>
      </c>
      <c r="C66" s="127" t="s">
        <v>163</v>
      </c>
      <c r="D66" s="129" t="s">
        <v>316</v>
      </c>
      <c r="E66" s="129" t="s">
        <v>317</v>
      </c>
      <c r="F66" s="129" t="s">
        <v>317</v>
      </c>
      <c r="G66" s="129" t="s">
        <v>317</v>
      </c>
      <c r="H66" s="129">
        <v>598.13</v>
      </c>
      <c r="I66" s="129" t="s">
        <v>124</v>
      </c>
      <c r="J66" s="129" t="s">
        <v>124</v>
      </c>
      <c r="K66" s="129" t="s">
        <v>234</v>
      </c>
      <c r="L66" s="129" t="s">
        <v>124</v>
      </c>
      <c r="M66" s="129" t="s">
        <v>124</v>
      </c>
      <c r="N66" s="129" t="s">
        <v>124</v>
      </c>
      <c r="O66" s="129" t="s">
        <v>124</v>
      </c>
      <c r="P66" s="129" t="s">
        <v>317</v>
      </c>
    </row>
    <row r="67" spans="1:16" ht="17.25" hidden="1" customHeight="1" x14ac:dyDescent="0.35">
      <c r="A67" s="127">
        <v>64</v>
      </c>
      <c r="B67" s="128" t="s">
        <v>318</v>
      </c>
      <c r="C67" s="127" t="s">
        <v>163</v>
      </c>
      <c r="D67" s="129" t="s">
        <v>319</v>
      </c>
      <c r="E67" s="129" t="s">
        <v>320</v>
      </c>
      <c r="F67" s="129" t="s">
        <v>320</v>
      </c>
      <c r="G67" s="129" t="s">
        <v>320</v>
      </c>
      <c r="H67" s="129">
        <v>672.9</v>
      </c>
      <c r="I67" s="129" t="s">
        <v>124</v>
      </c>
      <c r="J67" s="129" t="s">
        <v>124</v>
      </c>
      <c r="K67" s="129" t="s">
        <v>234</v>
      </c>
      <c r="L67" s="129" t="s">
        <v>124</v>
      </c>
      <c r="M67" s="129" t="s">
        <v>124</v>
      </c>
      <c r="N67" s="129" t="s">
        <v>124</v>
      </c>
      <c r="O67" s="129" t="s">
        <v>124</v>
      </c>
      <c r="P67" s="129" t="s">
        <v>320</v>
      </c>
    </row>
    <row r="68" spans="1:16" ht="17.25" hidden="1" customHeight="1" x14ac:dyDescent="0.35">
      <c r="A68" s="127">
        <v>65</v>
      </c>
      <c r="B68" s="128" t="s">
        <v>321</v>
      </c>
      <c r="C68" s="127" t="s">
        <v>163</v>
      </c>
      <c r="D68" s="129" t="s">
        <v>322</v>
      </c>
      <c r="E68" s="129" t="s">
        <v>323</v>
      </c>
      <c r="F68" s="129" t="s">
        <v>323</v>
      </c>
      <c r="G68" s="129" t="s">
        <v>323</v>
      </c>
      <c r="H68" s="129">
        <v>841.12</v>
      </c>
      <c r="I68" s="129" t="s">
        <v>124</v>
      </c>
      <c r="J68" s="129" t="s">
        <v>124</v>
      </c>
      <c r="K68" s="129" t="s">
        <v>234</v>
      </c>
      <c r="L68" s="129" t="s">
        <v>124</v>
      </c>
      <c r="M68" s="129" t="s">
        <v>124</v>
      </c>
      <c r="N68" s="129" t="s">
        <v>124</v>
      </c>
      <c r="O68" s="129" t="s">
        <v>124</v>
      </c>
      <c r="P68" s="129" t="s">
        <v>323</v>
      </c>
    </row>
    <row r="69" spans="1:16" ht="17.25" hidden="1" customHeight="1" x14ac:dyDescent="0.35">
      <c r="A69" s="127">
        <v>66</v>
      </c>
      <c r="B69" s="128" t="s">
        <v>324</v>
      </c>
      <c r="C69" s="127" t="s">
        <v>163</v>
      </c>
      <c r="D69" s="129" t="s">
        <v>325</v>
      </c>
      <c r="E69" s="129" t="s">
        <v>326</v>
      </c>
      <c r="F69" s="129" t="s">
        <v>326</v>
      </c>
      <c r="G69" s="129" t="s">
        <v>326</v>
      </c>
      <c r="H69" s="130">
        <v>1168.22</v>
      </c>
      <c r="I69" s="129" t="s">
        <v>124</v>
      </c>
      <c r="J69" s="129" t="s">
        <v>124</v>
      </c>
      <c r="K69" s="129" t="s">
        <v>234</v>
      </c>
      <c r="L69" s="129" t="s">
        <v>124</v>
      </c>
      <c r="M69" s="129" t="s">
        <v>124</v>
      </c>
      <c r="N69" s="129" t="s">
        <v>124</v>
      </c>
      <c r="O69" s="129" t="s">
        <v>124</v>
      </c>
      <c r="P69" s="129" t="s">
        <v>326</v>
      </c>
    </row>
    <row r="70" spans="1:16" ht="17.25" hidden="1" customHeight="1" x14ac:dyDescent="0.35">
      <c r="A70" s="127">
        <v>67</v>
      </c>
      <c r="B70" s="128" t="s">
        <v>327</v>
      </c>
      <c r="C70" s="127" t="s">
        <v>163</v>
      </c>
      <c r="D70" s="129" t="s">
        <v>328</v>
      </c>
      <c r="E70" s="129" t="s">
        <v>329</v>
      </c>
      <c r="F70" s="129" t="s">
        <v>329</v>
      </c>
      <c r="G70" s="129" t="s">
        <v>329</v>
      </c>
      <c r="H70" s="130">
        <v>1448.6</v>
      </c>
      <c r="I70" s="129" t="s">
        <v>124</v>
      </c>
      <c r="J70" s="129" t="s">
        <v>124</v>
      </c>
      <c r="K70" s="129" t="s">
        <v>234</v>
      </c>
      <c r="L70" s="129" t="s">
        <v>124</v>
      </c>
      <c r="M70" s="129" t="s">
        <v>124</v>
      </c>
      <c r="N70" s="129" t="s">
        <v>124</v>
      </c>
      <c r="O70" s="129" t="s">
        <v>124</v>
      </c>
      <c r="P70" s="129" t="s">
        <v>329</v>
      </c>
    </row>
    <row r="71" spans="1:16" ht="17.25" hidden="1" customHeight="1" x14ac:dyDescent="0.35">
      <c r="A71" s="127">
        <v>68</v>
      </c>
      <c r="B71" s="128" t="s">
        <v>330</v>
      </c>
      <c r="C71" s="127" t="s">
        <v>163</v>
      </c>
      <c r="D71" s="129" t="s">
        <v>331</v>
      </c>
      <c r="E71" s="129" t="s">
        <v>332</v>
      </c>
      <c r="F71" s="129" t="s">
        <v>332</v>
      </c>
      <c r="G71" s="129" t="s">
        <v>332</v>
      </c>
      <c r="H71" s="130">
        <v>2056.0700000000002</v>
      </c>
      <c r="I71" s="129" t="s">
        <v>124</v>
      </c>
      <c r="J71" s="129" t="s">
        <v>124</v>
      </c>
      <c r="K71" s="129" t="s">
        <v>234</v>
      </c>
      <c r="L71" s="129" t="s">
        <v>124</v>
      </c>
      <c r="M71" s="129" t="s">
        <v>124</v>
      </c>
      <c r="N71" s="129" t="s">
        <v>124</v>
      </c>
      <c r="O71" s="129" t="s">
        <v>124</v>
      </c>
      <c r="P71" s="129" t="s">
        <v>332</v>
      </c>
    </row>
    <row r="72" spans="1:16" ht="17.25" hidden="1" customHeight="1" x14ac:dyDescent="0.35">
      <c r="A72" s="127">
        <v>69</v>
      </c>
      <c r="B72" s="128" t="s">
        <v>333</v>
      </c>
      <c r="C72" s="127" t="s">
        <v>334</v>
      </c>
      <c r="D72" s="129" t="s">
        <v>335</v>
      </c>
      <c r="E72" s="129" t="s">
        <v>336</v>
      </c>
      <c r="F72" s="129" t="s">
        <v>336</v>
      </c>
      <c r="G72" s="129" t="s">
        <v>336</v>
      </c>
      <c r="H72" s="129">
        <v>20.56</v>
      </c>
      <c r="I72" s="129" t="s">
        <v>336</v>
      </c>
      <c r="J72" s="129" t="s">
        <v>336</v>
      </c>
      <c r="K72" s="129">
        <v>20.56</v>
      </c>
      <c r="L72" s="129" t="s">
        <v>336</v>
      </c>
      <c r="M72" s="129" t="s">
        <v>336</v>
      </c>
      <c r="N72" s="129" t="s">
        <v>336</v>
      </c>
      <c r="O72" s="129" t="s">
        <v>336</v>
      </c>
      <c r="P72" s="129" t="s">
        <v>336</v>
      </c>
    </row>
    <row r="73" spans="1:16" ht="17.25" hidden="1" customHeight="1" x14ac:dyDescent="0.35">
      <c r="A73" s="127">
        <v>70</v>
      </c>
      <c r="B73" s="128" t="s">
        <v>337</v>
      </c>
      <c r="C73" s="127" t="s">
        <v>334</v>
      </c>
      <c r="D73" s="129" t="s">
        <v>338</v>
      </c>
      <c r="E73" s="129" t="s">
        <v>339</v>
      </c>
      <c r="F73" s="129" t="s">
        <v>339</v>
      </c>
      <c r="G73" s="129" t="s">
        <v>339</v>
      </c>
      <c r="H73" s="129">
        <v>26.17</v>
      </c>
      <c r="I73" s="129" t="s">
        <v>339</v>
      </c>
      <c r="J73" s="129" t="s">
        <v>339</v>
      </c>
      <c r="K73" s="129">
        <v>26.17</v>
      </c>
      <c r="L73" s="129" t="s">
        <v>339</v>
      </c>
      <c r="M73" s="129" t="s">
        <v>339</v>
      </c>
      <c r="N73" s="129" t="s">
        <v>339</v>
      </c>
      <c r="O73" s="129" t="s">
        <v>339</v>
      </c>
      <c r="P73" s="129" t="s">
        <v>339</v>
      </c>
    </row>
    <row r="74" spans="1:16" ht="17.25" hidden="1" customHeight="1" x14ac:dyDescent="0.35">
      <c r="A74" s="127">
        <v>71</v>
      </c>
      <c r="B74" s="128" t="s">
        <v>340</v>
      </c>
      <c r="C74" s="127" t="s">
        <v>334</v>
      </c>
      <c r="D74" s="129" t="s">
        <v>341</v>
      </c>
      <c r="E74" s="129" t="s">
        <v>342</v>
      </c>
      <c r="F74" s="129" t="s">
        <v>342</v>
      </c>
      <c r="G74" s="129" t="s">
        <v>342</v>
      </c>
      <c r="H74" s="129">
        <v>36.450000000000003</v>
      </c>
      <c r="I74" s="129" t="s">
        <v>342</v>
      </c>
      <c r="J74" s="129" t="s">
        <v>342</v>
      </c>
      <c r="K74" s="129">
        <v>36.450000000000003</v>
      </c>
      <c r="L74" s="129" t="s">
        <v>342</v>
      </c>
      <c r="M74" s="129" t="s">
        <v>342</v>
      </c>
      <c r="N74" s="129" t="s">
        <v>342</v>
      </c>
      <c r="O74" s="129" t="s">
        <v>342</v>
      </c>
      <c r="P74" s="129" t="s">
        <v>342</v>
      </c>
    </row>
    <row r="75" spans="1:16" ht="17.25" hidden="1" customHeight="1" x14ac:dyDescent="0.35">
      <c r="A75" s="127">
        <v>72</v>
      </c>
      <c r="B75" s="128" t="s">
        <v>343</v>
      </c>
      <c r="C75" s="127" t="s">
        <v>334</v>
      </c>
      <c r="D75" s="129" t="s">
        <v>344</v>
      </c>
      <c r="E75" s="129" t="s">
        <v>345</v>
      </c>
      <c r="F75" s="129" t="s">
        <v>345</v>
      </c>
      <c r="G75" s="129" t="s">
        <v>345</v>
      </c>
      <c r="H75" s="129">
        <v>23.36</v>
      </c>
      <c r="I75" s="129" t="s">
        <v>345</v>
      </c>
      <c r="J75" s="129" t="s">
        <v>345</v>
      </c>
      <c r="K75" s="129">
        <v>23.36</v>
      </c>
      <c r="L75" s="129" t="s">
        <v>345</v>
      </c>
      <c r="M75" s="129" t="s">
        <v>345</v>
      </c>
      <c r="N75" s="129" t="s">
        <v>345</v>
      </c>
      <c r="O75" s="129" t="s">
        <v>345</v>
      </c>
      <c r="P75" s="129" t="s">
        <v>345</v>
      </c>
    </row>
    <row r="76" spans="1:16" ht="17.25" hidden="1" customHeight="1" x14ac:dyDescent="0.35">
      <c r="A76" s="127">
        <v>73</v>
      </c>
      <c r="B76" s="128" t="s">
        <v>346</v>
      </c>
      <c r="C76" s="127" t="s">
        <v>334</v>
      </c>
      <c r="D76" s="129" t="s">
        <v>347</v>
      </c>
      <c r="E76" s="129" t="s">
        <v>348</v>
      </c>
      <c r="F76" s="129" t="s">
        <v>348</v>
      </c>
      <c r="G76" s="129" t="s">
        <v>348</v>
      </c>
      <c r="H76" s="129">
        <v>27.1</v>
      </c>
      <c r="I76" s="129" t="s">
        <v>348</v>
      </c>
      <c r="J76" s="129" t="s">
        <v>348</v>
      </c>
      <c r="K76" s="129">
        <v>27.1</v>
      </c>
      <c r="L76" s="129" t="s">
        <v>348</v>
      </c>
      <c r="M76" s="129" t="s">
        <v>348</v>
      </c>
      <c r="N76" s="129" t="s">
        <v>348</v>
      </c>
      <c r="O76" s="129" t="s">
        <v>348</v>
      </c>
      <c r="P76" s="129" t="s">
        <v>348</v>
      </c>
    </row>
    <row r="77" spans="1:16" ht="17.25" hidden="1" customHeight="1" x14ac:dyDescent="0.35">
      <c r="A77" s="127">
        <v>74</v>
      </c>
      <c r="B77" s="128" t="s">
        <v>349</v>
      </c>
      <c r="C77" s="127" t="s">
        <v>334</v>
      </c>
      <c r="D77" s="129" t="s">
        <v>350</v>
      </c>
      <c r="E77" s="129" t="s">
        <v>351</v>
      </c>
      <c r="F77" s="129" t="s">
        <v>351</v>
      </c>
      <c r="G77" s="129" t="s">
        <v>351</v>
      </c>
      <c r="H77" s="129">
        <v>34.58</v>
      </c>
      <c r="I77" s="129" t="s">
        <v>351</v>
      </c>
      <c r="J77" s="129" t="s">
        <v>351</v>
      </c>
      <c r="K77" s="129">
        <v>34.58</v>
      </c>
      <c r="L77" s="129" t="s">
        <v>351</v>
      </c>
      <c r="M77" s="129" t="s">
        <v>351</v>
      </c>
      <c r="N77" s="129" t="s">
        <v>351</v>
      </c>
      <c r="O77" s="129" t="s">
        <v>351</v>
      </c>
      <c r="P77" s="129" t="s">
        <v>351</v>
      </c>
    </row>
    <row r="78" spans="1:16" ht="17.25" hidden="1" customHeight="1" x14ac:dyDescent="0.35">
      <c r="A78" s="127">
        <v>75</v>
      </c>
      <c r="B78" s="128" t="s">
        <v>352</v>
      </c>
      <c r="C78" s="127" t="s">
        <v>334</v>
      </c>
      <c r="D78" s="129" t="s">
        <v>353</v>
      </c>
      <c r="E78" s="129" t="s">
        <v>354</v>
      </c>
      <c r="F78" s="129" t="s">
        <v>354</v>
      </c>
      <c r="G78" s="129" t="s">
        <v>354</v>
      </c>
      <c r="H78" s="129">
        <v>25.23</v>
      </c>
      <c r="I78" s="129" t="s">
        <v>354</v>
      </c>
      <c r="J78" s="129" t="s">
        <v>354</v>
      </c>
      <c r="K78" s="129">
        <v>25.23</v>
      </c>
      <c r="L78" s="129" t="s">
        <v>354</v>
      </c>
      <c r="M78" s="129" t="s">
        <v>354</v>
      </c>
      <c r="N78" s="129" t="s">
        <v>354</v>
      </c>
      <c r="O78" s="129" t="s">
        <v>354</v>
      </c>
      <c r="P78" s="129" t="s">
        <v>354</v>
      </c>
    </row>
    <row r="79" spans="1:16" ht="17.25" hidden="1" customHeight="1" x14ac:dyDescent="0.35">
      <c r="A79" s="127">
        <v>76</v>
      </c>
      <c r="B79" s="128" t="s">
        <v>355</v>
      </c>
      <c r="C79" s="127" t="s">
        <v>334</v>
      </c>
      <c r="D79" s="129" t="s">
        <v>356</v>
      </c>
      <c r="E79" s="129" t="s">
        <v>357</v>
      </c>
      <c r="F79" s="129" t="s">
        <v>357</v>
      </c>
      <c r="G79" s="129" t="s">
        <v>357</v>
      </c>
      <c r="H79" s="129">
        <v>35.51</v>
      </c>
      <c r="I79" s="129" t="s">
        <v>357</v>
      </c>
      <c r="J79" s="129" t="s">
        <v>357</v>
      </c>
      <c r="K79" s="129">
        <v>35.51</v>
      </c>
      <c r="L79" s="129" t="s">
        <v>357</v>
      </c>
      <c r="M79" s="129" t="s">
        <v>357</v>
      </c>
      <c r="N79" s="129" t="s">
        <v>357</v>
      </c>
      <c r="O79" s="129" t="s">
        <v>357</v>
      </c>
      <c r="P79" s="129" t="s">
        <v>357</v>
      </c>
    </row>
    <row r="80" spans="1:16" ht="17.25" hidden="1" customHeight="1" x14ac:dyDescent="0.35">
      <c r="A80" s="127">
        <v>77</v>
      </c>
      <c r="B80" s="128" t="s">
        <v>358</v>
      </c>
      <c r="C80" s="127" t="s">
        <v>334</v>
      </c>
      <c r="D80" s="129" t="s">
        <v>359</v>
      </c>
      <c r="E80" s="129" t="s">
        <v>360</v>
      </c>
      <c r="F80" s="129" t="s">
        <v>360</v>
      </c>
      <c r="G80" s="129" t="s">
        <v>360</v>
      </c>
      <c r="H80" s="129">
        <v>55.14</v>
      </c>
      <c r="I80" s="129" t="s">
        <v>360</v>
      </c>
      <c r="J80" s="129" t="s">
        <v>360</v>
      </c>
      <c r="K80" s="129">
        <v>55.14</v>
      </c>
      <c r="L80" s="129" t="s">
        <v>360</v>
      </c>
      <c r="M80" s="129" t="s">
        <v>360</v>
      </c>
      <c r="N80" s="129" t="s">
        <v>360</v>
      </c>
      <c r="O80" s="129" t="s">
        <v>360</v>
      </c>
      <c r="P80" s="129" t="s">
        <v>360</v>
      </c>
    </row>
    <row r="81" spans="1:16" ht="17.25" hidden="1" customHeight="1" x14ac:dyDescent="0.35">
      <c r="A81" s="127">
        <v>78</v>
      </c>
      <c r="B81" s="128" t="s">
        <v>361</v>
      </c>
      <c r="C81" s="127" t="s">
        <v>163</v>
      </c>
      <c r="D81" s="129" t="s">
        <v>362</v>
      </c>
      <c r="E81" s="129" t="s">
        <v>363</v>
      </c>
      <c r="F81" s="129" t="s">
        <v>363</v>
      </c>
      <c r="G81" s="129" t="s">
        <v>363</v>
      </c>
      <c r="H81" s="129">
        <v>40.19</v>
      </c>
      <c r="I81" s="129" t="s">
        <v>364</v>
      </c>
      <c r="J81" s="129" t="s">
        <v>364</v>
      </c>
      <c r="K81" s="129">
        <v>42.06</v>
      </c>
      <c r="L81" s="129" t="s">
        <v>364</v>
      </c>
      <c r="M81" s="129" t="s">
        <v>364</v>
      </c>
      <c r="N81" s="129" t="s">
        <v>364</v>
      </c>
      <c r="O81" s="129" t="s">
        <v>364</v>
      </c>
      <c r="P81" s="129" t="s">
        <v>954</v>
      </c>
    </row>
    <row r="82" spans="1:16" ht="17.25" hidden="1" customHeight="1" x14ac:dyDescent="0.35">
      <c r="A82" s="127">
        <v>79</v>
      </c>
      <c r="B82" s="128" t="s">
        <v>365</v>
      </c>
      <c r="C82" s="127" t="s">
        <v>163</v>
      </c>
      <c r="D82" s="129" t="s">
        <v>366</v>
      </c>
      <c r="E82" s="129" t="s">
        <v>367</v>
      </c>
      <c r="F82" s="129" t="s">
        <v>367</v>
      </c>
      <c r="G82" s="129" t="s">
        <v>367</v>
      </c>
      <c r="H82" s="129">
        <v>50.47</v>
      </c>
      <c r="I82" s="129" t="s">
        <v>368</v>
      </c>
      <c r="J82" s="129" t="s">
        <v>368</v>
      </c>
      <c r="K82" s="129">
        <v>51.4</v>
      </c>
      <c r="L82" s="129" t="s">
        <v>368</v>
      </c>
      <c r="M82" s="129" t="s">
        <v>368</v>
      </c>
      <c r="N82" s="129" t="s">
        <v>368</v>
      </c>
      <c r="O82" s="129" t="s">
        <v>368</v>
      </c>
      <c r="P82" s="129" t="s">
        <v>955</v>
      </c>
    </row>
    <row r="83" spans="1:16" ht="17.25" hidden="1" customHeight="1" x14ac:dyDescent="0.35">
      <c r="A83" s="127">
        <v>80</v>
      </c>
      <c r="B83" s="128" t="s">
        <v>370</v>
      </c>
      <c r="C83" s="127" t="s">
        <v>163</v>
      </c>
      <c r="D83" s="129" t="s">
        <v>371</v>
      </c>
      <c r="E83" s="129" t="s">
        <v>372</v>
      </c>
      <c r="F83" s="129" t="s">
        <v>372</v>
      </c>
      <c r="G83" s="129" t="s">
        <v>372</v>
      </c>
      <c r="H83" s="129">
        <v>67.290000000000006</v>
      </c>
      <c r="I83" s="129" t="s">
        <v>373</v>
      </c>
      <c r="J83" s="129" t="s">
        <v>373</v>
      </c>
      <c r="K83" s="129">
        <v>69.16</v>
      </c>
      <c r="L83" s="129" t="s">
        <v>373</v>
      </c>
      <c r="M83" s="129" t="s">
        <v>373</v>
      </c>
      <c r="N83" s="129" t="s">
        <v>373</v>
      </c>
      <c r="O83" s="129" t="s">
        <v>373</v>
      </c>
      <c r="P83" s="129" t="s">
        <v>956</v>
      </c>
    </row>
    <row r="84" spans="1:16" ht="17.25" hidden="1" customHeight="1" x14ac:dyDescent="0.35">
      <c r="A84" s="127">
        <v>81</v>
      </c>
      <c r="B84" s="128" t="s">
        <v>374</v>
      </c>
      <c r="C84" s="127" t="s">
        <v>163</v>
      </c>
      <c r="D84" s="129" t="s">
        <v>375</v>
      </c>
      <c r="E84" s="129" t="s">
        <v>376</v>
      </c>
      <c r="F84" s="129" t="s">
        <v>376</v>
      </c>
      <c r="G84" s="129" t="s">
        <v>376</v>
      </c>
      <c r="H84" s="129">
        <v>109.35</v>
      </c>
      <c r="I84" s="129" t="s">
        <v>377</v>
      </c>
      <c r="J84" s="129" t="s">
        <v>377</v>
      </c>
      <c r="K84" s="129">
        <v>110.28</v>
      </c>
      <c r="L84" s="129" t="s">
        <v>377</v>
      </c>
      <c r="M84" s="129" t="s">
        <v>377</v>
      </c>
      <c r="N84" s="129" t="s">
        <v>377</v>
      </c>
      <c r="O84" s="129" t="s">
        <v>377</v>
      </c>
      <c r="P84" s="129" t="s">
        <v>957</v>
      </c>
    </row>
    <row r="85" spans="1:16" ht="17.25" hidden="1" customHeight="1" x14ac:dyDescent="0.35">
      <c r="A85" s="127">
        <v>82</v>
      </c>
      <c r="B85" s="128" t="s">
        <v>378</v>
      </c>
      <c r="C85" s="127" t="s">
        <v>163</v>
      </c>
      <c r="D85" s="129" t="s">
        <v>379</v>
      </c>
      <c r="E85" s="129" t="s">
        <v>380</v>
      </c>
      <c r="F85" s="129" t="s">
        <v>380</v>
      </c>
      <c r="G85" s="129" t="s">
        <v>380</v>
      </c>
      <c r="H85" s="129">
        <v>171.96</v>
      </c>
      <c r="I85" s="129" t="s">
        <v>381</v>
      </c>
      <c r="J85" s="129" t="s">
        <v>381</v>
      </c>
      <c r="K85" s="129">
        <v>173.83</v>
      </c>
      <c r="L85" s="129" t="s">
        <v>381</v>
      </c>
      <c r="M85" s="129" t="s">
        <v>381</v>
      </c>
      <c r="N85" s="129" t="s">
        <v>381</v>
      </c>
      <c r="O85" s="129" t="s">
        <v>381</v>
      </c>
      <c r="P85" s="129" t="s">
        <v>958</v>
      </c>
    </row>
    <row r="86" spans="1:16" ht="17.25" hidden="1" customHeight="1" x14ac:dyDescent="0.35">
      <c r="A86" s="127">
        <v>83</v>
      </c>
      <c r="B86" s="128" t="s">
        <v>382</v>
      </c>
      <c r="C86" s="127" t="s">
        <v>163</v>
      </c>
      <c r="D86" s="129" t="s">
        <v>383</v>
      </c>
      <c r="E86" s="129" t="s">
        <v>308</v>
      </c>
      <c r="F86" s="129" t="s">
        <v>308</v>
      </c>
      <c r="G86" s="129" t="s">
        <v>308</v>
      </c>
      <c r="H86" s="129">
        <v>271.02999999999997</v>
      </c>
      <c r="I86" s="129" t="s">
        <v>384</v>
      </c>
      <c r="J86" s="129" t="s">
        <v>384</v>
      </c>
      <c r="K86" s="129">
        <v>275.7</v>
      </c>
      <c r="L86" s="129" t="s">
        <v>384</v>
      </c>
      <c r="M86" s="129" t="s">
        <v>384</v>
      </c>
      <c r="N86" s="129" t="s">
        <v>384</v>
      </c>
      <c r="O86" s="129" t="s">
        <v>384</v>
      </c>
      <c r="P86" s="129" t="s">
        <v>959</v>
      </c>
    </row>
    <row r="87" spans="1:16" ht="17.25" hidden="1" customHeight="1" x14ac:dyDescent="0.35">
      <c r="A87" s="127">
        <v>84</v>
      </c>
      <c r="B87" s="128" t="s">
        <v>385</v>
      </c>
      <c r="C87" s="127" t="s">
        <v>163</v>
      </c>
      <c r="D87" s="129" t="s">
        <v>386</v>
      </c>
      <c r="E87" s="129" t="s">
        <v>387</v>
      </c>
      <c r="F87" s="129" t="s">
        <v>387</v>
      </c>
      <c r="G87" s="129" t="s">
        <v>387</v>
      </c>
      <c r="H87" s="129">
        <v>376.64</v>
      </c>
      <c r="I87" s="129" t="s">
        <v>388</v>
      </c>
      <c r="J87" s="129" t="s">
        <v>388</v>
      </c>
      <c r="K87" s="129">
        <v>378.5</v>
      </c>
      <c r="L87" s="129" t="s">
        <v>388</v>
      </c>
      <c r="M87" s="129" t="s">
        <v>388</v>
      </c>
      <c r="N87" s="129" t="s">
        <v>388</v>
      </c>
      <c r="O87" s="129" t="s">
        <v>388</v>
      </c>
      <c r="P87" s="129" t="s">
        <v>960</v>
      </c>
    </row>
    <row r="88" spans="1:16" ht="17.25" hidden="1" customHeight="1" x14ac:dyDescent="0.35">
      <c r="A88" s="127">
        <v>85</v>
      </c>
      <c r="B88" s="128" t="s">
        <v>389</v>
      </c>
      <c r="C88" s="127" t="s">
        <v>163</v>
      </c>
      <c r="D88" s="129" t="s">
        <v>390</v>
      </c>
      <c r="E88" s="129" t="s">
        <v>391</v>
      </c>
      <c r="F88" s="129" t="s">
        <v>391</v>
      </c>
      <c r="G88" s="129" t="s">
        <v>391</v>
      </c>
      <c r="H88" s="129">
        <v>610.28</v>
      </c>
      <c r="I88" s="129" t="s">
        <v>392</v>
      </c>
      <c r="J88" s="129" t="s">
        <v>392</v>
      </c>
      <c r="K88" s="129">
        <v>612.15</v>
      </c>
      <c r="L88" s="129" t="s">
        <v>392</v>
      </c>
      <c r="M88" s="129" t="s">
        <v>392</v>
      </c>
      <c r="N88" s="129" t="s">
        <v>392</v>
      </c>
      <c r="O88" s="129" t="s">
        <v>392</v>
      </c>
      <c r="P88" s="129" t="s">
        <v>961</v>
      </c>
    </row>
    <row r="89" spans="1:16" ht="17.25" hidden="1" customHeight="1" x14ac:dyDescent="0.35">
      <c r="A89" s="127">
        <v>86</v>
      </c>
      <c r="B89" s="128" t="s">
        <v>393</v>
      </c>
      <c r="C89" s="127" t="s">
        <v>163</v>
      </c>
      <c r="D89" s="129" t="s">
        <v>394</v>
      </c>
      <c r="E89" s="129" t="s">
        <v>367</v>
      </c>
      <c r="F89" s="129" t="s">
        <v>367</v>
      </c>
      <c r="G89" s="129" t="s">
        <v>367</v>
      </c>
      <c r="H89" s="129">
        <v>50.47</v>
      </c>
      <c r="I89" s="129" t="s">
        <v>368</v>
      </c>
      <c r="J89" s="129" t="s">
        <v>368</v>
      </c>
      <c r="K89" s="129">
        <v>51.4</v>
      </c>
      <c r="L89" s="129" t="s">
        <v>368</v>
      </c>
      <c r="M89" s="129" t="s">
        <v>368</v>
      </c>
      <c r="N89" s="129" t="s">
        <v>368</v>
      </c>
      <c r="O89" s="129" t="s">
        <v>368</v>
      </c>
      <c r="P89" s="129" t="s">
        <v>962</v>
      </c>
    </row>
    <row r="90" spans="1:16" ht="17.25" hidden="1" customHeight="1" x14ac:dyDescent="0.35">
      <c r="A90" s="127">
        <v>87</v>
      </c>
      <c r="B90" s="128" t="s">
        <v>395</v>
      </c>
      <c r="C90" s="127" t="s">
        <v>163</v>
      </c>
      <c r="D90" s="129" t="s">
        <v>396</v>
      </c>
      <c r="E90" s="129" t="s">
        <v>397</v>
      </c>
      <c r="F90" s="129" t="s">
        <v>397</v>
      </c>
      <c r="G90" s="129" t="s">
        <v>397</v>
      </c>
      <c r="H90" s="129">
        <v>62.15</v>
      </c>
      <c r="I90" s="129" t="s">
        <v>398</v>
      </c>
      <c r="J90" s="129" t="s">
        <v>398</v>
      </c>
      <c r="K90" s="129">
        <v>62.62</v>
      </c>
      <c r="L90" s="129" t="s">
        <v>398</v>
      </c>
      <c r="M90" s="129" t="s">
        <v>398</v>
      </c>
      <c r="N90" s="129" t="s">
        <v>398</v>
      </c>
      <c r="O90" s="129" t="s">
        <v>398</v>
      </c>
      <c r="P90" s="129" t="s">
        <v>963</v>
      </c>
    </row>
    <row r="91" spans="1:16" ht="17.25" hidden="1" customHeight="1" x14ac:dyDescent="0.35">
      <c r="A91" s="127">
        <v>88</v>
      </c>
      <c r="B91" s="128" t="s">
        <v>399</v>
      </c>
      <c r="C91" s="127" t="s">
        <v>163</v>
      </c>
      <c r="D91" s="129" t="s">
        <v>400</v>
      </c>
      <c r="E91" s="129" t="s">
        <v>401</v>
      </c>
      <c r="F91" s="129" t="s">
        <v>401</v>
      </c>
      <c r="G91" s="129" t="s">
        <v>401</v>
      </c>
      <c r="H91" s="129">
        <v>99.53</v>
      </c>
      <c r="I91" s="129" t="s">
        <v>402</v>
      </c>
      <c r="J91" s="129" t="s">
        <v>402</v>
      </c>
      <c r="K91" s="129">
        <v>102.8</v>
      </c>
      <c r="L91" s="129" t="s">
        <v>402</v>
      </c>
      <c r="M91" s="129" t="s">
        <v>402</v>
      </c>
      <c r="N91" s="129" t="s">
        <v>402</v>
      </c>
      <c r="O91" s="129" t="s">
        <v>402</v>
      </c>
      <c r="P91" s="129" t="s">
        <v>964</v>
      </c>
    </row>
    <row r="92" spans="1:16" ht="17.25" hidden="1" customHeight="1" x14ac:dyDescent="0.35">
      <c r="A92" s="127">
        <v>89</v>
      </c>
      <c r="B92" s="128" t="s">
        <v>403</v>
      </c>
      <c r="C92" s="127" t="s">
        <v>163</v>
      </c>
      <c r="D92" s="129" t="s">
        <v>404</v>
      </c>
      <c r="E92" s="129" t="s">
        <v>405</v>
      </c>
      <c r="F92" s="129" t="s">
        <v>405</v>
      </c>
      <c r="G92" s="129" t="s">
        <v>405</v>
      </c>
      <c r="H92" s="129">
        <v>162.62</v>
      </c>
      <c r="I92" s="129" t="s">
        <v>405</v>
      </c>
      <c r="J92" s="129" t="s">
        <v>405</v>
      </c>
      <c r="K92" s="129">
        <v>162.62</v>
      </c>
      <c r="L92" s="129" t="s">
        <v>405</v>
      </c>
      <c r="M92" s="129" t="s">
        <v>405</v>
      </c>
      <c r="N92" s="129" t="s">
        <v>405</v>
      </c>
      <c r="O92" s="129" t="s">
        <v>405</v>
      </c>
      <c r="P92" s="129" t="s">
        <v>405</v>
      </c>
    </row>
    <row r="93" spans="1:16" ht="17.25" hidden="1" customHeight="1" x14ac:dyDescent="0.35">
      <c r="A93" s="127">
        <v>90</v>
      </c>
      <c r="B93" s="128" t="s">
        <v>406</v>
      </c>
      <c r="C93" s="127" t="s">
        <v>163</v>
      </c>
      <c r="D93" s="129" t="s">
        <v>407</v>
      </c>
      <c r="E93" s="129" t="s">
        <v>408</v>
      </c>
      <c r="F93" s="129" t="s">
        <v>408</v>
      </c>
      <c r="G93" s="129" t="s">
        <v>408</v>
      </c>
      <c r="H93" s="129">
        <v>247.66</v>
      </c>
      <c r="I93" s="129" t="s">
        <v>408</v>
      </c>
      <c r="J93" s="129" t="s">
        <v>408</v>
      </c>
      <c r="K93" s="129">
        <v>247.66</v>
      </c>
      <c r="L93" s="129" t="s">
        <v>408</v>
      </c>
      <c r="M93" s="129" t="s">
        <v>408</v>
      </c>
      <c r="N93" s="129" t="s">
        <v>408</v>
      </c>
      <c r="O93" s="129" t="s">
        <v>408</v>
      </c>
      <c r="P93" s="129" t="s">
        <v>408</v>
      </c>
    </row>
    <row r="94" spans="1:16" ht="17.25" hidden="1" customHeight="1" x14ac:dyDescent="0.35">
      <c r="A94" s="127">
        <v>91</v>
      </c>
      <c r="B94" s="128" t="s">
        <v>409</v>
      </c>
      <c r="C94" s="127" t="s">
        <v>163</v>
      </c>
      <c r="D94" s="129" t="s">
        <v>410</v>
      </c>
      <c r="E94" s="129" t="s">
        <v>411</v>
      </c>
      <c r="F94" s="129" t="s">
        <v>411</v>
      </c>
      <c r="G94" s="129" t="s">
        <v>411</v>
      </c>
      <c r="H94" s="129">
        <v>424.77</v>
      </c>
      <c r="I94" s="129" t="s">
        <v>411</v>
      </c>
      <c r="J94" s="129" t="s">
        <v>411</v>
      </c>
      <c r="K94" s="129">
        <v>439.25</v>
      </c>
      <c r="L94" s="129" t="s">
        <v>411</v>
      </c>
      <c r="M94" s="129" t="s">
        <v>411</v>
      </c>
      <c r="N94" s="129" t="s">
        <v>411</v>
      </c>
      <c r="O94" s="129" t="s">
        <v>411</v>
      </c>
      <c r="P94" s="129" t="s">
        <v>965</v>
      </c>
    </row>
    <row r="95" spans="1:16" ht="17.25" hidden="1" customHeight="1" x14ac:dyDescent="0.35">
      <c r="A95" s="127">
        <v>92</v>
      </c>
      <c r="B95" s="128" t="s">
        <v>412</v>
      </c>
      <c r="C95" s="127" t="s">
        <v>163</v>
      </c>
      <c r="D95" s="129" t="s">
        <v>413</v>
      </c>
      <c r="E95" s="129" t="s">
        <v>414</v>
      </c>
      <c r="F95" s="129" t="s">
        <v>414</v>
      </c>
      <c r="G95" s="129" t="s">
        <v>414</v>
      </c>
      <c r="H95" s="129">
        <v>575.70000000000005</v>
      </c>
      <c r="I95" s="129" t="s">
        <v>265</v>
      </c>
      <c r="J95" s="129" t="s">
        <v>265</v>
      </c>
      <c r="K95" s="129">
        <v>579.44000000000005</v>
      </c>
      <c r="L95" s="129" t="s">
        <v>265</v>
      </c>
      <c r="M95" s="129" t="s">
        <v>265</v>
      </c>
      <c r="N95" s="129" t="s">
        <v>265</v>
      </c>
      <c r="O95" s="129" t="s">
        <v>265</v>
      </c>
      <c r="P95" s="129" t="s">
        <v>966</v>
      </c>
    </row>
    <row r="96" spans="1:16" ht="17.25" hidden="1" customHeight="1" x14ac:dyDescent="0.35">
      <c r="A96" s="127">
        <v>93</v>
      </c>
      <c r="B96" s="128" t="s">
        <v>415</v>
      </c>
      <c r="C96" s="127" t="s">
        <v>163</v>
      </c>
      <c r="D96" s="129" t="s">
        <v>416</v>
      </c>
      <c r="E96" s="129" t="s">
        <v>417</v>
      </c>
      <c r="F96" s="129" t="s">
        <v>417</v>
      </c>
      <c r="G96" s="129" t="s">
        <v>417</v>
      </c>
      <c r="H96" s="129">
        <v>956.08</v>
      </c>
      <c r="I96" s="129" t="s">
        <v>418</v>
      </c>
      <c r="J96" s="129" t="s">
        <v>418</v>
      </c>
      <c r="K96" s="129">
        <v>990.65</v>
      </c>
      <c r="L96" s="129" t="s">
        <v>418</v>
      </c>
      <c r="M96" s="129" t="s">
        <v>418</v>
      </c>
      <c r="N96" s="129" t="s">
        <v>418</v>
      </c>
      <c r="O96" s="129" t="s">
        <v>418</v>
      </c>
      <c r="P96" s="129" t="s">
        <v>967</v>
      </c>
    </row>
    <row r="97" spans="1:16" ht="17.25" hidden="1" customHeight="1" x14ac:dyDescent="0.35">
      <c r="A97" s="127">
        <v>94</v>
      </c>
      <c r="B97" s="128" t="s">
        <v>419</v>
      </c>
      <c r="C97" s="127" t="s">
        <v>334</v>
      </c>
      <c r="D97" s="129" t="s">
        <v>420</v>
      </c>
      <c r="E97" s="129" t="s">
        <v>421</v>
      </c>
      <c r="F97" s="129" t="s">
        <v>421</v>
      </c>
      <c r="G97" s="129" t="s">
        <v>421</v>
      </c>
      <c r="H97" s="129">
        <v>3.16</v>
      </c>
      <c r="I97" s="129" t="s">
        <v>421</v>
      </c>
      <c r="J97" s="129" t="s">
        <v>421</v>
      </c>
      <c r="K97" s="129">
        <v>3.16</v>
      </c>
      <c r="L97" s="129" t="s">
        <v>421</v>
      </c>
      <c r="M97" s="129" t="s">
        <v>421</v>
      </c>
      <c r="N97" s="129" t="s">
        <v>421</v>
      </c>
      <c r="O97" s="129" t="s">
        <v>421</v>
      </c>
      <c r="P97" s="129" t="s">
        <v>421</v>
      </c>
    </row>
    <row r="98" spans="1:16" ht="17.25" hidden="1" customHeight="1" x14ac:dyDescent="0.35">
      <c r="A98" s="127">
        <v>95</v>
      </c>
      <c r="B98" s="128" t="s">
        <v>422</v>
      </c>
      <c r="C98" s="127" t="s">
        <v>334</v>
      </c>
      <c r="D98" s="129" t="s">
        <v>423</v>
      </c>
      <c r="E98" s="129" t="s">
        <v>424</v>
      </c>
      <c r="F98" s="129" t="s">
        <v>424</v>
      </c>
      <c r="G98" s="129" t="s">
        <v>424</v>
      </c>
      <c r="H98" s="129">
        <v>3.98</v>
      </c>
      <c r="I98" s="129" t="s">
        <v>424</v>
      </c>
      <c r="J98" s="129" t="s">
        <v>424</v>
      </c>
      <c r="K98" s="129">
        <v>3.98</v>
      </c>
      <c r="L98" s="129" t="s">
        <v>424</v>
      </c>
      <c r="M98" s="129" t="s">
        <v>424</v>
      </c>
      <c r="N98" s="129" t="s">
        <v>424</v>
      </c>
      <c r="O98" s="129" t="s">
        <v>424</v>
      </c>
      <c r="P98" s="129" t="s">
        <v>424</v>
      </c>
    </row>
    <row r="99" spans="1:16" ht="17.25" hidden="1" customHeight="1" x14ac:dyDescent="0.35">
      <c r="A99" s="127">
        <v>96</v>
      </c>
      <c r="B99" s="128" t="s">
        <v>425</v>
      </c>
      <c r="C99" s="127" t="s">
        <v>334</v>
      </c>
      <c r="D99" s="129" t="s">
        <v>426</v>
      </c>
      <c r="E99" s="129" t="s">
        <v>427</v>
      </c>
      <c r="F99" s="129" t="s">
        <v>427</v>
      </c>
      <c r="G99" s="129" t="s">
        <v>427</v>
      </c>
      <c r="H99" s="129">
        <v>6.31</v>
      </c>
      <c r="I99" s="129" t="s">
        <v>427</v>
      </c>
      <c r="J99" s="129" t="s">
        <v>427</v>
      </c>
      <c r="K99" s="129">
        <v>6.31</v>
      </c>
      <c r="L99" s="129" t="s">
        <v>427</v>
      </c>
      <c r="M99" s="129" t="s">
        <v>427</v>
      </c>
      <c r="N99" s="129" t="s">
        <v>427</v>
      </c>
      <c r="O99" s="129" t="s">
        <v>427</v>
      </c>
      <c r="P99" s="129" t="s">
        <v>427</v>
      </c>
    </row>
    <row r="100" spans="1:16" ht="17.25" hidden="1" customHeight="1" x14ac:dyDescent="0.35">
      <c r="A100" s="127">
        <v>97</v>
      </c>
      <c r="B100" s="128" t="s">
        <v>428</v>
      </c>
      <c r="C100" s="127" t="s">
        <v>334</v>
      </c>
      <c r="D100" s="129" t="s">
        <v>429</v>
      </c>
      <c r="E100" s="129" t="s">
        <v>430</v>
      </c>
      <c r="F100" s="129" t="s">
        <v>430</v>
      </c>
      <c r="G100" s="129" t="s">
        <v>430</v>
      </c>
      <c r="H100" s="129">
        <v>12.15</v>
      </c>
      <c r="I100" s="129" t="s">
        <v>430</v>
      </c>
      <c r="J100" s="129" t="s">
        <v>430</v>
      </c>
      <c r="K100" s="129">
        <v>12.15</v>
      </c>
      <c r="L100" s="129" t="s">
        <v>430</v>
      </c>
      <c r="M100" s="129" t="s">
        <v>430</v>
      </c>
      <c r="N100" s="129" t="s">
        <v>430</v>
      </c>
      <c r="O100" s="129" t="s">
        <v>430</v>
      </c>
      <c r="P100" s="129" t="s">
        <v>430</v>
      </c>
    </row>
    <row r="101" spans="1:16" ht="17.25" hidden="1" customHeight="1" x14ac:dyDescent="0.35">
      <c r="A101" s="127">
        <v>98</v>
      </c>
      <c r="B101" s="128" t="s">
        <v>431</v>
      </c>
      <c r="C101" s="127" t="s">
        <v>334</v>
      </c>
      <c r="D101" s="129" t="s">
        <v>432</v>
      </c>
      <c r="E101" s="129" t="s">
        <v>433</v>
      </c>
      <c r="F101" s="129" t="s">
        <v>433</v>
      </c>
      <c r="G101" s="129" t="s">
        <v>433</v>
      </c>
      <c r="H101" s="129">
        <v>18.93</v>
      </c>
      <c r="I101" s="129" t="s">
        <v>433</v>
      </c>
      <c r="J101" s="129" t="s">
        <v>433</v>
      </c>
      <c r="K101" s="129">
        <v>18.93</v>
      </c>
      <c r="L101" s="129" t="s">
        <v>433</v>
      </c>
      <c r="M101" s="129" t="s">
        <v>433</v>
      </c>
      <c r="N101" s="129" t="s">
        <v>433</v>
      </c>
      <c r="O101" s="129" t="s">
        <v>433</v>
      </c>
      <c r="P101" s="129" t="s">
        <v>433</v>
      </c>
    </row>
    <row r="102" spans="1:16" ht="17.25" hidden="1" customHeight="1" x14ac:dyDescent="0.35">
      <c r="A102" s="127">
        <v>99</v>
      </c>
      <c r="B102" s="128" t="s">
        <v>434</v>
      </c>
      <c r="C102" s="127" t="s">
        <v>334</v>
      </c>
      <c r="D102" s="129" t="s">
        <v>435</v>
      </c>
      <c r="E102" s="129" t="s">
        <v>436</v>
      </c>
      <c r="F102" s="129" t="s">
        <v>436</v>
      </c>
      <c r="G102" s="129" t="s">
        <v>436</v>
      </c>
      <c r="H102" s="129">
        <v>30.85</v>
      </c>
      <c r="I102" s="129" t="s">
        <v>436</v>
      </c>
      <c r="J102" s="129" t="s">
        <v>436</v>
      </c>
      <c r="K102" s="129">
        <v>30.85</v>
      </c>
      <c r="L102" s="129" t="s">
        <v>436</v>
      </c>
      <c r="M102" s="129" t="s">
        <v>436</v>
      </c>
      <c r="N102" s="129" t="s">
        <v>436</v>
      </c>
      <c r="O102" s="129" t="s">
        <v>436</v>
      </c>
      <c r="P102" s="129" t="s">
        <v>436</v>
      </c>
    </row>
    <row r="103" spans="1:16" ht="17.25" hidden="1" customHeight="1" x14ac:dyDescent="0.35">
      <c r="A103" s="127">
        <v>100</v>
      </c>
      <c r="B103" s="128" t="s">
        <v>437</v>
      </c>
      <c r="C103" s="127" t="s">
        <v>334</v>
      </c>
      <c r="D103" s="129" t="s">
        <v>438</v>
      </c>
      <c r="E103" s="129" t="s">
        <v>439</v>
      </c>
      <c r="F103" s="129" t="s">
        <v>439</v>
      </c>
      <c r="G103" s="129" t="s">
        <v>439</v>
      </c>
      <c r="H103" s="129">
        <v>50.7</v>
      </c>
      <c r="I103" s="129" t="s">
        <v>439</v>
      </c>
      <c r="J103" s="129" t="s">
        <v>439</v>
      </c>
      <c r="K103" s="129">
        <v>50.7</v>
      </c>
      <c r="L103" s="129" t="s">
        <v>439</v>
      </c>
      <c r="M103" s="129" t="s">
        <v>439</v>
      </c>
      <c r="N103" s="129" t="s">
        <v>439</v>
      </c>
      <c r="O103" s="129" t="s">
        <v>439</v>
      </c>
      <c r="P103" s="129" t="s">
        <v>439</v>
      </c>
    </row>
    <row r="104" spans="1:16" ht="17.25" hidden="1" customHeight="1" x14ac:dyDescent="0.35">
      <c r="A104" s="127">
        <v>101</v>
      </c>
      <c r="B104" s="128" t="s">
        <v>440</v>
      </c>
      <c r="C104" s="127" t="s">
        <v>334</v>
      </c>
      <c r="D104" s="129" t="s">
        <v>441</v>
      </c>
      <c r="E104" s="129" t="s">
        <v>442</v>
      </c>
      <c r="F104" s="129" t="s">
        <v>442</v>
      </c>
      <c r="G104" s="129" t="s">
        <v>442</v>
      </c>
      <c r="H104" s="129">
        <v>92.53</v>
      </c>
      <c r="I104" s="129" t="s">
        <v>442</v>
      </c>
      <c r="J104" s="129" t="s">
        <v>442</v>
      </c>
      <c r="K104" s="129">
        <v>92.53</v>
      </c>
      <c r="L104" s="129" t="s">
        <v>442</v>
      </c>
      <c r="M104" s="129" t="s">
        <v>442</v>
      </c>
      <c r="N104" s="129" t="s">
        <v>442</v>
      </c>
      <c r="O104" s="129" t="s">
        <v>442</v>
      </c>
      <c r="P104" s="129" t="s">
        <v>442</v>
      </c>
    </row>
    <row r="105" spans="1:16" ht="17.25" hidden="1" customHeight="1" x14ac:dyDescent="0.35">
      <c r="A105" s="127">
        <v>102</v>
      </c>
      <c r="B105" s="128" t="s">
        <v>443</v>
      </c>
      <c r="C105" s="127" t="s">
        <v>334</v>
      </c>
      <c r="D105" s="129" t="s">
        <v>444</v>
      </c>
      <c r="E105" s="129" t="s">
        <v>445</v>
      </c>
      <c r="F105" s="129" t="s">
        <v>445</v>
      </c>
      <c r="G105" s="129" t="s">
        <v>445</v>
      </c>
      <c r="H105" s="129">
        <v>3.62</v>
      </c>
      <c r="I105" s="129" t="s">
        <v>445</v>
      </c>
      <c r="J105" s="129" t="s">
        <v>445</v>
      </c>
      <c r="K105" s="129">
        <v>3.62</v>
      </c>
      <c r="L105" s="129" t="s">
        <v>445</v>
      </c>
      <c r="M105" s="129" t="s">
        <v>445</v>
      </c>
      <c r="N105" s="129" t="s">
        <v>445</v>
      </c>
      <c r="O105" s="129" t="s">
        <v>445</v>
      </c>
      <c r="P105" s="129" t="s">
        <v>445</v>
      </c>
    </row>
    <row r="106" spans="1:16" ht="17.25" hidden="1" customHeight="1" x14ac:dyDescent="0.35">
      <c r="A106" s="127">
        <v>103</v>
      </c>
      <c r="B106" s="128" t="s">
        <v>446</v>
      </c>
      <c r="C106" s="127" t="s">
        <v>334</v>
      </c>
      <c r="D106" s="129" t="s">
        <v>447</v>
      </c>
      <c r="E106" s="129" t="s">
        <v>448</v>
      </c>
      <c r="F106" s="129" t="s">
        <v>448</v>
      </c>
      <c r="G106" s="129" t="s">
        <v>448</v>
      </c>
      <c r="H106" s="129">
        <v>4.67</v>
      </c>
      <c r="I106" s="129" t="s">
        <v>448</v>
      </c>
      <c r="J106" s="129" t="s">
        <v>448</v>
      </c>
      <c r="K106" s="129">
        <v>4.67</v>
      </c>
      <c r="L106" s="129" t="s">
        <v>448</v>
      </c>
      <c r="M106" s="129" t="s">
        <v>448</v>
      </c>
      <c r="N106" s="129" t="s">
        <v>448</v>
      </c>
      <c r="O106" s="129" t="s">
        <v>448</v>
      </c>
      <c r="P106" s="129" t="s">
        <v>448</v>
      </c>
    </row>
    <row r="107" spans="1:16" ht="17.25" hidden="1" customHeight="1" x14ac:dyDescent="0.35">
      <c r="A107" s="127">
        <v>104</v>
      </c>
      <c r="B107" s="128" t="s">
        <v>449</v>
      </c>
      <c r="C107" s="127" t="s">
        <v>334</v>
      </c>
      <c r="D107" s="129" t="s">
        <v>450</v>
      </c>
      <c r="E107" s="129" t="s">
        <v>451</v>
      </c>
      <c r="F107" s="129" t="s">
        <v>451</v>
      </c>
      <c r="G107" s="129" t="s">
        <v>451</v>
      </c>
      <c r="H107" s="129">
        <v>8.41</v>
      </c>
      <c r="I107" s="129" t="s">
        <v>452</v>
      </c>
      <c r="J107" s="129" t="s">
        <v>452</v>
      </c>
      <c r="K107" s="129">
        <v>8.8800000000000008</v>
      </c>
      <c r="L107" s="129" t="s">
        <v>452</v>
      </c>
      <c r="M107" s="129" t="s">
        <v>452</v>
      </c>
      <c r="N107" s="129" t="s">
        <v>452</v>
      </c>
      <c r="O107" s="129" t="s">
        <v>452</v>
      </c>
      <c r="P107" s="129" t="s">
        <v>968</v>
      </c>
    </row>
    <row r="108" spans="1:16" ht="17.25" hidden="1" customHeight="1" x14ac:dyDescent="0.35">
      <c r="A108" s="127">
        <v>105</v>
      </c>
      <c r="B108" s="128" t="s">
        <v>453</v>
      </c>
      <c r="C108" s="127" t="s">
        <v>334</v>
      </c>
      <c r="D108" s="129" t="s">
        <v>432</v>
      </c>
      <c r="E108" s="129" t="s">
        <v>433</v>
      </c>
      <c r="F108" s="129" t="s">
        <v>433</v>
      </c>
      <c r="G108" s="129" t="s">
        <v>433</v>
      </c>
      <c r="H108" s="129">
        <v>18.93</v>
      </c>
      <c r="I108" s="129" t="s">
        <v>433</v>
      </c>
      <c r="J108" s="129" t="s">
        <v>433</v>
      </c>
      <c r="K108" s="129">
        <v>18.93</v>
      </c>
      <c r="L108" s="129" t="s">
        <v>433</v>
      </c>
      <c r="M108" s="129" t="s">
        <v>433</v>
      </c>
      <c r="N108" s="129" t="s">
        <v>433</v>
      </c>
      <c r="O108" s="129" t="s">
        <v>433</v>
      </c>
      <c r="P108" s="129" t="s">
        <v>433</v>
      </c>
    </row>
    <row r="109" spans="1:16" ht="17.25" hidden="1" customHeight="1" x14ac:dyDescent="0.35">
      <c r="A109" s="127">
        <v>106</v>
      </c>
      <c r="B109" s="128" t="s">
        <v>454</v>
      </c>
      <c r="C109" s="127" t="s">
        <v>334</v>
      </c>
      <c r="D109" s="129" t="s">
        <v>455</v>
      </c>
      <c r="E109" s="129" t="s">
        <v>456</v>
      </c>
      <c r="F109" s="129" t="s">
        <v>456</v>
      </c>
      <c r="G109" s="129" t="s">
        <v>456</v>
      </c>
      <c r="H109" s="129">
        <v>28.74</v>
      </c>
      <c r="I109" s="129" t="s">
        <v>456</v>
      </c>
      <c r="J109" s="129" t="s">
        <v>456</v>
      </c>
      <c r="K109" s="129">
        <v>28.74</v>
      </c>
      <c r="L109" s="129" t="s">
        <v>456</v>
      </c>
      <c r="M109" s="129" t="s">
        <v>456</v>
      </c>
      <c r="N109" s="129" t="s">
        <v>456</v>
      </c>
      <c r="O109" s="129" t="s">
        <v>456</v>
      </c>
      <c r="P109" s="129" t="s">
        <v>456</v>
      </c>
    </row>
    <row r="110" spans="1:16" ht="17.25" hidden="1" customHeight="1" x14ac:dyDescent="0.35">
      <c r="A110" s="127">
        <v>107</v>
      </c>
      <c r="B110" s="128" t="s">
        <v>457</v>
      </c>
      <c r="C110" s="127" t="s">
        <v>334</v>
      </c>
      <c r="D110" s="129" t="s">
        <v>458</v>
      </c>
      <c r="E110" s="129" t="s">
        <v>459</v>
      </c>
      <c r="F110" s="129" t="s">
        <v>459</v>
      </c>
      <c r="G110" s="129" t="s">
        <v>459</v>
      </c>
      <c r="H110" s="129">
        <v>60.52</v>
      </c>
      <c r="I110" s="129" t="s">
        <v>459</v>
      </c>
      <c r="J110" s="129" t="s">
        <v>459</v>
      </c>
      <c r="K110" s="129">
        <v>60.52</v>
      </c>
      <c r="L110" s="129" t="s">
        <v>459</v>
      </c>
      <c r="M110" s="129" t="s">
        <v>459</v>
      </c>
      <c r="N110" s="129" t="s">
        <v>459</v>
      </c>
      <c r="O110" s="129" t="s">
        <v>459</v>
      </c>
      <c r="P110" s="129" t="s">
        <v>459</v>
      </c>
    </row>
    <row r="111" spans="1:16" ht="17.25" hidden="1" customHeight="1" x14ac:dyDescent="0.35">
      <c r="A111" s="127">
        <v>108</v>
      </c>
      <c r="B111" s="128" t="s">
        <v>460</v>
      </c>
      <c r="C111" s="127" t="s">
        <v>334</v>
      </c>
      <c r="D111" s="129" t="s">
        <v>461</v>
      </c>
      <c r="E111" s="129" t="s">
        <v>462</v>
      </c>
      <c r="F111" s="129" t="s">
        <v>462</v>
      </c>
      <c r="G111" s="129" t="s">
        <v>462</v>
      </c>
      <c r="H111" s="129">
        <v>84.82</v>
      </c>
      <c r="I111" s="129" t="s">
        <v>462</v>
      </c>
      <c r="J111" s="129" t="s">
        <v>462</v>
      </c>
      <c r="K111" s="129">
        <v>84.82</v>
      </c>
      <c r="L111" s="129" t="s">
        <v>462</v>
      </c>
      <c r="M111" s="129" t="s">
        <v>462</v>
      </c>
      <c r="N111" s="129" t="s">
        <v>462</v>
      </c>
      <c r="O111" s="129" t="s">
        <v>462</v>
      </c>
      <c r="P111" s="129" t="s">
        <v>462</v>
      </c>
    </row>
    <row r="112" spans="1:16" ht="17.25" hidden="1" customHeight="1" x14ac:dyDescent="0.35">
      <c r="A112" s="127">
        <v>109</v>
      </c>
      <c r="B112" s="128" t="s">
        <v>463</v>
      </c>
      <c r="C112" s="127" t="s">
        <v>334</v>
      </c>
      <c r="D112" s="129" t="s">
        <v>464</v>
      </c>
      <c r="E112" s="129" t="s">
        <v>465</v>
      </c>
      <c r="F112" s="129" t="s">
        <v>465</v>
      </c>
      <c r="G112" s="129" t="s">
        <v>465</v>
      </c>
      <c r="H112" s="129">
        <v>171.03</v>
      </c>
      <c r="I112" s="129" t="s">
        <v>465</v>
      </c>
      <c r="J112" s="129" t="s">
        <v>465</v>
      </c>
      <c r="K112" s="129">
        <v>171.03</v>
      </c>
      <c r="L112" s="129" t="s">
        <v>465</v>
      </c>
      <c r="M112" s="129" t="s">
        <v>465</v>
      </c>
      <c r="N112" s="129" t="s">
        <v>465</v>
      </c>
      <c r="O112" s="129" t="s">
        <v>465</v>
      </c>
      <c r="P112" s="129" t="s">
        <v>969</v>
      </c>
    </row>
    <row r="113" spans="1:16" ht="17.25" hidden="1" customHeight="1" x14ac:dyDescent="0.35">
      <c r="A113" s="127">
        <v>110</v>
      </c>
      <c r="B113" s="128" t="s">
        <v>466</v>
      </c>
      <c r="C113" s="127" t="s">
        <v>334</v>
      </c>
      <c r="D113" s="129" t="s">
        <v>467</v>
      </c>
      <c r="E113" s="129" t="s">
        <v>468</v>
      </c>
      <c r="F113" s="129" t="s">
        <v>468</v>
      </c>
      <c r="G113" s="129" t="s">
        <v>468</v>
      </c>
      <c r="H113" s="129">
        <v>4.79</v>
      </c>
      <c r="I113" s="129" t="s">
        <v>468</v>
      </c>
      <c r="J113" s="129" t="s">
        <v>468</v>
      </c>
      <c r="K113" s="129">
        <v>4.79</v>
      </c>
      <c r="L113" s="129" t="s">
        <v>468</v>
      </c>
      <c r="M113" s="129" t="s">
        <v>468</v>
      </c>
      <c r="N113" s="129" t="s">
        <v>468</v>
      </c>
      <c r="O113" s="129" t="s">
        <v>468</v>
      </c>
      <c r="P113" s="129" t="s">
        <v>468</v>
      </c>
    </row>
    <row r="114" spans="1:16" ht="17.25" hidden="1" customHeight="1" x14ac:dyDescent="0.35">
      <c r="A114" s="127">
        <v>111</v>
      </c>
      <c r="B114" s="128" t="s">
        <v>469</v>
      </c>
      <c r="C114" s="127" t="s">
        <v>334</v>
      </c>
      <c r="D114" s="129" t="s">
        <v>470</v>
      </c>
      <c r="E114" s="129" t="s">
        <v>471</v>
      </c>
      <c r="F114" s="129" t="s">
        <v>471</v>
      </c>
      <c r="G114" s="129" t="s">
        <v>471</v>
      </c>
      <c r="H114" s="129">
        <v>6.54</v>
      </c>
      <c r="I114" s="129" t="s">
        <v>471</v>
      </c>
      <c r="J114" s="129" t="s">
        <v>471</v>
      </c>
      <c r="K114" s="129">
        <v>6.54</v>
      </c>
      <c r="L114" s="129" t="s">
        <v>471</v>
      </c>
      <c r="M114" s="129" t="s">
        <v>471</v>
      </c>
      <c r="N114" s="129" t="s">
        <v>471</v>
      </c>
      <c r="O114" s="129" t="s">
        <v>471</v>
      </c>
      <c r="P114" s="129" t="s">
        <v>471</v>
      </c>
    </row>
    <row r="115" spans="1:16" ht="17.25" hidden="1" customHeight="1" x14ac:dyDescent="0.35">
      <c r="A115" s="127">
        <v>112</v>
      </c>
      <c r="B115" s="128" t="s">
        <v>472</v>
      </c>
      <c r="C115" s="127" t="s">
        <v>334</v>
      </c>
      <c r="D115" s="129" t="s">
        <v>473</v>
      </c>
      <c r="E115" s="129" t="s">
        <v>474</v>
      </c>
      <c r="F115" s="129" t="s">
        <v>474</v>
      </c>
      <c r="G115" s="129" t="s">
        <v>474</v>
      </c>
      <c r="H115" s="129">
        <v>12.85</v>
      </c>
      <c r="I115" s="129" t="s">
        <v>474</v>
      </c>
      <c r="J115" s="129" t="s">
        <v>474</v>
      </c>
      <c r="K115" s="129">
        <v>12.85</v>
      </c>
      <c r="L115" s="129" t="s">
        <v>474</v>
      </c>
      <c r="M115" s="129" t="s">
        <v>474</v>
      </c>
      <c r="N115" s="129" t="s">
        <v>474</v>
      </c>
      <c r="O115" s="129" t="s">
        <v>474</v>
      </c>
      <c r="P115" s="129" t="s">
        <v>474</v>
      </c>
    </row>
    <row r="116" spans="1:16" ht="17.25" hidden="1" customHeight="1" x14ac:dyDescent="0.35">
      <c r="A116" s="127">
        <v>113</v>
      </c>
      <c r="B116" s="128" t="s">
        <v>475</v>
      </c>
      <c r="C116" s="127" t="s">
        <v>334</v>
      </c>
      <c r="D116" s="129" t="s">
        <v>476</v>
      </c>
      <c r="E116" s="129" t="s">
        <v>477</v>
      </c>
      <c r="F116" s="129" t="s">
        <v>477</v>
      </c>
      <c r="G116" s="129" t="s">
        <v>477</v>
      </c>
      <c r="H116" s="129">
        <v>18.23</v>
      </c>
      <c r="I116" s="129" t="s">
        <v>477</v>
      </c>
      <c r="J116" s="129" t="s">
        <v>477</v>
      </c>
      <c r="K116" s="129">
        <v>18.23</v>
      </c>
      <c r="L116" s="129" t="s">
        <v>477</v>
      </c>
      <c r="M116" s="129" t="s">
        <v>477</v>
      </c>
      <c r="N116" s="129" t="s">
        <v>477</v>
      </c>
      <c r="O116" s="129" t="s">
        <v>477</v>
      </c>
      <c r="P116" s="129" t="s">
        <v>477</v>
      </c>
    </row>
    <row r="117" spans="1:16" ht="17.25" hidden="1" customHeight="1" x14ac:dyDescent="0.35">
      <c r="A117" s="127">
        <v>114</v>
      </c>
      <c r="B117" s="128" t="s">
        <v>478</v>
      </c>
      <c r="C117" s="127" t="s">
        <v>334</v>
      </c>
      <c r="D117" s="129" t="s">
        <v>479</v>
      </c>
      <c r="E117" s="129" t="s">
        <v>480</v>
      </c>
      <c r="F117" s="129" t="s">
        <v>480</v>
      </c>
      <c r="G117" s="129" t="s">
        <v>480</v>
      </c>
      <c r="H117" s="129">
        <v>29.21</v>
      </c>
      <c r="I117" s="129" t="s">
        <v>480</v>
      </c>
      <c r="J117" s="129" t="s">
        <v>480</v>
      </c>
      <c r="K117" s="129">
        <v>29.21</v>
      </c>
      <c r="L117" s="129" t="s">
        <v>480</v>
      </c>
      <c r="M117" s="129" t="s">
        <v>480</v>
      </c>
      <c r="N117" s="129" t="s">
        <v>480</v>
      </c>
      <c r="O117" s="129" t="s">
        <v>480</v>
      </c>
      <c r="P117" s="129" t="s">
        <v>480</v>
      </c>
    </row>
    <row r="118" spans="1:16" ht="17.25" hidden="1" customHeight="1" x14ac:dyDescent="0.35">
      <c r="A118" s="127">
        <v>115</v>
      </c>
      <c r="B118" s="128" t="s">
        <v>481</v>
      </c>
      <c r="C118" s="127" t="s">
        <v>334</v>
      </c>
      <c r="D118" s="129" t="s">
        <v>341</v>
      </c>
      <c r="E118" s="129" t="s">
        <v>342</v>
      </c>
      <c r="F118" s="129" t="s">
        <v>342</v>
      </c>
      <c r="G118" s="129" t="s">
        <v>342</v>
      </c>
      <c r="H118" s="129">
        <v>36.450000000000003</v>
      </c>
      <c r="I118" s="129" t="s">
        <v>342</v>
      </c>
      <c r="J118" s="129" t="s">
        <v>342</v>
      </c>
      <c r="K118" s="129">
        <v>36.450000000000003</v>
      </c>
      <c r="L118" s="129" t="s">
        <v>342</v>
      </c>
      <c r="M118" s="129" t="s">
        <v>342</v>
      </c>
      <c r="N118" s="129" t="s">
        <v>342</v>
      </c>
      <c r="O118" s="129" t="s">
        <v>342</v>
      </c>
      <c r="P118" s="129" t="s">
        <v>342</v>
      </c>
    </row>
    <row r="119" spans="1:16" ht="17.25" hidden="1" customHeight="1" x14ac:dyDescent="0.35">
      <c r="A119" s="127">
        <v>116</v>
      </c>
      <c r="B119" s="128" t="s">
        <v>482</v>
      </c>
      <c r="C119" s="127" t="s">
        <v>334</v>
      </c>
      <c r="D119" s="129" t="s">
        <v>483</v>
      </c>
      <c r="E119" s="129" t="s">
        <v>484</v>
      </c>
      <c r="F119" s="129" t="s">
        <v>484</v>
      </c>
      <c r="G119" s="129" t="s">
        <v>484</v>
      </c>
      <c r="H119" s="129">
        <v>90.66</v>
      </c>
      <c r="I119" s="129" t="s">
        <v>484</v>
      </c>
      <c r="J119" s="129" t="s">
        <v>484</v>
      </c>
      <c r="K119" s="129">
        <v>90.66</v>
      </c>
      <c r="L119" s="129" t="s">
        <v>484</v>
      </c>
      <c r="M119" s="129" t="s">
        <v>484</v>
      </c>
      <c r="N119" s="129" t="s">
        <v>484</v>
      </c>
      <c r="O119" s="129" t="s">
        <v>484</v>
      </c>
      <c r="P119" s="129" t="s">
        <v>484</v>
      </c>
    </row>
    <row r="120" spans="1:16" ht="17.25" hidden="1" customHeight="1" x14ac:dyDescent="0.35">
      <c r="A120" s="127">
        <v>117</v>
      </c>
      <c r="B120" s="128" t="s">
        <v>485</v>
      </c>
      <c r="C120" s="127" t="s">
        <v>334</v>
      </c>
      <c r="D120" s="129" t="s">
        <v>486</v>
      </c>
      <c r="E120" s="129" t="s">
        <v>487</v>
      </c>
      <c r="F120" s="129" t="s">
        <v>487</v>
      </c>
      <c r="G120" s="129" t="s">
        <v>487</v>
      </c>
      <c r="H120" s="129">
        <v>148.6</v>
      </c>
      <c r="I120" s="129" t="s">
        <v>487</v>
      </c>
      <c r="J120" s="129" t="s">
        <v>487</v>
      </c>
      <c r="K120" s="129">
        <v>148.6</v>
      </c>
      <c r="L120" s="129" t="s">
        <v>487</v>
      </c>
      <c r="M120" s="129" t="s">
        <v>487</v>
      </c>
      <c r="N120" s="129" t="s">
        <v>487</v>
      </c>
      <c r="O120" s="129" t="s">
        <v>487</v>
      </c>
      <c r="P120" s="129" t="s">
        <v>487</v>
      </c>
    </row>
    <row r="121" spans="1:16" ht="17.25" hidden="1" customHeight="1" x14ac:dyDescent="0.35">
      <c r="A121" s="127">
        <v>118</v>
      </c>
      <c r="B121" s="128" t="s">
        <v>488</v>
      </c>
      <c r="C121" s="127" t="s">
        <v>334</v>
      </c>
      <c r="D121" s="129" t="s">
        <v>489</v>
      </c>
      <c r="E121" s="129" t="s">
        <v>490</v>
      </c>
      <c r="F121" s="129" t="s">
        <v>490</v>
      </c>
      <c r="G121" s="129" t="s">
        <v>490</v>
      </c>
      <c r="H121" s="129">
        <v>333.18</v>
      </c>
      <c r="I121" s="129" t="s">
        <v>490</v>
      </c>
      <c r="J121" s="129" t="s">
        <v>490</v>
      </c>
      <c r="K121" s="129">
        <v>333.18</v>
      </c>
      <c r="L121" s="129" t="s">
        <v>490</v>
      </c>
      <c r="M121" s="129" t="s">
        <v>490</v>
      </c>
      <c r="N121" s="129" t="s">
        <v>490</v>
      </c>
      <c r="O121" s="129" t="s">
        <v>490</v>
      </c>
      <c r="P121" s="129" t="s">
        <v>970</v>
      </c>
    </row>
    <row r="122" spans="1:16" ht="17.25" customHeight="1" x14ac:dyDescent="0.35">
      <c r="A122" s="127">
        <v>119</v>
      </c>
      <c r="B122" s="128" t="s">
        <v>491</v>
      </c>
      <c r="C122" s="127" t="s">
        <v>163</v>
      </c>
      <c r="D122" s="129" t="s">
        <v>492</v>
      </c>
      <c r="E122" s="129" t="s">
        <v>493</v>
      </c>
      <c r="F122" s="129" t="s">
        <v>493</v>
      </c>
      <c r="G122" s="129" t="s">
        <v>493</v>
      </c>
      <c r="H122" s="129">
        <v>173.11</v>
      </c>
      <c r="I122" s="129" t="s">
        <v>493</v>
      </c>
      <c r="J122" s="129" t="s">
        <v>493</v>
      </c>
      <c r="K122" s="129">
        <v>173.11</v>
      </c>
      <c r="L122" s="129" t="s">
        <v>493</v>
      </c>
      <c r="M122" s="129" t="s">
        <v>493</v>
      </c>
      <c r="N122" s="129" t="s">
        <v>493</v>
      </c>
      <c r="O122" s="129" t="s">
        <v>493</v>
      </c>
      <c r="P122" s="129" t="s">
        <v>493</v>
      </c>
    </row>
    <row r="123" spans="1:16" ht="17.25" customHeight="1" x14ac:dyDescent="0.35">
      <c r="A123" s="127">
        <v>120</v>
      </c>
      <c r="B123" s="128" t="s">
        <v>494</v>
      </c>
      <c r="C123" s="127" t="s">
        <v>163</v>
      </c>
      <c r="D123" s="129" t="s">
        <v>495</v>
      </c>
      <c r="E123" s="129" t="s">
        <v>496</v>
      </c>
      <c r="F123" s="129" t="s">
        <v>496</v>
      </c>
      <c r="G123" s="129" t="s">
        <v>496</v>
      </c>
      <c r="H123" s="129">
        <v>242.99</v>
      </c>
      <c r="I123" s="129" t="s">
        <v>496</v>
      </c>
      <c r="J123" s="129" t="s">
        <v>496</v>
      </c>
      <c r="K123" s="129">
        <v>242.99</v>
      </c>
      <c r="L123" s="129" t="s">
        <v>496</v>
      </c>
      <c r="M123" s="129" t="s">
        <v>496</v>
      </c>
      <c r="N123" s="129" t="s">
        <v>496</v>
      </c>
      <c r="O123" s="129" t="s">
        <v>496</v>
      </c>
      <c r="P123" s="129" t="s">
        <v>496</v>
      </c>
    </row>
    <row r="124" spans="1:16" ht="17.25" customHeight="1" x14ac:dyDescent="0.35">
      <c r="A124" s="127">
        <v>121</v>
      </c>
      <c r="B124" s="128" t="s">
        <v>497</v>
      </c>
      <c r="C124" s="127" t="s">
        <v>163</v>
      </c>
      <c r="D124" s="129" t="s">
        <v>498</v>
      </c>
      <c r="E124" s="129" t="s">
        <v>499</v>
      </c>
      <c r="F124" s="129" t="s">
        <v>499</v>
      </c>
      <c r="G124" s="129" t="s">
        <v>499</v>
      </c>
      <c r="H124" s="129">
        <v>411.28</v>
      </c>
      <c r="I124" s="129" t="s">
        <v>499</v>
      </c>
      <c r="J124" s="129" t="s">
        <v>499</v>
      </c>
      <c r="K124" s="129">
        <v>411.28</v>
      </c>
      <c r="L124" s="129" t="s">
        <v>499</v>
      </c>
      <c r="M124" s="129" t="s">
        <v>499</v>
      </c>
      <c r="N124" s="129" t="s">
        <v>499</v>
      </c>
      <c r="O124" s="129" t="s">
        <v>499</v>
      </c>
      <c r="P124" s="129" t="s">
        <v>499</v>
      </c>
    </row>
    <row r="125" spans="1:16" ht="17.25" customHeight="1" x14ac:dyDescent="0.35">
      <c r="A125" s="127">
        <v>122</v>
      </c>
      <c r="B125" s="128" t="s">
        <v>500</v>
      </c>
      <c r="C125" s="127" t="s">
        <v>163</v>
      </c>
      <c r="D125" s="129" t="s">
        <v>307</v>
      </c>
      <c r="E125" s="129" t="s">
        <v>501</v>
      </c>
      <c r="F125" s="129" t="s">
        <v>501</v>
      </c>
      <c r="G125" s="129" t="s">
        <v>501</v>
      </c>
      <c r="H125" s="129">
        <v>289.72000000000003</v>
      </c>
      <c r="I125" s="129" t="s">
        <v>501</v>
      </c>
      <c r="J125" s="129" t="s">
        <v>501</v>
      </c>
      <c r="K125" s="129">
        <v>289.72000000000003</v>
      </c>
      <c r="L125" s="129" t="s">
        <v>501</v>
      </c>
      <c r="M125" s="129" t="s">
        <v>501</v>
      </c>
      <c r="N125" s="129" t="s">
        <v>501</v>
      </c>
      <c r="O125" s="129" t="s">
        <v>501</v>
      </c>
      <c r="P125" s="129" t="s">
        <v>501</v>
      </c>
    </row>
    <row r="126" spans="1:16" ht="17.25" customHeight="1" x14ac:dyDescent="0.35">
      <c r="A126" s="127">
        <v>123</v>
      </c>
      <c r="B126" s="128" t="s">
        <v>502</v>
      </c>
      <c r="C126" s="127" t="s">
        <v>163</v>
      </c>
      <c r="D126" s="129" t="s">
        <v>503</v>
      </c>
      <c r="E126" s="129" t="s">
        <v>504</v>
      </c>
      <c r="F126" s="129" t="s">
        <v>504</v>
      </c>
      <c r="G126" s="129" t="s">
        <v>504</v>
      </c>
      <c r="H126" s="129">
        <v>383.18</v>
      </c>
      <c r="I126" s="129" t="s">
        <v>504</v>
      </c>
      <c r="J126" s="129" t="s">
        <v>504</v>
      </c>
      <c r="K126" s="129">
        <v>383.18</v>
      </c>
      <c r="L126" s="129" t="s">
        <v>504</v>
      </c>
      <c r="M126" s="129" t="s">
        <v>504</v>
      </c>
      <c r="N126" s="129" t="s">
        <v>504</v>
      </c>
      <c r="O126" s="129" t="s">
        <v>504</v>
      </c>
      <c r="P126" s="129" t="s">
        <v>504</v>
      </c>
    </row>
    <row r="127" spans="1:16" ht="17.25" customHeight="1" x14ac:dyDescent="0.35">
      <c r="A127" s="127">
        <v>124</v>
      </c>
      <c r="B127" s="128" t="s">
        <v>505</v>
      </c>
      <c r="C127" s="127" t="s">
        <v>163</v>
      </c>
      <c r="D127" s="129" t="s">
        <v>506</v>
      </c>
      <c r="E127" s="129" t="s">
        <v>507</v>
      </c>
      <c r="F127" s="129" t="s">
        <v>507</v>
      </c>
      <c r="G127" s="129" t="s">
        <v>507</v>
      </c>
      <c r="H127" s="129">
        <v>625.26</v>
      </c>
      <c r="I127" s="129" t="s">
        <v>507</v>
      </c>
      <c r="J127" s="129" t="s">
        <v>507</v>
      </c>
      <c r="K127" s="129">
        <v>625.26</v>
      </c>
      <c r="L127" s="129" t="s">
        <v>507</v>
      </c>
      <c r="M127" s="129" t="s">
        <v>507</v>
      </c>
      <c r="N127" s="129" t="s">
        <v>507</v>
      </c>
      <c r="O127" s="129" t="s">
        <v>507</v>
      </c>
      <c r="P127" s="129" t="s">
        <v>507</v>
      </c>
    </row>
    <row r="128" spans="1:16" ht="17.25" customHeight="1" x14ac:dyDescent="0.35">
      <c r="A128" s="127">
        <v>125</v>
      </c>
      <c r="B128" s="128" t="s">
        <v>508</v>
      </c>
      <c r="C128" s="127" t="s">
        <v>163</v>
      </c>
      <c r="D128" s="129" t="s">
        <v>509</v>
      </c>
      <c r="E128" s="129" t="s">
        <v>510</v>
      </c>
      <c r="F128" s="129" t="s">
        <v>510</v>
      </c>
      <c r="G128" s="129" t="s">
        <v>510</v>
      </c>
      <c r="H128" s="130">
        <v>1203.23</v>
      </c>
      <c r="I128" s="129" t="s">
        <v>510</v>
      </c>
      <c r="J128" s="129" t="s">
        <v>510</v>
      </c>
      <c r="K128" s="130">
        <v>1203.23</v>
      </c>
      <c r="L128" s="129" t="s">
        <v>510</v>
      </c>
      <c r="M128" s="129" t="s">
        <v>510</v>
      </c>
      <c r="N128" s="129" t="s">
        <v>510</v>
      </c>
      <c r="O128" s="129" t="s">
        <v>510</v>
      </c>
      <c r="P128" s="129" t="s">
        <v>510</v>
      </c>
    </row>
    <row r="129" spans="1:16" ht="17.25" customHeight="1" x14ac:dyDescent="0.35">
      <c r="A129" s="127">
        <v>126</v>
      </c>
      <c r="B129" s="128" t="s">
        <v>511</v>
      </c>
      <c r="C129" s="127" t="s">
        <v>163</v>
      </c>
      <c r="D129" s="129" t="s">
        <v>512</v>
      </c>
      <c r="E129" s="129" t="s">
        <v>513</v>
      </c>
      <c r="F129" s="129" t="s">
        <v>513</v>
      </c>
      <c r="G129" s="129" t="s">
        <v>513</v>
      </c>
      <c r="H129" s="130">
        <v>2219.4899999999998</v>
      </c>
      <c r="I129" s="129" t="s">
        <v>513</v>
      </c>
      <c r="J129" s="129" t="s">
        <v>513</v>
      </c>
      <c r="K129" s="130">
        <v>2219.4899999999998</v>
      </c>
      <c r="L129" s="129" t="s">
        <v>513</v>
      </c>
      <c r="M129" s="129" t="s">
        <v>513</v>
      </c>
      <c r="N129" s="129" t="s">
        <v>513</v>
      </c>
      <c r="O129" s="129" t="s">
        <v>513</v>
      </c>
      <c r="P129" s="129" t="s">
        <v>513</v>
      </c>
    </row>
    <row r="130" spans="1:16" ht="17.25" hidden="1" customHeight="1" x14ac:dyDescent="0.35">
      <c r="A130" s="127">
        <v>127</v>
      </c>
      <c r="B130" s="128" t="s">
        <v>514</v>
      </c>
      <c r="C130" s="127" t="s">
        <v>257</v>
      </c>
      <c r="D130" s="129" t="s">
        <v>341</v>
      </c>
      <c r="E130" s="129" t="s">
        <v>342</v>
      </c>
      <c r="F130" s="129" t="s">
        <v>342</v>
      </c>
      <c r="G130" s="129" t="s">
        <v>342</v>
      </c>
      <c r="H130" s="129">
        <v>36.450000000000003</v>
      </c>
      <c r="I130" s="129" t="s">
        <v>342</v>
      </c>
      <c r="J130" s="129" t="s">
        <v>342</v>
      </c>
      <c r="K130" s="129">
        <v>36.450000000000003</v>
      </c>
      <c r="L130" s="129" t="s">
        <v>342</v>
      </c>
      <c r="M130" s="129" t="s">
        <v>342</v>
      </c>
      <c r="N130" s="129" t="s">
        <v>342</v>
      </c>
      <c r="O130" s="129" t="s">
        <v>342</v>
      </c>
      <c r="P130" s="129" t="s">
        <v>342</v>
      </c>
    </row>
    <row r="131" spans="1:16" ht="17.25" hidden="1" customHeight="1" x14ac:dyDescent="0.35">
      <c r="A131" s="127">
        <v>128</v>
      </c>
      <c r="B131" s="128" t="s">
        <v>515</v>
      </c>
      <c r="C131" s="127" t="s">
        <v>516</v>
      </c>
      <c r="D131" s="129" t="s">
        <v>517</v>
      </c>
      <c r="E131" s="129" t="s">
        <v>518</v>
      </c>
      <c r="F131" s="129" t="s">
        <v>518</v>
      </c>
      <c r="G131" s="129" t="s">
        <v>518</v>
      </c>
      <c r="H131" s="129">
        <v>266.36</v>
      </c>
      <c r="I131" s="129" t="s">
        <v>518</v>
      </c>
      <c r="J131" s="129" t="s">
        <v>518</v>
      </c>
      <c r="K131" s="129">
        <v>266.36</v>
      </c>
      <c r="L131" s="129" t="s">
        <v>518</v>
      </c>
      <c r="M131" s="129" t="s">
        <v>518</v>
      </c>
      <c r="N131" s="129" t="s">
        <v>518</v>
      </c>
      <c r="O131" s="129" t="s">
        <v>518</v>
      </c>
      <c r="P131" s="129" t="s">
        <v>518</v>
      </c>
    </row>
    <row r="132" spans="1:16" ht="17.25" hidden="1" customHeight="1" x14ac:dyDescent="0.35">
      <c r="A132" s="127">
        <v>129</v>
      </c>
      <c r="B132" s="128" t="s">
        <v>519</v>
      </c>
      <c r="C132" s="127" t="s">
        <v>516</v>
      </c>
      <c r="D132" s="129" t="s">
        <v>154</v>
      </c>
      <c r="E132" s="129" t="s">
        <v>155</v>
      </c>
      <c r="F132" s="129" t="s">
        <v>155</v>
      </c>
      <c r="G132" s="129" t="s">
        <v>155</v>
      </c>
      <c r="H132" s="129">
        <v>14.02</v>
      </c>
      <c r="I132" s="129" t="s">
        <v>155</v>
      </c>
      <c r="J132" s="129" t="s">
        <v>155</v>
      </c>
      <c r="K132" s="129">
        <v>14.02</v>
      </c>
      <c r="L132" s="129" t="s">
        <v>155</v>
      </c>
      <c r="M132" s="129" t="s">
        <v>155</v>
      </c>
      <c r="N132" s="129" t="s">
        <v>155</v>
      </c>
      <c r="O132" s="129" t="s">
        <v>155</v>
      </c>
      <c r="P132" s="129" t="s">
        <v>155</v>
      </c>
    </row>
    <row r="133" spans="1:16" ht="17.25" hidden="1" customHeight="1" x14ac:dyDescent="0.35">
      <c r="A133" s="127">
        <v>130</v>
      </c>
      <c r="B133" s="128" t="s">
        <v>520</v>
      </c>
      <c r="C133" s="127" t="s">
        <v>516</v>
      </c>
      <c r="D133" s="129" t="s">
        <v>521</v>
      </c>
      <c r="E133" s="129" t="s">
        <v>522</v>
      </c>
      <c r="F133" s="129" t="s">
        <v>522</v>
      </c>
      <c r="G133" s="129" t="s">
        <v>522</v>
      </c>
      <c r="H133" s="129">
        <v>31.78</v>
      </c>
      <c r="I133" s="129" t="s">
        <v>522</v>
      </c>
      <c r="J133" s="129" t="s">
        <v>522</v>
      </c>
      <c r="K133" s="129">
        <v>31.78</v>
      </c>
      <c r="L133" s="129" t="s">
        <v>522</v>
      </c>
      <c r="M133" s="129" t="s">
        <v>522</v>
      </c>
      <c r="N133" s="129" t="s">
        <v>522</v>
      </c>
      <c r="O133" s="129" t="s">
        <v>522</v>
      </c>
      <c r="P133" s="129" t="s">
        <v>522</v>
      </c>
    </row>
    <row r="134" spans="1:16" ht="17.25" hidden="1" customHeight="1" x14ac:dyDescent="0.35">
      <c r="A134" s="127">
        <v>131</v>
      </c>
      <c r="B134" s="128" t="s">
        <v>523</v>
      </c>
      <c r="C134" s="127" t="s">
        <v>516</v>
      </c>
      <c r="D134" s="129" t="s">
        <v>350</v>
      </c>
      <c r="E134" s="129" t="s">
        <v>351</v>
      </c>
      <c r="F134" s="129" t="s">
        <v>351</v>
      </c>
      <c r="G134" s="129" t="s">
        <v>351</v>
      </c>
      <c r="H134" s="129">
        <v>34.58</v>
      </c>
      <c r="I134" s="129" t="s">
        <v>351</v>
      </c>
      <c r="J134" s="129" t="s">
        <v>351</v>
      </c>
      <c r="K134" s="129">
        <v>34.58</v>
      </c>
      <c r="L134" s="129" t="s">
        <v>351</v>
      </c>
      <c r="M134" s="129" t="s">
        <v>351</v>
      </c>
      <c r="N134" s="129" t="s">
        <v>351</v>
      </c>
      <c r="O134" s="129" t="s">
        <v>351</v>
      </c>
      <c r="P134" s="129" t="s">
        <v>351</v>
      </c>
    </row>
    <row r="135" spans="1:16" ht="17.25" hidden="1" customHeight="1" x14ac:dyDescent="0.35">
      <c r="A135" s="127">
        <v>132</v>
      </c>
      <c r="B135" s="128" t="s">
        <v>524</v>
      </c>
      <c r="C135" s="127" t="s">
        <v>516</v>
      </c>
      <c r="D135" s="129" t="s">
        <v>525</v>
      </c>
      <c r="E135" s="129" t="s">
        <v>364</v>
      </c>
      <c r="F135" s="129" t="s">
        <v>364</v>
      </c>
      <c r="G135" s="129" t="s">
        <v>364</v>
      </c>
      <c r="H135" s="129">
        <v>42.06</v>
      </c>
      <c r="I135" s="129" t="s">
        <v>364</v>
      </c>
      <c r="J135" s="129" t="s">
        <v>364</v>
      </c>
      <c r="K135" s="129">
        <v>42.06</v>
      </c>
      <c r="L135" s="129" t="s">
        <v>364</v>
      </c>
      <c r="M135" s="129" t="s">
        <v>364</v>
      </c>
      <c r="N135" s="129" t="s">
        <v>364</v>
      </c>
      <c r="O135" s="129" t="s">
        <v>364</v>
      </c>
      <c r="P135" s="129" t="s">
        <v>364</v>
      </c>
    </row>
    <row r="136" spans="1:16" ht="17.25" hidden="1" customHeight="1" x14ac:dyDescent="0.35">
      <c r="A136" s="127">
        <v>133</v>
      </c>
      <c r="B136" s="128" t="s">
        <v>526</v>
      </c>
      <c r="C136" s="127" t="s">
        <v>516</v>
      </c>
      <c r="D136" s="129" t="s">
        <v>527</v>
      </c>
      <c r="E136" s="129" t="s">
        <v>528</v>
      </c>
      <c r="F136" s="129" t="s">
        <v>528</v>
      </c>
      <c r="G136" s="129" t="s">
        <v>528</v>
      </c>
      <c r="H136" s="129">
        <v>45.79</v>
      </c>
      <c r="I136" s="129" t="s">
        <v>528</v>
      </c>
      <c r="J136" s="129" t="s">
        <v>528</v>
      </c>
      <c r="K136" s="129">
        <v>45.79</v>
      </c>
      <c r="L136" s="129" t="s">
        <v>528</v>
      </c>
      <c r="M136" s="129" t="s">
        <v>528</v>
      </c>
      <c r="N136" s="129" t="s">
        <v>528</v>
      </c>
      <c r="O136" s="129" t="s">
        <v>528</v>
      </c>
      <c r="P136" s="129" t="s">
        <v>528</v>
      </c>
    </row>
    <row r="137" spans="1:16" ht="17.25" hidden="1" customHeight="1" x14ac:dyDescent="0.35">
      <c r="A137" s="127">
        <v>134</v>
      </c>
      <c r="B137" s="128" t="s">
        <v>529</v>
      </c>
      <c r="C137" s="127" t="s">
        <v>530</v>
      </c>
      <c r="D137" s="129" t="s">
        <v>154</v>
      </c>
      <c r="E137" s="129" t="s">
        <v>124</v>
      </c>
      <c r="F137" s="129" t="s">
        <v>124</v>
      </c>
      <c r="G137" s="129" t="s">
        <v>124</v>
      </c>
      <c r="H137" s="129" t="s">
        <v>234</v>
      </c>
      <c r="I137" s="129" t="s">
        <v>124</v>
      </c>
      <c r="J137" s="129" t="s">
        <v>124</v>
      </c>
      <c r="K137" s="129" t="s">
        <v>234</v>
      </c>
      <c r="L137" s="129" t="s">
        <v>124</v>
      </c>
      <c r="M137" s="129" t="s">
        <v>124</v>
      </c>
      <c r="N137" s="129" t="s">
        <v>124</v>
      </c>
      <c r="O137" s="129" t="s">
        <v>124</v>
      </c>
      <c r="P137" s="129" t="s">
        <v>155</v>
      </c>
    </row>
    <row r="138" spans="1:16" ht="17.25" hidden="1" customHeight="1" x14ac:dyDescent="0.35">
      <c r="A138" s="127">
        <v>135</v>
      </c>
      <c r="B138" s="128" t="s">
        <v>531</v>
      </c>
      <c r="C138" s="127" t="s">
        <v>516</v>
      </c>
      <c r="D138" s="129" t="s">
        <v>394</v>
      </c>
      <c r="E138" s="129" t="s">
        <v>369</v>
      </c>
      <c r="F138" s="129" t="s">
        <v>369</v>
      </c>
      <c r="G138" s="129" t="s">
        <v>369</v>
      </c>
      <c r="H138" s="129">
        <v>50</v>
      </c>
      <c r="I138" s="129" t="s">
        <v>532</v>
      </c>
      <c r="J138" s="129" t="s">
        <v>532</v>
      </c>
      <c r="K138" s="129">
        <v>50</v>
      </c>
      <c r="L138" s="129" t="s">
        <v>532</v>
      </c>
      <c r="M138" s="129" t="s">
        <v>532</v>
      </c>
      <c r="N138" s="129" t="s">
        <v>532</v>
      </c>
      <c r="O138" s="129" t="s">
        <v>532</v>
      </c>
      <c r="P138" s="129" t="s">
        <v>971</v>
      </c>
    </row>
    <row r="139" spans="1:16" ht="17.25" hidden="1" customHeight="1" x14ac:dyDescent="0.35">
      <c r="A139" s="127">
        <v>136</v>
      </c>
      <c r="B139" s="128" t="s">
        <v>533</v>
      </c>
      <c r="C139" s="127" t="s">
        <v>516</v>
      </c>
      <c r="D139" s="129" t="s">
        <v>534</v>
      </c>
      <c r="E139" s="129" t="s">
        <v>398</v>
      </c>
      <c r="F139" s="129" t="s">
        <v>398</v>
      </c>
      <c r="G139" s="129" t="s">
        <v>398</v>
      </c>
      <c r="H139" s="129">
        <v>59.81</v>
      </c>
      <c r="I139" s="129" t="s">
        <v>535</v>
      </c>
      <c r="J139" s="129" t="s">
        <v>535</v>
      </c>
      <c r="K139" s="129">
        <v>59.81</v>
      </c>
      <c r="L139" s="129" t="s">
        <v>535</v>
      </c>
      <c r="M139" s="129" t="s">
        <v>535</v>
      </c>
      <c r="N139" s="129" t="s">
        <v>535</v>
      </c>
      <c r="O139" s="129" t="s">
        <v>535</v>
      </c>
      <c r="P139" s="129" t="s">
        <v>972</v>
      </c>
    </row>
    <row r="140" spans="1:16" ht="17.25" hidden="1" customHeight="1" x14ac:dyDescent="0.35">
      <c r="A140" s="127">
        <v>137</v>
      </c>
      <c r="B140" s="128" t="s">
        <v>536</v>
      </c>
      <c r="C140" s="127" t="s">
        <v>516</v>
      </c>
      <c r="D140" s="129" t="s">
        <v>537</v>
      </c>
      <c r="E140" s="129" t="s">
        <v>538</v>
      </c>
      <c r="F140" s="129" t="s">
        <v>538</v>
      </c>
      <c r="G140" s="129" t="s">
        <v>538</v>
      </c>
      <c r="H140" s="129">
        <v>78.5</v>
      </c>
      <c r="I140" s="129" t="s">
        <v>538</v>
      </c>
      <c r="J140" s="129" t="s">
        <v>538</v>
      </c>
      <c r="K140" s="129">
        <v>78.5</v>
      </c>
      <c r="L140" s="129" t="s">
        <v>538</v>
      </c>
      <c r="M140" s="129" t="s">
        <v>538</v>
      </c>
      <c r="N140" s="129" t="s">
        <v>538</v>
      </c>
      <c r="O140" s="129" t="s">
        <v>538</v>
      </c>
      <c r="P140" s="129" t="s">
        <v>538</v>
      </c>
    </row>
    <row r="141" spans="1:16" ht="17.25" hidden="1" customHeight="1" x14ac:dyDescent="0.35">
      <c r="A141" s="127">
        <v>138</v>
      </c>
      <c r="B141" s="128" t="s">
        <v>539</v>
      </c>
      <c r="C141" s="127" t="s">
        <v>516</v>
      </c>
      <c r="D141" s="129" t="s">
        <v>540</v>
      </c>
      <c r="E141" s="129" t="s">
        <v>541</v>
      </c>
      <c r="F141" s="129" t="s">
        <v>541</v>
      </c>
      <c r="G141" s="129" t="s">
        <v>541</v>
      </c>
      <c r="H141" s="129">
        <v>64.489999999999995</v>
      </c>
      <c r="I141" s="129" t="s">
        <v>541</v>
      </c>
      <c r="J141" s="129" t="s">
        <v>541</v>
      </c>
      <c r="K141" s="129">
        <v>64.489999999999995</v>
      </c>
      <c r="L141" s="129" t="s">
        <v>541</v>
      </c>
      <c r="M141" s="129" t="s">
        <v>541</v>
      </c>
      <c r="N141" s="129" t="s">
        <v>541</v>
      </c>
      <c r="O141" s="129" t="s">
        <v>541</v>
      </c>
      <c r="P141" s="129" t="s">
        <v>541</v>
      </c>
    </row>
    <row r="142" spans="1:16" ht="17.25" hidden="1" customHeight="1" x14ac:dyDescent="0.35">
      <c r="A142" s="127">
        <v>139</v>
      </c>
      <c r="B142" s="128" t="s">
        <v>542</v>
      </c>
      <c r="C142" s="127" t="s">
        <v>516</v>
      </c>
      <c r="D142" s="129" t="s">
        <v>543</v>
      </c>
      <c r="E142" s="129" t="s">
        <v>544</v>
      </c>
      <c r="F142" s="129" t="s">
        <v>544</v>
      </c>
      <c r="G142" s="129" t="s">
        <v>544</v>
      </c>
      <c r="H142" s="129">
        <v>37.380000000000003</v>
      </c>
      <c r="I142" s="129" t="s">
        <v>544</v>
      </c>
      <c r="J142" s="129" t="s">
        <v>544</v>
      </c>
      <c r="K142" s="129">
        <v>37.380000000000003</v>
      </c>
      <c r="L142" s="129" t="s">
        <v>544</v>
      </c>
      <c r="M142" s="129" t="s">
        <v>544</v>
      </c>
      <c r="N142" s="129" t="s">
        <v>544</v>
      </c>
      <c r="O142" s="129" t="s">
        <v>544</v>
      </c>
      <c r="P142" s="129" t="s">
        <v>544</v>
      </c>
    </row>
    <row r="143" spans="1:16" ht="17.25" hidden="1" customHeight="1" x14ac:dyDescent="0.35">
      <c r="A143" s="127">
        <v>140</v>
      </c>
      <c r="B143" s="128" t="s">
        <v>545</v>
      </c>
      <c r="C143" s="127" t="s">
        <v>516</v>
      </c>
      <c r="D143" s="129" t="s">
        <v>546</v>
      </c>
      <c r="E143" s="129" t="s">
        <v>547</v>
      </c>
      <c r="F143" s="129" t="s">
        <v>547</v>
      </c>
      <c r="G143" s="129" t="s">
        <v>547</v>
      </c>
      <c r="H143" s="129">
        <v>42.99</v>
      </c>
      <c r="I143" s="129" t="s">
        <v>547</v>
      </c>
      <c r="J143" s="129" t="s">
        <v>547</v>
      </c>
      <c r="K143" s="129">
        <v>42.99</v>
      </c>
      <c r="L143" s="129" t="s">
        <v>547</v>
      </c>
      <c r="M143" s="129" t="s">
        <v>547</v>
      </c>
      <c r="N143" s="129" t="s">
        <v>547</v>
      </c>
      <c r="O143" s="129" t="s">
        <v>547</v>
      </c>
      <c r="P143" s="129" t="s">
        <v>973</v>
      </c>
    </row>
    <row r="144" spans="1:16" ht="17.25" hidden="1" customHeight="1" x14ac:dyDescent="0.35">
      <c r="A144" s="127">
        <v>141</v>
      </c>
      <c r="B144" s="128" t="s">
        <v>548</v>
      </c>
      <c r="C144" s="127" t="s">
        <v>516</v>
      </c>
      <c r="D144" s="129" t="s">
        <v>549</v>
      </c>
      <c r="E144" s="129" t="s">
        <v>550</v>
      </c>
      <c r="F144" s="129" t="s">
        <v>550</v>
      </c>
      <c r="G144" s="129" t="s">
        <v>550</v>
      </c>
      <c r="H144" s="129">
        <v>217.29</v>
      </c>
      <c r="I144" s="129" t="s">
        <v>550</v>
      </c>
      <c r="J144" s="129" t="s">
        <v>550</v>
      </c>
      <c r="K144" s="129">
        <v>217.29</v>
      </c>
      <c r="L144" s="129" t="s">
        <v>550</v>
      </c>
      <c r="M144" s="129" t="s">
        <v>550</v>
      </c>
      <c r="N144" s="129" t="s">
        <v>550</v>
      </c>
      <c r="O144" s="129" t="s">
        <v>550</v>
      </c>
      <c r="P144" s="129" t="s">
        <v>550</v>
      </c>
    </row>
    <row r="145" spans="1:16" ht="17.25" hidden="1" customHeight="1" x14ac:dyDescent="0.35">
      <c r="A145" s="127">
        <v>142</v>
      </c>
      <c r="B145" s="128" t="s">
        <v>551</v>
      </c>
      <c r="C145" s="127" t="s">
        <v>516</v>
      </c>
      <c r="D145" s="129" t="s">
        <v>552</v>
      </c>
      <c r="E145" s="129" t="s">
        <v>553</v>
      </c>
      <c r="F145" s="129" t="s">
        <v>553</v>
      </c>
      <c r="G145" s="129" t="s">
        <v>553</v>
      </c>
      <c r="H145" s="129">
        <v>282.70999999999998</v>
      </c>
      <c r="I145" s="129" t="s">
        <v>553</v>
      </c>
      <c r="J145" s="129" t="s">
        <v>553</v>
      </c>
      <c r="K145" s="129">
        <v>282.70999999999998</v>
      </c>
      <c r="L145" s="129" t="s">
        <v>553</v>
      </c>
      <c r="M145" s="129" t="s">
        <v>553</v>
      </c>
      <c r="N145" s="129" t="s">
        <v>553</v>
      </c>
      <c r="O145" s="129" t="s">
        <v>553</v>
      </c>
      <c r="P145" s="129" t="s">
        <v>553</v>
      </c>
    </row>
    <row r="146" spans="1:16" ht="17.25" hidden="1" customHeight="1" x14ac:dyDescent="0.35">
      <c r="A146" s="127">
        <v>143</v>
      </c>
      <c r="B146" s="128" t="s">
        <v>554</v>
      </c>
      <c r="C146" s="127" t="s">
        <v>516</v>
      </c>
      <c r="D146" s="129" t="s">
        <v>555</v>
      </c>
      <c r="E146" s="129" t="s">
        <v>124</v>
      </c>
      <c r="F146" s="129" t="s">
        <v>124</v>
      </c>
      <c r="G146" s="129" t="s">
        <v>124</v>
      </c>
      <c r="H146" s="129" t="s">
        <v>234</v>
      </c>
      <c r="I146" s="129" t="s">
        <v>124</v>
      </c>
      <c r="J146" s="129" t="s">
        <v>124</v>
      </c>
      <c r="K146" s="129" t="s">
        <v>234</v>
      </c>
      <c r="L146" s="129" t="s">
        <v>124</v>
      </c>
      <c r="M146" s="129" t="s">
        <v>124</v>
      </c>
      <c r="N146" s="129" t="s">
        <v>124</v>
      </c>
      <c r="O146" s="129" t="s">
        <v>124</v>
      </c>
      <c r="P146" s="129" t="s">
        <v>556</v>
      </c>
    </row>
    <row r="147" spans="1:16" ht="17.25" hidden="1" customHeight="1" x14ac:dyDescent="0.35">
      <c r="A147" s="127">
        <v>144</v>
      </c>
      <c r="B147" s="128" t="s">
        <v>557</v>
      </c>
      <c r="C147" s="127" t="s">
        <v>516</v>
      </c>
      <c r="D147" s="129" t="s">
        <v>558</v>
      </c>
      <c r="E147" s="129" t="s">
        <v>559</v>
      </c>
      <c r="F147" s="129" t="s">
        <v>559</v>
      </c>
      <c r="G147" s="129" t="s">
        <v>559</v>
      </c>
      <c r="H147" s="129">
        <v>149.53</v>
      </c>
      <c r="I147" s="129" t="s">
        <v>559</v>
      </c>
      <c r="J147" s="129" t="s">
        <v>559</v>
      </c>
      <c r="K147" s="129">
        <v>149.53</v>
      </c>
      <c r="L147" s="129" t="s">
        <v>559</v>
      </c>
      <c r="M147" s="129" t="s">
        <v>559</v>
      </c>
      <c r="N147" s="129" t="s">
        <v>559</v>
      </c>
      <c r="O147" s="129" t="s">
        <v>559</v>
      </c>
      <c r="P147" s="129" t="s">
        <v>559</v>
      </c>
    </row>
    <row r="148" spans="1:16" ht="17.25" hidden="1" customHeight="1" x14ac:dyDescent="0.35">
      <c r="A148" s="127">
        <v>145</v>
      </c>
      <c r="B148" s="128" t="s">
        <v>560</v>
      </c>
      <c r="C148" s="127" t="s">
        <v>516</v>
      </c>
      <c r="D148" s="129" t="s">
        <v>561</v>
      </c>
      <c r="E148" s="129" t="s">
        <v>562</v>
      </c>
      <c r="F148" s="129" t="s">
        <v>562</v>
      </c>
      <c r="G148" s="129" t="s">
        <v>562</v>
      </c>
      <c r="H148" s="129">
        <v>138.32</v>
      </c>
      <c r="I148" s="129" t="s">
        <v>562</v>
      </c>
      <c r="J148" s="129" t="s">
        <v>562</v>
      </c>
      <c r="K148" s="129">
        <v>138.32</v>
      </c>
      <c r="L148" s="129" t="s">
        <v>562</v>
      </c>
      <c r="M148" s="129" t="s">
        <v>562</v>
      </c>
      <c r="N148" s="129" t="s">
        <v>562</v>
      </c>
      <c r="O148" s="129" t="s">
        <v>562</v>
      </c>
      <c r="P148" s="129" t="s">
        <v>928</v>
      </c>
    </row>
    <row r="149" spans="1:16" ht="17.25" hidden="1" customHeight="1" x14ac:dyDescent="0.35">
      <c r="A149" s="127">
        <v>146</v>
      </c>
      <c r="B149" s="128" t="s">
        <v>563</v>
      </c>
      <c r="C149" s="127" t="s">
        <v>516</v>
      </c>
      <c r="D149" s="129" t="s">
        <v>564</v>
      </c>
      <c r="E149" s="129" t="s">
        <v>291</v>
      </c>
      <c r="F149" s="129" t="s">
        <v>291</v>
      </c>
      <c r="G149" s="129" t="s">
        <v>291</v>
      </c>
      <c r="H149" s="129">
        <v>171.03</v>
      </c>
      <c r="I149" s="129" t="s">
        <v>465</v>
      </c>
      <c r="J149" s="129" t="s">
        <v>465</v>
      </c>
      <c r="K149" s="129">
        <v>171.03</v>
      </c>
      <c r="L149" s="129" t="s">
        <v>465</v>
      </c>
      <c r="M149" s="129" t="s">
        <v>465</v>
      </c>
      <c r="N149" s="129" t="s">
        <v>465</v>
      </c>
      <c r="O149" s="129" t="s">
        <v>465</v>
      </c>
      <c r="P149" s="129" t="s">
        <v>974</v>
      </c>
    </row>
    <row r="150" spans="1:16" ht="17.25" hidden="1" customHeight="1" x14ac:dyDescent="0.35">
      <c r="A150" s="127">
        <v>147</v>
      </c>
      <c r="B150" s="128" t="s">
        <v>565</v>
      </c>
      <c r="C150" s="127" t="s">
        <v>516</v>
      </c>
      <c r="D150" s="129" t="s">
        <v>566</v>
      </c>
      <c r="E150" s="129" t="s">
        <v>567</v>
      </c>
      <c r="F150" s="129" t="s">
        <v>567</v>
      </c>
      <c r="G150" s="129" t="s">
        <v>567</v>
      </c>
      <c r="H150" s="129">
        <v>203.27</v>
      </c>
      <c r="I150" s="129" t="s">
        <v>567</v>
      </c>
      <c r="J150" s="129" t="s">
        <v>567</v>
      </c>
      <c r="K150" s="129">
        <v>203.27</v>
      </c>
      <c r="L150" s="129" t="s">
        <v>567</v>
      </c>
      <c r="M150" s="129" t="s">
        <v>567</v>
      </c>
      <c r="N150" s="129" t="s">
        <v>567</v>
      </c>
      <c r="O150" s="129" t="s">
        <v>567</v>
      </c>
      <c r="P150" s="129" t="s">
        <v>567</v>
      </c>
    </row>
    <row r="151" spans="1:16" ht="17.25" hidden="1" customHeight="1" x14ac:dyDescent="0.35">
      <c r="A151" s="127">
        <v>148</v>
      </c>
      <c r="B151" s="128" t="s">
        <v>568</v>
      </c>
      <c r="C151" s="127" t="s">
        <v>516</v>
      </c>
      <c r="D151" s="129" t="s">
        <v>569</v>
      </c>
      <c r="E151" s="129" t="s">
        <v>570</v>
      </c>
      <c r="F151" s="129" t="s">
        <v>570</v>
      </c>
      <c r="G151" s="129" t="s">
        <v>570</v>
      </c>
      <c r="H151" s="130">
        <v>1200.94</v>
      </c>
      <c r="I151" s="129" t="s">
        <v>570</v>
      </c>
      <c r="J151" s="129" t="s">
        <v>570</v>
      </c>
      <c r="K151" s="130">
        <v>1200.94</v>
      </c>
      <c r="L151" s="129" t="s">
        <v>570</v>
      </c>
      <c r="M151" s="129" t="s">
        <v>570</v>
      </c>
      <c r="N151" s="129" t="s">
        <v>570</v>
      </c>
      <c r="O151" s="129" t="s">
        <v>570</v>
      </c>
      <c r="P151" s="129" t="s">
        <v>570</v>
      </c>
    </row>
    <row r="152" spans="1:16" ht="17.25" hidden="1" customHeight="1" x14ac:dyDescent="0.35">
      <c r="A152" s="127">
        <v>149</v>
      </c>
      <c r="B152" s="128" t="s">
        <v>571</v>
      </c>
      <c r="C152" s="127" t="s">
        <v>516</v>
      </c>
      <c r="D152" s="129" t="s">
        <v>572</v>
      </c>
      <c r="E152" s="129" t="s">
        <v>573</v>
      </c>
      <c r="F152" s="129" t="s">
        <v>573</v>
      </c>
      <c r="G152" s="129" t="s">
        <v>573</v>
      </c>
      <c r="H152" s="130">
        <v>1794.39</v>
      </c>
      <c r="I152" s="129" t="s">
        <v>573</v>
      </c>
      <c r="J152" s="129" t="s">
        <v>573</v>
      </c>
      <c r="K152" s="130">
        <v>1794.39</v>
      </c>
      <c r="L152" s="129" t="s">
        <v>573</v>
      </c>
      <c r="M152" s="129" t="s">
        <v>573</v>
      </c>
      <c r="N152" s="129" t="s">
        <v>573</v>
      </c>
      <c r="O152" s="129" t="s">
        <v>573</v>
      </c>
      <c r="P152" s="129" t="s">
        <v>573</v>
      </c>
    </row>
    <row r="153" spans="1:16" ht="17.25" hidden="1" customHeight="1" x14ac:dyDescent="0.35">
      <c r="A153" s="127">
        <v>150</v>
      </c>
      <c r="B153" s="128" t="s">
        <v>574</v>
      </c>
      <c r="C153" s="127" t="s">
        <v>516</v>
      </c>
      <c r="D153" s="129" t="s">
        <v>575</v>
      </c>
      <c r="E153" s="129" t="s">
        <v>576</v>
      </c>
      <c r="F153" s="129" t="s">
        <v>576</v>
      </c>
      <c r="G153" s="129" t="s">
        <v>576</v>
      </c>
      <c r="H153" s="130">
        <v>3482.87</v>
      </c>
      <c r="I153" s="129" t="s">
        <v>576</v>
      </c>
      <c r="J153" s="129" t="s">
        <v>576</v>
      </c>
      <c r="K153" s="130">
        <v>3482.87</v>
      </c>
      <c r="L153" s="129" t="s">
        <v>576</v>
      </c>
      <c r="M153" s="129" t="s">
        <v>576</v>
      </c>
      <c r="N153" s="129" t="s">
        <v>576</v>
      </c>
      <c r="O153" s="129" t="s">
        <v>576</v>
      </c>
      <c r="P153" s="129" t="s">
        <v>576</v>
      </c>
    </row>
    <row r="154" spans="1:16" ht="17.25" hidden="1" customHeight="1" x14ac:dyDescent="0.35">
      <c r="A154" s="127">
        <v>151</v>
      </c>
      <c r="B154" s="128" t="s">
        <v>577</v>
      </c>
      <c r="C154" s="127" t="s">
        <v>578</v>
      </c>
      <c r="D154" s="129" t="s">
        <v>579</v>
      </c>
      <c r="E154" s="129" t="s">
        <v>580</v>
      </c>
      <c r="F154" s="129" t="s">
        <v>580</v>
      </c>
      <c r="G154" s="129" t="s">
        <v>580</v>
      </c>
      <c r="H154" s="129">
        <v>13.55</v>
      </c>
      <c r="I154" s="129" t="s">
        <v>580</v>
      </c>
      <c r="J154" s="129" t="s">
        <v>580</v>
      </c>
      <c r="K154" s="129">
        <v>13.55</v>
      </c>
      <c r="L154" s="129" t="s">
        <v>580</v>
      </c>
      <c r="M154" s="129" t="s">
        <v>580</v>
      </c>
      <c r="N154" s="129" t="s">
        <v>580</v>
      </c>
      <c r="O154" s="129" t="s">
        <v>580</v>
      </c>
      <c r="P154" s="129" t="s">
        <v>580</v>
      </c>
    </row>
    <row r="155" spans="1:16" ht="17.25" hidden="1" customHeight="1" x14ac:dyDescent="0.35">
      <c r="A155" s="127">
        <v>152</v>
      </c>
      <c r="B155" s="128" t="s">
        <v>581</v>
      </c>
      <c r="C155" s="127" t="s">
        <v>578</v>
      </c>
      <c r="D155" s="129" t="s">
        <v>582</v>
      </c>
      <c r="E155" s="129" t="s">
        <v>583</v>
      </c>
      <c r="F155" s="129" t="s">
        <v>583</v>
      </c>
      <c r="G155" s="129" t="s">
        <v>583</v>
      </c>
      <c r="H155" s="129">
        <v>18.690000000000001</v>
      </c>
      <c r="I155" s="129" t="s">
        <v>583</v>
      </c>
      <c r="J155" s="129" t="s">
        <v>583</v>
      </c>
      <c r="K155" s="129">
        <v>18.690000000000001</v>
      </c>
      <c r="L155" s="129" t="s">
        <v>583</v>
      </c>
      <c r="M155" s="129" t="s">
        <v>583</v>
      </c>
      <c r="N155" s="129" t="s">
        <v>583</v>
      </c>
      <c r="O155" s="129" t="s">
        <v>583</v>
      </c>
      <c r="P155" s="129" t="s">
        <v>583</v>
      </c>
    </row>
    <row r="156" spans="1:16" ht="17.25" hidden="1" customHeight="1" x14ac:dyDescent="0.35">
      <c r="A156" s="127">
        <v>153</v>
      </c>
      <c r="B156" s="128" t="s">
        <v>584</v>
      </c>
      <c r="C156" s="127" t="s">
        <v>516</v>
      </c>
      <c r="D156" s="129" t="s">
        <v>585</v>
      </c>
      <c r="E156" s="129" t="s">
        <v>586</v>
      </c>
      <c r="F156" s="129" t="s">
        <v>586</v>
      </c>
      <c r="G156" s="129" t="s">
        <v>586</v>
      </c>
      <c r="H156" s="129">
        <v>78.040000000000006</v>
      </c>
      <c r="I156" s="129" t="s">
        <v>586</v>
      </c>
      <c r="J156" s="129" t="s">
        <v>586</v>
      </c>
      <c r="K156" s="129">
        <v>78.040000000000006</v>
      </c>
      <c r="L156" s="129" t="s">
        <v>586</v>
      </c>
      <c r="M156" s="129" t="s">
        <v>586</v>
      </c>
      <c r="N156" s="129" t="s">
        <v>586</v>
      </c>
      <c r="O156" s="129" t="s">
        <v>586</v>
      </c>
      <c r="P156" s="129" t="s">
        <v>586</v>
      </c>
    </row>
    <row r="157" spans="1:16" ht="17.25" hidden="1" customHeight="1" x14ac:dyDescent="0.35">
      <c r="A157" s="127">
        <v>154</v>
      </c>
      <c r="B157" s="128" t="s">
        <v>587</v>
      </c>
      <c r="C157" s="127" t="s">
        <v>516</v>
      </c>
      <c r="D157" s="129" t="s">
        <v>588</v>
      </c>
      <c r="E157" s="129" t="s">
        <v>589</v>
      </c>
      <c r="F157" s="129" t="s">
        <v>589</v>
      </c>
      <c r="G157" s="129" t="s">
        <v>589</v>
      </c>
      <c r="H157" s="129">
        <v>224.3</v>
      </c>
      <c r="I157" s="129" t="s">
        <v>589</v>
      </c>
      <c r="J157" s="129" t="s">
        <v>589</v>
      </c>
      <c r="K157" s="129">
        <v>224.3</v>
      </c>
      <c r="L157" s="129" t="s">
        <v>589</v>
      </c>
      <c r="M157" s="129" t="s">
        <v>589</v>
      </c>
      <c r="N157" s="129" t="s">
        <v>589</v>
      </c>
      <c r="O157" s="129" t="s">
        <v>589</v>
      </c>
      <c r="P157" s="129" t="s">
        <v>589</v>
      </c>
    </row>
    <row r="158" spans="1:16" ht="17.25" hidden="1" customHeight="1" x14ac:dyDescent="0.35">
      <c r="A158" s="127">
        <v>155</v>
      </c>
      <c r="B158" s="128" t="s">
        <v>590</v>
      </c>
      <c r="C158" s="127" t="s">
        <v>51</v>
      </c>
      <c r="D158" s="129" t="s">
        <v>591</v>
      </c>
      <c r="E158" s="129" t="s">
        <v>592</v>
      </c>
      <c r="F158" s="129" t="s">
        <v>592</v>
      </c>
      <c r="G158" s="129" t="s">
        <v>592</v>
      </c>
      <c r="H158" s="129">
        <v>140.19</v>
      </c>
      <c r="I158" s="129" t="s">
        <v>592</v>
      </c>
      <c r="J158" s="129" t="s">
        <v>592</v>
      </c>
      <c r="K158" s="129">
        <v>140.19</v>
      </c>
      <c r="L158" s="129" t="s">
        <v>592</v>
      </c>
      <c r="M158" s="129" t="s">
        <v>592</v>
      </c>
      <c r="N158" s="129" t="s">
        <v>592</v>
      </c>
      <c r="O158" s="129" t="s">
        <v>592</v>
      </c>
      <c r="P158" s="129" t="s">
        <v>592</v>
      </c>
    </row>
    <row r="159" spans="1:16" ht="17.25" hidden="1" customHeight="1" x14ac:dyDescent="0.35">
      <c r="A159" s="127">
        <v>156</v>
      </c>
      <c r="B159" s="128" t="s">
        <v>593</v>
      </c>
      <c r="C159" s="127" t="s">
        <v>51</v>
      </c>
      <c r="D159" s="129" t="s">
        <v>558</v>
      </c>
      <c r="E159" s="129" t="s">
        <v>559</v>
      </c>
      <c r="F159" s="129" t="s">
        <v>559</v>
      </c>
      <c r="G159" s="129" t="s">
        <v>559</v>
      </c>
      <c r="H159" s="129">
        <v>149.53</v>
      </c>
      <c r="I159" s="129" t="s">
        <v>559</v>
      </c>
      <c r="J159" s="129" t="s">
        <v>559</v>
      </c>
      <c r="K159" s="129">
        <v>149.53</v>
      </c>
      <c r="L159" s="129" t="s">
        <v>559</v>
      </c>
      <c r="M159" s="129" t="s">
        <v>559</v>
      </c>
      <c r="N159" s="129" t="s">
        <v>559</v>
      </c>
      <c r="O159" s="129" t="s">
        <v>559</v>
      </c>
      <c r="P159" s="129" t="s">
        <v>559</v>
      </c>
    </row>
    <row r="160" spans="1:16" ht="17.25" hidden="1" customHeight="1" x14ac:dyDescent="0.35">
      <c r="A160" s="127">
        <v>157</v>
      </c>
      <c r="B160" s="128" t="s">
        <v>594</v>
      </c>
      <c r="C160" s="127" t="s">
        <v>51</v>
      </c>
      <c r="D160" s="129" t="s">
        <v>564</v>
      </c>
      <c r="E160" s="129" t="s">
        <v>595</v>
      </c>
      <c r="F160" s="129" t="s">
        <v>595</v>
      </c>
      <c r="G160" s="129" t="s">
        <v>595</v>
      </c>
      <c r="H160" s="129">
        <v>168.22</v>
      </c>
      <c r="I160" s="129" t="s">
        <v>595</v>
      </c>
      <c r="J160" s="129" t="s">
        <v>595</v>
      </c>
      <c r="K160" s="129">
        <v>168.22</v>
      </c>
      <c r="L160" s="129" t="s">
        <v>595</v>
      </c>
      <c r="M160" s="129" t="s">
        <v>595</v>
      </c>
      <c r="N160" s="129" t="s">
        <v>595</v>
      </c>
      <c r="O160" s="129" t="s">
        <v>595</v>
      </c>
      <c r="P160" s="129" t="s">
        <v>595</v>
      </c>
    </row>
    <row r="161" spans="1:16" ht="17.25" hidden="1" customHeight="1" x14ac:dyDescent="0.35">
      <c r="A161" s="127">
        <v>158</v>
      </c>
      <c r="B161" s="128" t="s">
        <v>596</v>
      </c>
      <c r="C161" s="127" t="s">
        <v>51</v>
      </c>
      <c r="D161" s="129" t="s">
        <v>564</v>
      </c>
      <c r="E161" s="129" t="s">
        <v>595</v>
      </c>
      <c r="F161" s="129" t="s">
        <v>595</v>
      </c>
      <c r="G161" s="129" t="s">
        <v>595</v>
      </c>
      <c r="H161" s="129">
        <v>168.22</v>
      </c>
      <c r="I161" s="129" t="s">
        <v>595</v>
      </c>
      <c r="J161" s="129" t="s">
        <v>595</v>
      </c>
      <c r="K161" s="129">
        <v>168.22</v>
      </c>
      <c r="L161" s="129" t="s">
        <v>595</v>
      </c>
      <c r="M161" s="129" t="s">
        <v>595</v>
      </c>
      <c r="N161" s="129" t="s">
        <v>595</v>
      </c>
      <c r="O161" s="129" t="s">
        <v>595</v>
      </c>
      <c r="P161" s="129" t="s">
        <v>595</v>
      </c>
    </row>
    <row r="162" spans="1:16" ht="17.25" hidden="1" customHeight="1" x14ac:dyDescent="0.35">
      <c r="A162" s="127">
        <v>159</v>
      </c>
      <c r="B162" s="128" t="s">
        <v>597</v>
      </c>
      <c r="C162" s="127" t="s">
        <v>51</v>
      </c>
      <c r="D162" s="129" t="s">
        <v>598</v>
      </c>
      <c r="E162" s="129" t="s">
        <v>599</v>
      </c>
      <c r="F162" s="129" t="s">
        <v>599</v>
      </c>
      <c r="G162" s="129" t="s">
        <v>599</v>
      </c>
      <c r="H162" s="129">
        <v>154.21</v>
      </c>
      <c r="I162" s="129" t="s">
        <v>599</v>
      </c>
      <c r="J162" s="129" t="s">
        <v>599</v>
      </c>
      <c r="K162" s="129">
        <v>154.21</v>
      </c>
      <c r="L162" s="129" t="s">
        <v>599</v>
      </c>
      <c r="M162" s="129" t="s">
        <v>599</v>
      </c>
      <c r="N162" s="129" t="s">
        <v>599</v>
      </c>
      <c r="O162" s="129" t="s">
        <v>599</v>
      </c>
      <c r="P162" s="129" t="s">
        <v>599</v>
      </c>
    </row>
    <row r="163" spans="1:16" ht="17.25" hidden="1" customHeight="1" x14ac:dyDescent="0.35">
      <c r="A163" s="127">
        <v>160</v>
      </c>
      <c r="B163" s="128" t="s">
        <v>600</v>
      </c>
      <c r="C163" s="127" t="s">
        <v>51</v>
      </c>
      <c r="D163" s="129" t="s">
        <v>558</v>
      </c>
      <c r="E163" s="129" t="s">
        <v>559</v>
      </c>
      <c r="F163" s="129" t="s">
        <v>559</v>
      </c>
      <c r="G163" s="129" t="s">
        <v>559</v>
      </c>
      <c r="H163" s="129">
        <v>149.53</v>
      </c>
      <c r="I163" s="129" t="s">
        <v>559</v>
      </c>
      <c r="J163" s="129" t="s">
        <v>559</v>
      </c>
      <c r="K163" s="129">
        <v>149.53</v>
      </c>
      <c r="L163" s="129" t="s">
        <v>559</v>
      </c>
      <c r="M163" s="129" t="s">
        <v>559</v>
      </c>
      <c r="N163" s="129" t="s">
        <v>559</v>
      </c>
      <c r="O163" s="129" t="s">
        <v>559</v>
      </c>
      <c r="P163" s="129" t="s">
        <v>559</v>
      </c>
    </row>
    <row r="164" spans="1:16" ht="17.25" hidden="1" customHeight="1" x14ac:dyDescent="0.35">
      <c r="A164" s="127">
        <v>161</v>
      </c>
      <c r="B164" s="128" t="s">
        <v>601</v>
      </c>
      <c r="C164" s="127" t="s">
        <v>51</v>
      </c>
      <c r="D164" s="129" t="s">
        <v>598</v>
      </c>
      <c r="E164" s="129" t="s">
        <v>599</v>
      </c>
      <c r="F164" s="129" t="s">
        <v>599</v>
      </c>
      <c r="G164" s="129" t="s">
        <v>599</v>
      </c>
      <c r="H164" s="129">
        <v>154.21</v>
      </c>
      <c r="I164" s="129" t="s">
        <v>599</v>
      </c>
      <c r="J164" s="129" t="s">
        <v>599</v>
      </c>
      <c r="K164" s="129">
        <v>154.21</v>
      </c>
      <c r="L164" s="129" t="s">
        <v>599</v>
      </c>
      <c r="M164" s="129" t="s">
        <v>599</v>
      </c>
      <c r="N164" s="129" t="s">
        <v>599</v>
      </c>
      <c r="O164" s="129" t="s">
        <v>599</v>
      </c>
      <c r="P164" s="129" t="s">
        <v>599</v>
      </c>
    </row>
    <row r="165" spans="1:16" ht="17.25" hidden="1" customHeight="1" x14ac:dyDescent="0.35">
      <c r="A165" s="127">
        <v>162</v>
      </c>
      <c r="B165" s="128" t="s">
        <v>602</v>
      </c>
      <c r="C165" s="127" t="s">
        <v>603</v>
      </c>
      <c r="D165" s="129" t="s">
        <v>604</v>
      </c>
      <c r="E165" s="129" t="s">
        <v>605</v>
      </c>
      <c r="F165" s="129" t="s">
        <v>605</v>
      </c>
      <c r="G165" s="129" t="s">
        <v>605</v>
      </c>
      <c r="H165" s="129">
        <v>738.32</v>
      </c>
      <c r="I165" s="129" t="s">
        <v>605</v>
      </c>
      <c r="J165" s="129" t="s">
        <v>605</v>
      </c>
      <c r="K165" s="129">
        <v>738.32</v>
      </c>
      <c r="L165" s="129" t="s">
        <v>605</v>
      </c>
      <c r="M165" s="129" t="s">
        <v>605</v>
      </c>
      <c r="N165" s="129" t="s">
        <v>605</v>
      </c>
      <c r="O165" s="129" t="s">
        <v>605</v>
      </c>
      <c r="P165" s="129" t="s">
        <v>605</v>
      </c>
    </row>
    <row r="166" spans="1:16" ht="17.25" hidden="1" customHeight="1" x14ac:dyDescent="0.35">
      <c r="A166" s="127">
        <v>163</v>
      </c>
      <c r="B166" s="128" t="s">
        <v>606</v>
      </c>
      <c r="C166" s="127" t="s">
        <v>603</v>
      </c>
      <c r="D166" s="129" t="s">
        <v>604</v>
      </c>
      <c r="E166" s="129" t="s">
        <v>605</v>
      </c>
      <c r="F166" s="129" t="s">
        <v>605</v>
      </c>
      <c r="G166" s="129" t="s">
        <v>605</v>
      </c>
      <c r="H166" s="129">
        <v>738.32</v>
      </c>
      <c r="I166" s="129" t="s">
        <v>605</v>
      </c>
      <c r="J166" s="129" t="s">
        <v>605</v>
      </c>
      <c r="K166" s="129">
        <v>738.32</v>
      </c>
      <c r="L166" s="129" t="s">
        <v>605</v>
      </c>
      <c r="M166" s="129" t="s">
        <v>605</v>
      </c>
      <c r="N166" s="129" t="s">
        <v>605</v>
      </c>
      <c r="O166" s="129" t="s">
        <v>605</v>
      </c>
      <c r="P166" s="129" t="s">
        <v>605</v>
      </c>
    </row>
    <row r="167" spans="1:16" ht="17.25" hidden="1" customHeight="1" x14ac:dyDescent="0.35">
      <c r="A167" s="127">
        <v>164</v>
      </c>
      <c r="B167" s="128" t="s">
        <v>607</v>
      </c>
      <c r="C167" s="127" t="s">
        <v>603</v>
      </c>
      <c r="D167" s="129" t="s">
        <v>604</v>
      </c>
      <c r="E167" s="129" t="s">
        <v>605</v>
      </c>
      <c r="F167" s="129" t="s">
        <v>605</v>
      </c>
      <c r="G167" s="129" t="s">
        <v>605</v>
      </c>
      <c r="H167" s="129">
        <v>738.32</v>
      </c>
      <c r="I167" s="129" t="s">
        <v>605</v>
      </c>
      <c r="J167" s="129" t="s">
        <v>605</v>
      </c>
      <c r="K167" s="129">
        <v>738.32</v>
      </c>
      <c r="L167" s="129" t="s">
        <v>605</v>
      </c>
      <c r="M167" s="129" t="s">
        <v>605</v>
      </c>
      <c r="N167" s="129" t="s">
        <v>605</v>
      </c>
      <c r="O167" s="129" t="s">
        <v>605</v>
      </c>
      <c r="P167" s="129" t="s">
        <v>605</v>
      </c>
    </row>
    <row r="168" spans="1:16" ht="17.25" hidden="1" customHeight="1" x14ac:dyDescent="0.35">
      <c r="A168" s="127">
        <v>165</v>
      </c>
      <c r="B168" s="128" t="s">
        <v>608</v>
      </c>
      <c r="C168" s="127" t="s">
        <v>603</v>
      </c>
      <c r="D168" s="129" t="s">
        <v>604</v>
      </c>
      <c r="E168" s="129" t="s">
        <v>605</v>
      </c>
      <c r="F168" s="129" t="s">
        <v>605</v>
      </c>
      <c r="G168" s="129" t="s">
        <v>605</v>
      </c>
      <c r="H168" s="129">
        <v>738.32</v>
      </c>
      <c r="I168" s="129" t="s">
        <v>605</v>
      </c>
      <c r="J168" s="129" t="s">
        <v>605</v>
      </c>
      <c r="K168" s="129">
        <v>738.32</v>
      </c>
      <c r="L168" s="129" t="s">
        <v>605</v>
      </c>
      <c r="M168" s="129" t="s">
        <v>605</v>
      </c>
      <c r="N168" s="129" t="s">
        <v>605</v>
      </c>
      <c r="O168" s="129" t="s">
        <v>605</v>
      </c>
      <c r="P168" s="129" t="s">
        <v>605</v>
      </c>
    </row>
    <row r="169" spans="1:16" ht="17.25" hidden="1" customHeight="1" x14ac:dyDescent="0.35">
      <c r="A169" s="127">
        <v>166</v>
      </c>
      <c r="B169" s="128" t="s">
        <v>609</v>
      </c>
      <c r="C169" s="127" t="s">
        <v>603</v>
      </c>
      <c r="D169" s="129" t="s">
        <v>610</v>
      </c>
      <c r="E169" s="129" t="s">
        <v>611</v>
      </c>
      <c r="F169" s="129" t="s">
        <v>611</v>
      </c>
      <c r="G169" s="129" t="s">
        <v>611</v>
      </c>
      <c r="H169" s="130">
        <v>1214.95</v>
      </c>
      <c r="I169" s="129" t="s">
        <v>611</v>
      </c>
      <c r="J169" s="129" t="s">
        <v>611</v>
      </c>
      <c r="K169" s="130">
        <v>1214.95</v>
      </c>
      <c r="L169" s="129" t="s">
        <v>611</v>
      </c>
      <c r="M169" s="129" t="s">
        <v>611</v>
      </c>
      <c r="N169" s="129" t="s">
        <v>611</v>
      </c>
      <c r="O169" s="129" t="s">
        <v>611</v>
      </c>
      <c r="P169" s="129" t="s">
        <v>611</v>
      </c>
    </row>
    <row r="170" spans="1:16" ht="17.25" hidden="1" customHeight="1" x14ac:dyDescent="0.35">
      <c r="A170" s="127">
        <v>167</v>
      </c>
      <c r="B170" s="128" t="s">
        <v>612</v>
      </c>
      <c r="C170" s="127" t="s">
        <v>603</v>
      </c>
      <c r="D170" s="129" t="s">
        <v>613</v>
      </c>
      <c r="E170" s="129" t="s">
        <v>614</v>
      </c>
      <c r="F170" s="129" t="s">
        <v>614</v>
      </c>
      <c r="G170" s="129" t="s">
        <v>614</v>
      </c>
      <c r="H170" s="130">
        <v>1233.6400000000001</v>
      </c>
      <c r="I170" s="129" t="s">
        <v>614</v>
      </c>
      <c r="J170" s="129" t="s">
        <v>614</v>
      </c>
      <c r="K170" s="130">
        <v>1233.6400000000001</v>
      </c>
      <c r="L170" s="129" t="s">
        <v>614</v>
      </c>
      <c r="M170" s="129" t="s">
        <v>614</v>
      </c>
      <c r="N170" s="129" t="s">
        <v>614</v>
      </c>
      <c r="O170" s="129" t="s">
        <v>614</v>
      </c>
      <c r="P170" s="129" t="s">
        <v>614</v>
      </c>
    </row>
    <row r="171" spans="1:16" ht="17.25" hidden="1" customHeight="1" x14ac:dyDescent="0.35">
      <c r="A171" s="127">
        <v>168</v>
      </c>
      <c r="B171" s="128" t="s">
        <v>615</v>
      </c>
      <c r="C171" s="127" t="s">
        <v>603</v>
      </c>
      <c r="D171" s="129" t="s">
        <v>613</v>
      </c>
      <c r="E171" s="129" t="s">
        <v>614</v>
      </c>
      <c r="F171" s="129" t="s">
        <v>614</v>
      </c>
      <c r="G171" s="129" t="s">
        <v>614</v>
      </c>
      <c r="H171" s="130">
        <v>1233.6400000000001</v>
      </c>
      <c r="I171" s="129" t="s">
        <v>614</v>
      </c>
      <c r="J171" s="129" t="s">
        <v>614</v>
      </c>
      <c r="K171" s="130">
        <v>1233.6400000000001</v>
      </c>
      <c r="L171" s="129" t="s">
        <v>614</v>
      </c>
      <c r="M171" s="129" t="s">
        <v>614</v>
      </c>
      <c r="N171" s="129" t="s">
        <v>614</v>
      </c>
      <c r="O171" s="129" t="s">
        <v>614</v>
      </c>
      <c r="P171" s="129" t="s">
        <v>614</v>
      </c>
    </row>
    <row r="172" spans="1:16" ht="17.25" hidden="1" customHeight="1" x14ac:dyDescent="0.35">
      <c r="A172" s="127">
        <v>169</v>
      </c>
      <c r="B172" s="128" t="s">
        <v>616</v>
      </c>
      <c r="C172" s="127" t="s">
        <v>603</v>
      </c>
      <c r="D172" s="129" t="s">
        <v>613</v>
      </c>
      <c r="E172" s="129" t="s">
        <v>614</v>
      </c>
      <c r="F172" s="129" t="s">
        <v>614</v>
      </c>
      <c r="G172" s="129" t="s">
        <v>614</v>
      </c>
      <c r="H172" s="130">
        <v>1233.6400000000001</v>
      </c>
      <c r="I172" s="129" t="s">
        <v>614</v>
      </c>
      <c r="J172" s="129" t="s">
        <v>614</v>
      </c>
      <c r="K172" s="130">
        <v>1233.6400000000001</v>
      </c>
      <c r="L172" s="129" t="s">
        <v>614</v>
      </c>
      <c r="M172" s="129" t="s">
        <v>614</v>
      </c>
      <c r="N172" s="129" t="s">
        <v>614</v>
      </c>
      <c r="O172" s="129" t="s">
        <v>614</v>
      </c>
      <c r="P172" s="129" t="s">
        <v>614</v>
      </c>
    </row>
    <row r="173" spans="1:16" ht="17.25" hidden="1" customHeight="1" x14ac:dyDescent="0.35">
      <c r="A173" s="127">
        <v>170</v>
      </c>
      <c r="B173" s="128" t="s">
        <v>617</v>
      </c>
      <c r="C173" s="127" t="s">
        <v>603</v>
      </c>
      <c r="D173" s="129" t="s">
        <v>618</v>
      </c>
      <c r="E173" s="129" t="s">
        <v>619</v>
      </c>
      <c r="F173" s="129" t="s">
        <v>619</v>
      </c>
      <c r="G173" s="129" t="s">
        <v>619</v>
      </c>
      <c r="H173" s="129">
        <v>637.66999999999996</v>
      </c>
      <c r="I173" s="129" t="s">
        <v>619</v>
      </c>
      <c r="J173" s="129" t="s">
        <v>619</v>
      </c>
      <c r="K173" s="129">
        <v>637.66999999999996</v>
      </c>
      <c r="L173" s="129" t="s">
        <v>619</v>
      </c>
      <c r="M173" s="129" t="s">
        <v>619</v>
      </c>
      <c r="N173" s="129" t="s">
        <v>619</v>
      </c>
      <c r="O173" s="129" t="s">
        <v>619</v>
      </c>
      <c r="P173" s="129" t="s">
        <v>619</v>
      </c>
    </row>
    <row r="174" spans="1:16" ht="17.25" hidden="1" customHeight="1" x14ac:dyDescent="0.35">
      <c r="A174" s="127">
        <v>171</v>
      </c>
      <c r="B174" s="128" t="s">
        <v>620</v>
      </c>
      <c r="C174" s="127" t="s">
        <v>603</v>
      </c>
      <c r="D174" s="129" t="s">
        <v>621</v>
      </c>
      <c r="E174" s="129" t="s">
        <v>622</v>
      </c>
      <c r="F174" s="129" t="s">
        <v>622</v>
      </c>
      <c r="G174" s="129" t="s">
        <v>622</v>
      </c>
      <c r="H174" s="129">
        <v>623.65</v>
      </c>
      <c r="I174" s="129" t="s">
        <v>622</v>
      </c>
      <c r="J174" s="129" t="s">
        <v>622</v>
      </c>
      <c r="K174" s="129">
        <v>623.65</v>
      </c>
      <c r="L174" s="129" t="s">
        <v>622</v>
      </c>
      <c r="M174" s="129" t="s">
        <v>622</v>
      </c>
      <c r="N174" s="129" t="s">
        <v>622</v>
      </c>
      <c r="O174" s="129" t="s">
        <v>622</v>
      </c>
      <c r="P174" s="129" t="s">
        <v>622</v>
      </c>
    </row>
    <row r="175" spans="1:16" ht="17.25" hidden="1" customHeight="1" x14ac:dyDescent="0.35">
      <c r="A175" s="127">
        <v>172</v>
      </c>
      <c r="B175" s="128" t="s">
        <v>623</v>
      </c>
      <c r="C175" s="127" t="s">
        <v>603</v>
      </c>
      <c r="D175" s="129" t="s">
        <v>621</v>
      </c>
      <c r="E175" s="129" t="s">
        <v>622</v>
      </c>
      <c r="F175" s="129" t="s">
        <v>622</v>
      </c>
      <c r="G175" s="129" t="s">
        <v>622</v>
      </c>
      <c r="H175" s="129">
        <v>623.65</v>
      </c>
      <c r="I175" s="129" t="s">
        <v>622</v>
      </c>
      <c r="J175" s="129" t="s">
        <v>622</v>
      </c>
      <c r="K175" s="129">
        <v>623.65</v>
      </c>
      <c r="L175" s="129" t="s">
        <v>622</v>
      </c>
      <c r="M175" s="129" t="s">
        <v>622</v>
      </c>
      <c r="N175" s="129" t="s">
        <v>622</v>
      </c>
      <c r="O175" s="129" t="s">
        <v>622</v>
      </c>
      <c r="P175" s="129" t="s">
        <v>622</v>
      </c>
    </row>
    <row r="176" spans="1:16" ht="17.25" hidden="1" customHeight="1" x14ac:dyDescent="0.35">
      <c r="A176" s="127">
        <v>173</v>
      </c>
      <c r="B176" s="128" t="s">
        <v>624</v>
      </c>
      <c r="C176" s="127" t="s">
        <v>603</v>
      </c>
      <c r="D176" s="129" t="s">
        <v>625</v>
      </c>
      <c r="E176" s="129" t="s">
        <v>626</v>
      </c>
      <c r="F176" s="129" t="s">
        <v>626</v>
      </c>
      <c r="G176" s="129" t="s">
        <v>626</v>
      </c>
      <c r="H176" s="129">
        <v>614.29999999999995</v>
      </c>
      <c r="I176" s="129" t="s">
        <v>626</v>
      </c>
      <c r="J176" s="129" t="s">
        <v>626</v>
      </c>
      <c r="K176" s="129">
        <v>614.29999999999995</v>
      </c>
      <c r="L176" s="129" t="s">
        <v>626</v>
      </c>
      <c r="M176" s="129" t="s">
        <v>626</v>
      </c>
      <c r="N176" s="129" t="s">
        <v>626</v>
      </c>
      <c r="O176" s="129" t="s">
        <v>626</v>
      </c>
      <c r="P176" s="129" t="s">
        <v>626</v>
      </c>
    </row>
    <row r="177" spans="1:16" ht="17.25" hidden="1" customHeight="1" x14ac:dyDescent="0.35">
      <c r="A177" s="127">
        <v>174</v>
      </c>
      <c r="B177" s="128" t="s">
        <v>627</v>
      </c>
      <c r="C177" s="127" t="s">
        <v>603</v>
      </c>
      <c r="D177" s="129" t="s">
        <v>628</v>
      </c>
      <c r="E177" s="129" t="s">
        <v>629</v>
      </c>
      <c r="F177" s="129" t="s">
        <v>629</v>
      </c>
      <c r="G177" s="129" t="s">
        <v>629</v>
      </c>
      <c r="H177" s="129">
        <v>780</v>
      </c>
      <c r="I177" s="129" t="s">
        <v>629</v>
      </c>
      <c r="J177" s="129" t="s">
        <v>629</v>
      </c>
      <c r="K177" s="129">
        <v>780</v>
      </c>
      <c r="L177" s="129" t="s">
        <v>629</v>
      </c>
      <c r="M177" s="129" t="s">
        <v>629</v>
      </c>
      <c r="N177" s="129" t="s">
        <v>629</v>
      </c>
      <c r="O177" s="129" t="s">
        <v>629</v>
      </c>
      <c r="P177" s="129" t="s">
        <v>629</v>
      </c>
    </row>
    <row r="178" spans="1:16" ht="17.25" hidden="1" customHeight="1" x14ac:dyDescent="0.35">
      <c r="A178" s="127">
        <v>175</v>
      </c>
      <c r="B178" s="128" t="s">
        <v>630</v>
      </c>
      <c r="C178" s="127" t="s">
        <v>603</v>
      </c>
      <c r="D178" s="129" t="s">
        <v>631</v>
      </c>
      <c r="E178" s="129" t="s">
        <v>632</v>
      </c>
      <c r="F178" s="129" t="s">
        <v>632</v>
      </c>
      <c r="G178" s="129" t="s">
        <v>632</v>
      </c>
      <c r="H178" s="129">
        <v>448.6</v>
      </c>
      <c r="I178" s="129" t="s">
        <v>632</v>
      </c>
      <c r="J178" s="129" t="s">
        <v>632</v>
      </c>
      <c r="K178" s="129">
        <v>448.6</v>
      </c>
      <c r="L178" s="129" t="s">
        <v>632</v>
      </c>
      <c r="M178" s="129" t="s">
        <v>632</v>
      </c>
      <c r="N178" s="129" t="s">
        <v>632</v>
      </c>
      <c r="O178" s="129" t="s">
        <v>632</v>
      </c>
      <c r="P178" s="129" t="s">
        <v>632</v>
      </c>
    </row>
    <row r="179" spans="1:16" ht="17.25" hidden="1" customHeight="1" x14ac:dyDescent="0.35">
      <c r="A179" s="127">
        <v>176</v>
      </c>
      <c r="B179" s="128" t="s">
        <v>633</v>
      </c>
      <c r="C179" s="127" t="s">
        <v>603</v>
      </c>
      <c r="D179" s="129" t="s">
        <v>634</v>
      </c>
      <c r="E179" s="129" t="s">
        <v>635</v>
      </c>
      <c r="F179" s="129" t="s">
        <v>635</v>
      </c>
      <c r="G179" s="129" t="s">
        <v>635</v>
      </c>
      <c r="H179" s="129">
        <v>467.29</v>
      </c>
      <c r="I179" s="129" t="s">
        <v>635</v>
      </c>
      <c r="J179" s="129" t="s">
        <v>635</v>
      </c>
      <c r="K179" s="129">
        <v>467.29</v>
      </c>
      <c r="L179" s="129" t="s">
        <v>635</v>
      </c>
      <c r="M179" s="129" t="s">
        <v>635</v>
      </c>
      <c r="N179" s="129" t="s">
        <v>635</v>
      </c>
      <c r="O179" s="129" t="s">
        <v>635</v>
      </c>
      <c r="P179" s="129" t="s">
        <v>635</v>
      </c>
    </row>
    <row r="180" spans="1:16" ht="17.25" hidden="1" customHeight="1" x14ac:dyDescent="0.35">
      <c r="A180" s="127">
        <v>177</v>
      </c>
      <c r="B180" s="128" t="s">
        <v>636</v>
      </c>
      <c r="C180" s="127" t="s">
        <v>603</v>
      </c>
      <c r="D180" s="129" t="s">
        <v>634</v>
      </c>
      <c r="E180" s="129" t="s">
        <v>635</v>
      </c>
      <c r="F180" s="129" t="s">
        <v>635</v>
      </c>
      <c r="G180" s="129" t="s">
        <v>635</v>
      </c>
      <c r="H180" s="129">
        <v>467.29</v>
      </c>
      <c r="I180" s="129" t="s">
        <v>635</v>
      </c>
      <c r="J180" s="129" t="s">
        <v>635</v>
      </c>
      <c r="K180" s="129">
        <v>467.29</v>
      </c>
      <c r="L180" s="129" t="s">
        <v>635</v>
      </c>
      <c r="M180" s="129" t="s">
        <v>635</v>
      </c>
      <c r="N180" s="129" t="s">
        <v>635</v>
      </c>
      <c r="O180" s="129" t="s">
        <v>635</v>
      </c>
      <c r="P180" s="129" t="s">
        <v>635</v>
      </c>
    </row>
    <row r="181" spans="1:16" ht="17.25" hidden="1" customHeight="1" x14ac:dyDescent="0.35">
      <c r="A181" s="127">
        <v>178</v>
      </c>
      <c r="B181" s="128" t="s">
        <v>637</v>
      </c>
      <c r="C181" s="127" t="s">
        <v>603</v>
      </c>
      <c r="D181" s="129" t="s">
        <v>634</v>
      </c>
      <c r="E181" s="129" t="s">
        <v>635</v>
      </c>
      <c r="F181" s="129" t="s">
        <v>635</v>
      </c>
      <c r="G181" s="129" t="s">
        <v>635</v>
      </c>
      <c r="H181" s="129">
        <v>467.29</v>
      </c>
      <c r="I181" s="129" t="s">
        <v>635</v>
      </c>
      <c r="J181" s="129" t="s">
        <v>635</v>
      </c>
      <c r="K181" s="129">
        <v>467.29</v>
      </c>
      <c r="L181" s="129" t="s">
        <v>635</v>
      </c>
      <c r="M181" s="129" t="s">
        <v>635</v>
      </c>
      <c r="N181" s="129" t="s">
        <v>635</v>
      </c>
      <c r="O181" s="129" t="s">
        <v>635</v>
      </c>
      <c r="P181" s="129" t="s">
        <v>635</v>
      </c>
    </row>
    <row r="182" spans="1:16" ht="17.25" hidden="1" customHeight="1" x14ac:dyDescent="0.35">
      <c r="A182" s="127">
        <v>179</v>
      </c>
      <c r="B182" s="128" t="s">
        <v>638</v>
      </c>
      <c r="C182" s="127" t="s">
        <v>639</v>
      </c>
      <c r="D182" s="129" t="s">
        <v>640</v>
      </c>
      <c r="E182" s="129" t="s">
        <v>269</v>
      </c>
      <c r="F182" s="129" t="s">
        <v>269</v>
      </c>
      <c r="G182" s="129" t="s">
        <v>269</v>
      </c>
      <c r="H182" s="129">
        <v>500</v>
      </c>
      <c r="I182" s="129" t="s">
        <v>269</v>
      </c>
      <c r="J182" s="129" t="s">
        <v>269</v>
      </c>
      <c r="K182" s="129">
        <v>500</v>
      </c>
      <c r="L182" s="129" t="s">
        <v>269</v>
      </c>
      <c r="M182" s="129" t="s">
        <v>269</v>
      </c>
      <c r="N182" s="129" t="s">
        <v>269</v>
      </c>
      <c r="O182" s="129" t="s">
        <v>269</v>
      </c>
      <c r="P182" s="129" t="s">
        <v>269</v>
      </c>
    </row>
    <row r="183" spans="1:16" ht="17.25" hidden="1" customHeight="1" x14ac:dyDescent="0.35">
      <c r="A183" s="127">
        <v>180</v>
      </c>
      <c r="B183" s="128" t="s">
        <v>641</v>
      </c>
      <c r="C183" s="127" t="s">
        <v>639</v>
      </c>
      <c r="D183" s="129" t="s">
        <v>642</v>
      </c>
      <c r="E183" s="129" t="s">
        <v>643</v>
      </c>
      <c r="F183" s="129" t="s">
        <v>643</v>
      </c>
      <c r="G183" s="129" t="s">
        <v>643</v>
      </c>
      <c r="H183" s="129">
        <v>317.76</v>
      </c>
      <c r="I183" s="129" t="s">
        <v>643</v>
      </c>
      <c r="J183" s="129" t="s">
        <v>643</v>
      </c>
      <c r="K183" s="129">
        <v>317.76</v>
      </c>
      <c r="L183" s="129" t="s">
        <v>643</v>
      </c>
      <c r="M183" s="129" t="s">
        <v>643</v>
      </c>
      <c r="N183" s="129" t="s">
        <v>643</v>
      </c>
      <c r="O183" s="129" t="s">
        <v>643</v>
      </c>
      <c r="P183" s="129" t="s">
        <v>643</v>
      </c>
    </row>
    <row r="184" spans="1:16" ht="17.25" hidden="1" customHeight="1" x14ac:dyDescent="0.35">
      <c r="A184" s="127">
        <v>181</v>
      </c>
      <c r="B184" s="128" t="s">
        <v>644</v>
      </c>
      <c r="C184" s="127" t="s">
        <v>639</v>
      </c>
      <c r="D184" s="129" t="s">
        <v>645</v>
      </c>
      <c r="E184" s="129" t="s">
        <v>646</v>
      </c>
      <c r="F184" s="129" t="s">
        <v>646</v>
      </c>
      <c r="G184" s="129" t="s">
        <v>646</v>
      </c>
      <c r="H184" s="129">
        <v>299.07</v>
      </c>
      <c r="I184" s="129" t="s">
        <v>646</v>
      </c>
      <c r="J184" s="129" t="s">
        <v>646</v>
      </c>
      <c r="K184" s="129">
        <v>299.07</v>
      </c>
      <c r="L184" s="129" t="s">
        <v>646</v>
      </c>
      <c r="M184" s="129" t="s">
        <v>646</v>
      </c>
      <c r="N184" s="129" t="s">
        <v>646</v>
      </c>
      <c r="O184" s="129" t="s">
        <v>646</v>
      </c>
      <c r="P184" s="129" t="s">
        <v>646</v>
      </c>
    </row>
    <row r="185" spans="1:16" ht="17.25" hidden="1" customHeight="1" x14ac:dyDescent="0.35">
      <c r="A185" s="127">
        <v>182</v>
      </c>
      <c r="B185" s="128" t="s">
        <v>647</v>
      </c>
      <c r="C185" s="127" t="s">
        <v>639</v>
      </c>
      <c r="D185" s="129" t="s">
        <v>648</v>
      </c>
      <c r="E185" s="129" t="s">
        <v>649</v>
      </c>
      <c r="F185" s="129" t="s">
        <v>649</v>
      </c>
      <c r="G185" s="129" t="s">
        <v>649</v>
      </c>
      <c r="H185" s="129">
        <v>411.21</v>
      </c>
      <c r="I185" s="129" t="s">
        <v>649</v>
      </c>
      <c r="J185" s="129" t="s">
        <v>649</v>
      </c>
      <c r="K185" s="129">
        <v>411.21</v>
      </c>
      <c r="L185" s="129" t="s">
        <v>649</v>
      </c>
      <c r="M185" s="129" t="s">
        <v>649</v>
      </c>
      <c r="N185" s="129" t="s">
        <v>649</v>
      </c>
      <c r="O185" s="129" t="s">
        <v>649</v>
      </c>
      <c r="P185" s="129" t="s">
        <v>649</v>
      </c>
    </row>
    <row r="186" spans="1:16" ht="17.25" hidden="1" customHeight="1" x14ac:dyDescent="0.35">
      <c r="A186" s="127">
        <v>183</v>
      </c>
      <c r="B186" s="128" t="s">
        <v>650</v>
      </c>
      <c r="C186" s="127" t="s">
        <v>639</v>
      </c>
      <c r="D186" s="129" t="s">
        <v>651</v>
      </c>
      <c r="E186" s="129" t="s">
        <v>652</v>
      </c>
      <c r="F186" s="129" t="s">
        <v>652</v>
      </c>
      <c r="G186" s="129" t="s">
        <v>652</v>
      </c>
      <c r="H186" s="129">
        <v>401.87</v>
      </c>
      <c r="I186" s="129" t="s">
        <v>652</v>
      </c>
      <c r="J186" s="129" t="s">
        <v>652</v>
      </c>
      <c r="K186" s="129">
        <v>401.87</v>
      </c>
      <c r="L186" s="129" t="s">
        <v>652</v>
      </c>
      <c r="M186" s="129" t="s">
        <v>652</v>
      </c>
      <c r="N186" s="129" t="s">
        <v>652</v>
      </c>
      <c r="O186" s="129" t="s">
        <v>652</v>
      </c>
      <c r="P186" s="129" t="s">
        <v>652</v>
      </c>
    </row>
    <row r="187" spans="1:16" ht="17.25" hidden="1" customHeight="1" x14ac:dyDescent="0.35">
      <c r="A187" s="127">
        <v>184</v>
      </c>
      <c r="B187" s="128" t="s">
        <v>653</v>
      </c>
      <c r="C187" s="127" t="s">
        <v>639</v>
      </c>
      <c r="D187" s="129" t="s">
        <v>654</v>
      </c>
      <c r="E187" s="129" t="s">
        <v>655</v>
      </c>
      <c r="F187" s="129" t="s">
        <v>655</v>
      </c>
      <c r="G187" s="129" t="s">
        <v>655</v>
      </c>
      <c r="H187" s="130">
        <v>1336.45</v>
      </c>
      <c r="I187" s="129" t="s">
        <v>655</v>
      </c>
      <c r="J187" s="129" t="s">
        <v>655</v>
      </c>
      <c r="K187" s="130">
        <v>1336.45</v>
      </c>
      <c r="L187" s="129" t="s">
        <v>655</v>
      </c>
      <c r="M187" s="129" t="s">
        <v>655</v>
      </c>
      <c r="N187" s="129" t="s">
        <v>655</v>
      </c>
      <c r="O187" s="129" t="s">
        <v>655</v>
      </c>
      <c r="P187" s="129" t="s">
        <v>655</v>
      </c>
    </row>
    <row r="188" spans="1:16" ht="17.25" hidden="1" customHeight="1" x14ac:dyDescent="0.35">
      <c r="A188" s="127">
        <v>185</v>
      </c>
      <c r="B188" s="128" t="s">
        <v>656</v>
      </c>
      <c r="C188" s="127" t="s">
        <v>639</v>
      </c>
      <c r="D188" s="129" t="s">
        <v>657</v>
      </c>
      <c r="E188" s="129" t="s">
        <v>411</v>
      </c>
      <c r="F188" s="129" t="s">
        <v>411</v>
      </c>
      <c r="G188" s="129" t="s">
        <v>411</v>
      </c>
      <c r="H188" s="129">
        <v>443.93</v>
      </c>
      <c r="I188" s="129" t="s">
        <v>658</v>
      </c>
      <c r="J188" s="129" t="s">
        <v>658</v>
      </c>
      <c r="K188" s="129">
        <v>443.93</v>
      </c>
      <c r="L188" s="129" t="s">
        <v>658</v>
      </c>
      <c r="M188" s="129" t="s">
        <v>658</v>
      </c>
      <c r="N188" s="129" t="s">
        <v>658</v>
      </c>
      <c r="O188" s="129" t="s">
        <v>658</v>
      </c>
      <c r="P188" s="129" t="s">
        <v>975</v>
      </c>
    </row>
    <row r="189" spans="1:16" ht="17.25" hidden="1" customHeight="1" x14ac:dyDescent="0.35">
      <c r="A189" s="127">
        <v>186</v>
      </c>
      <c r="B189" s="128" t="s">
        <v>659</v>
      </c>
      <c r="C189" s="127" t="s">
        <v>639</v>
      </c>
      <c r="D189" s="129" t="s">
        <v>660</v>
      </c>
      <c r="E189" s="129" t="s">
        <v>661</v>
      </c>
      <c r="F189" s="129" t="s">
        <v>661</v>
      </c>
      <c r="G189" s="129" t="s">
        <v>661</v>
      </c>
      <c r="H189" s="130">
        <v>1822.43</v>
      </c>
      <c r="I189" s="129" t="s">
        <v>661</v>
      </c>
      <c r="J189" s="129" t="s">
        <v>661</v>
      </c>
      <c r="K189" s="130">
        <v>1822.43</v>
      </c>
      <c r="L189" s="129" t="s">
        <v>661</v>
      </c>
      <c r="M189" s="129" t="s">
        <v>661</v>
      </c>
      <c r="N189" s="129" t="s">
        <v>661</v>
      </c>
      <c r="O189" s="129" t="s">
        <v>661</v>
      </c>
      <c r="P189" s="129" t="s">
        <v>661</v>
      </c>
    </row>
    <row r="190" spans="1:16" ht="17.25" hidden="1" customHeight="1" x14ac:dyDescent="0.35">
      <c r="A190" s="127">
        <v>187</v>
      </c>
      <c r="B190" s="128" t="s">
        <v>662</v>
      </c>
      <c r="C190" s="127" t="s">
        <v>639</v>
      </c>
      <c r="D190" s="129" t="s">
        <v>604</v>
      </c>
      <c r="E190" s="129" t="s">
        <v>605</v>
      </c>
      <c r="F190" s="129" t="s">
        <v>605</v>
      </c>
      <c r="G190" s="129" t="s">
        <v>605</v>
      </c>
      <c r="H190" s="129">
        <v>738.32</v>
      </c>
      <c r="I190" s="129" t="s">
        <v>605</v>
      </c>
      <c r="J190" s="129" t="s">
        <v>605</v>
      </c>
      <c r="K190" s="129">
        <v>738.32</v>
      </c>
      <c r="L190" s="129" t="s">
        <v>605</v>
      </c>
      <c r="M190" s="129" t="s">
        <v>605</v>
      </c>
      <c r="N190" s="129" t="s">
        <v>605</v>
      </c>
      <c r="O190" s="129" t="s">
        <v>605</v>
      </c>
      <c r="P190" s="129" t="s">
        <v>605</v>
      </c>
    </row>
    <row r="191" spans="1:16" ht="17.25" hidden="1" customHeight="1" x14ac:dyDescent="0.35">
      <c r="A191" s="127">
        <v>188</v>
      </c>
      <c r="B191" s="128" t="s">
        <v>663</v>
      </c>
      <c r="C191" s="127" t="s">
        <v>639</v>
      </c>
      <c r="D191" s="129" t="s">
        <v>664</v>
      </c>
      <c r="E191" s="129" t="s">
        <v>665</v>
      </c>
      <c r="F191" s="129" t="s">
        <v>665</v>
      </c>
      <c r="G191" s="129" t="s">
        <v>665</v>
      </c>
      <c r="H191" s="130">
        <v>1028.04</v>
      </c>
      <c r="I191" s="129" t="s">
        <v>665</v>
      </c>
      <c r="J191" s="129" t="s">
        <v>665</v>
      </c>
      <c r="K191" s="130">
        <v>1028.04</v>
      </c>
      <c r="L191" s="129" t="s">
        <v>665</v>
      </c>
      <c r="M191" s="129" t="s">
        <v>665</v>
      </c>
      <c r="N191" s="129" t="s">
        <v>665</v>
      </c>
      <c r="O191" s="129" t="s">
        <v>665</v>
      </c>
      <c r="P191" s="129" t="s">
        <v>665</v>
      </c>
    </row>
    <row r="192" spans="1:16" ht="17.25" hidden="1" customHeight="1" x14ac:dyDescent="0.35">
      <c r="A192" s="127">
        <v>189</v>
      </c>
      <c r="B192" s="128" t="s">
        <v>666</v>
      </c>
      <c r="C192" s="127" t="s">
        <v>639</v>
      </c>
      <c r="D192" s="129" t="s">
        <v>667</v>
      </c>
      <c r="E192" s="129" t="s">
        <v>668</v>
      </c>
      <c r="F192" s="129" t="s">
        <v>668</v>
      </c>
      <c r="G192" s="129" t="s">
        <v>668</v>
      </c>
      <c r="H192" s="129">
        <v>476.64</v>
      </c>
      <c r="I192" s="129" t="s">
        <v>668</v>
      </c>
      <c r="J192" s="129" t="s">
        <v>668</v>
      </c>
      <c r="K192" s="129">
        <v>476.64</v>
      </c>
      <c r="L192" s="129" t="s">
        <v>668</v>
      </c>
      <c r="M192" s="129" t="s">
        <v>668</v>
      </c>
      <c r="N192" s="129" t="s">
        <v>668</v>
      </c>
      <c r="O192" s="129" t="s">
        <v>668</v>
      </c>
      <c r="P192" s="129" t="s">
        <v>668</v>
      </c>
    </row>
    <row r="193" spans="1:16" ht="17.25" hidden="1" customHeight="1" x14ac:dyDescent="0.35">
      <c r="A193" s="127">
        <v>190</v>
      </c>
      <c r="B193" s="128" t="s">
        <v>669</v>
      </c>
      <c r="C193" s="127" t="s">
        <v>639</v>
      </c>
      <c r="D193" s="129" t="s">
        <v>670</v>
      </c>
      <c r="E193" s="129" t="s">
        <v>671</v>
      </c>
      <c r="F193" s="129" t="s">
        <v>671</v>
      </c>
      <c r="G193" s="129" t="s">
        <v>671</v>
      </c>
      <c r="H193" s="129">
        <v>317.76</v>
      </c>
      <c r="I193" s="129" t="s">
        <v>643</v>
      </c>
      <c r="J193" s="129" t="s">
        <v>643</v>
      </c>
      <c r="K193" s="129">
        <v>317.76</v>
      </c>
      <c r="L193" s="129" t="s">
        <v>643</v>
      </c>
      <c r="M193" s="129" t="s">
        <v>643</v>
      </c>
      <c r="N193" s="129" t="s">
        <v>643</v>
      </c>
      <c r="O193" s="129" t="s">
        <v>643</v>
      </c>
      <c r="P193" s="129" t="s">
        <v>976</v>
      </c>
    </row>
    <row r="194" spans="1:16" ht="17.25" hidden="1" customHeight="1" x14ac:dyDescent="0.35">
      <c r="A194" s="127">
        <v>191</v>
      </c>
      <c r="B194" s="128" t="s">
        <v>672</v>
      </c>
      <c r="C194" s="127" t="s">
        <v>673</v>
      </c>
      <c r="D194" s="129" t="s">
        <v>674</v>
      </c>
      <c r="E194" s="129" t="s">
        <v>675</v>
      </c>
      <c r="F194" s="129" t="s">
        <v>675</v>
      </c>
      <c r="G194" s="129" t="s">
        <v>675</v>
      </c>
      <c r="H194" s="129">
        <v>528.04</v>
      </c>
      <c r="I194" s="129" t="s">
        <v>675</v>
      </c>
      <c r="J194" s="129" t="s">
        <v>675</v>
      </c>
      <c r="K194" s="129">
        <v>528.04</v>
      </c>
      <c r="L194" s="129" t="s">
        <v>675</v>
      </c>
      <c r="M194" s="129" t="s">
        <v>675</v>
      </c>
      <c r="N194" s="129" t="s">
        <v>675</v>
      </c>
      <c r="O194" s="129" t="s">
        <v>675</v>
      </c>
      <c r="P194" s="129" t="s">
        <v>675</v>
      </c>
    </row>
    <row r="195" spans="1:16" ht="17.25" hidden="1" customHeight="1" x14ac:dyDescent="0.35">
      <c r="A195" s="127">
        <v>192</v>
      </c>
      <c r="B195" s="128" t="s">
        <v>676</v>
      </c>
      <c r="C195" s="127" t="s">
        <v>673</v>
      </c>
      <c r="D195" s="129" t="s">
        <v>677</v>
      </c>
      <c r="E195" s="129" t="s">
        <v>678</v>
      </c>
      <c r="F195" s="129" t="s">
        <v>678</v>
      </c>
      <c r="G195" s="129" t="s">
        <v>678</v>
      </c>
      <c r="H195" s="129">
        <v>551.4</v>
      </c>
      <c r="I195" s="129" t="s">
        <v>678</v>
      </c>
      <c r="J195" s="129" t="s">
        <v>678</v>
      </c>
      <c r="K195" s="129">
        <v>551.4</v>
      </c>
      <c r="L195" s="129" t="s">
        <v>678</v>
      </c>
      <c r="M195" s="129" t="s">
        <v>678</v>
      </c>
      <c r="N195" s="129" t="s">
        <v>678</v>
      </c>
      <c r="O195" s="129" t="s">
        <v>678</v>
      </c>
      <c r="P195" s="129" t="s">
        <v>678</v>
      </c>
    </row>
    <row r="196" spans="1:16" ht="17.25" hidden="1" customHeight="1" x14ac:dyDescent="0.35">
      <c r="A196" s="127">
        <v>193</v>
      </c>
      <c r="B196" s="128" t="s">
        <v>679</v>
      </c>
      <c r="C196" s="127" t="s">
        <v>673</v>
      </c>
      <c r="D196" s="129" t="s">
        <v>680</v>
      </c>
      <c r="E196" s="129" t="s">
        <v>681</v>
      </c>
      <c r="F196" s="129" t="s">
        <v>681</v>
      </c>
      <c r="G196" s="129" t="s">
        <v>681</v>
      </c>
      <c r="H196" s="129">
        <v>766.36</v>
      </c>
      <c r="I196" s="129" t="s">
        <v>681</v>
      </c>
      <c r="J196" s="129" t="s">
        <v>681</v>
      </c>
      <c r="K196" s="129">
        <v>766.36</v>
      </c>
      <c r="L196" s="129" t="s">
        <v>681</v>
      </c>
      <c r="M196" s="129" t="s">
        <v>681</v>
      </c>
      <c r="N196" s="129" t="s">
        <v>681</v>
      </c>
      <c r="O196" s="129" t="s">
        <v>681</v>
      </c>
      <c r="P196" s="129" t="s">
        <v>681</v>
      </c>
    </row>
    <row r="197" spans="1:16" ht="17.25" hidden="1" customHeight="1" x14ac:dyDescent="0.35">
      <c r="A197" s="127">
        <v>194</v>
      </c>
      <c r="B197" s="128" t="s">
        <v>682</v>
      </c>
      <c r="C197" s="127" t="s">
        <v>673</v>
      </c>
      <c r="D197" s="129" t="s">
        <v>683</v>
      </c>
      <c r="E197" s="129" t="s">
        <v>684</v>
      </c>
      <c r="F197" s="129" t="s">
        <v>684</v>
      </c>
      <c r="G197" s="129" t="s">
        <v>684</v>
      </c>
      <c r="H197" s="129">
        <v>780.37</v>
      </c>
      <c r="I197" s="129" t="s">
        <v>684</v>
      </c>
      <c r="J197" s="129" t="s">
        <v>684</v>
      </c>
      <c r="K197" s="129">
        <v>780.37</v>
      </c>
      <c r="L197" s="129" t="s">
        <v>684</v>
      </c>
      <c r="M197" s="129" t="s">
        <v>684</v>
      </c>
      <c r="N197" s="129" t="s">
        <v>684</v>
      </c>
      <c r="O197" s="129" t="s">
        <v>684</v>
      </c>
      <c r="P197" s="129" t="s">
        <v>684</v>
      </c>
    </row>
    <row r="198" spans="1:16" ht="17.25" hidden="1" customHeight="1" x14ac:dyDescent="0.35">
      <c r="A198" s="127">
        <v>195</v>
      </c>
      <c r="B198" s="128" t="s">
        <v>685</v>
      </c>
      <c r="C198" s="127" t="s">
        <v>673</v>
      </c>
      <c r="D198" s="129" t="s">
        <v>686</v>
      </c>
      <c r="E198" s="129" t="s">
        <v>687</v>
      </c>
      <c r="F198" s="129" t="s">
        <v>687</v>
      </c>
      <c r="G198" s="129" t="s">
        <v>687</v>
      </c>
      <c r="H198" s="129">
        <v>457.94</v>
      </c>
      <c r="I198" s="129" t="s">
        <v>687</v>
      </c>
      <c r="J198" s="129" t="s">
        <v>687</v>
      </c>
      <c r="K198" s="129">
        <v>457.94</v>
      </c>
      <c r="L198" s="129" t="s">
        <v>687</v>
      </c>
      <c r="M198" s="129" t="s">
        <v>687</v>
      </c>
      <c r="N198" s="129" t="s">
        <v>687</v>
      </c>
      <c r="O198" s="129" t="s">
        <v>687</v>
      </c>
      <c r="P198" s="129" t="s">
        <v>687</v>
      </c>
    </row>
    <row r="199" spans="1:16" ht="17.25" hidden="1" customHeight="1" x14ac:dyDescent="0.35">
      <c r="A199" s="127">
        <v>196</v>
      </c>
      <c r="B199" s="128" t="s">
        <v>688</v>
      </c>
      <c r="C199" s="127" t="s">
        <v>673</v>
      </c>
      <c r="D199" s="129" t="s">
        <v>667</v>
      </c>
      <c r="E199" s="129" t="s">
        <v>668</v>
      </c>
      <c r="F199" s="129" t="s">
        <v>668</v>
      </c>
      <c r="G199" s="129" t="s">
        <v>668</v>
      </c>
      <c r="H199" s="129">
        <v>476.64</v>
      </c>
      <c r="I199" s="129" t="s">
        <v>668</v>
      </c>
      <c r="J199" s="129" t="s">
        <v>668</v>
      </c>
      <c r="K199" s="129">
        <v>476.64</v>
      </c>
      <c r="L199" s="129" t="s">
        <v>668</v>
      </c>
      <c r="M199" s="129" t="s">
        <v>668</v>
      </c>
      <c r="N199" s="129" t="s">
        <v>668</v>
      </c>
      <c r="O199" s="129" t="s">
        <v>668</v>
      </c>
      <c r="P199" s="129" t="s">
        <v>668</v>
      </c>
    </row>
    <row r="200" spans="1:16" ht="17.25" hidden="1" customHeight="1" x14ac:dyDescent="0.35">
      <c r="A200" s="127">
        <v>197</v>
      </c>
      <c r="B200" s="128" t="s">
        <v>689</v>
      </c>
      <c r="C200" s="127" t="s">
        <v>673</v>
      </c>
      <c r="D200" s="129" t="s">
        <v>690</v>
      </c>
      <c r="E200" s="129" t="s">
        <v>691</v>
      </c>
      <c r="F200" s="129" t="s">
        <v>691</v>
      </c>
      <c r="G200" s="129" t="s">
        <v>691</v>
      </c>
      <c r="H200" s="129">
        <v>560.75</v>
      </c>
      <c r="I200" s="129" t="s">
        <v>691</v>
      </c>
      <c r="J200" s="129" t="s">
        <v>691</v>
      </c>
      <c r="K200" s="129">
        <v>560.75</v>
      </c>
      <c r="L200" s="129" t="s">
        <v>691</v>
      </c>
      <c r="M200" s="129" t="s">
        <v>691</v>
      </c>
      <c r="N200" s="129" t="s">
        <v>691</v>
      </c>
      <c r="O200" s="129" t="s">
        <v>691</v>
      </c>
      <c r="P200" s="129" t="s">
        <v>691</v>
      </c>
    </row>
    <row r="201" spans="1:16" ht="17.25" hidden="1" customHeight="1" x14ac:dyDescent="0.35">
      <c r="A201" s="127">
        <v>198</v>
      </c>
      <c r="B201" s="128" t="s">
        <v>692</v>
      </c>
      <c r="C201" s="127" t="s">
        <v>673</v>
      </c>
      <c r="D201" s="129" t="s">
        <v>693</v>
      </c>
      <c r="E201" s="129" t="s">
        <v>694</v>
      </c>
      <c r="F201" s="129" t="s">
        <v>694</v>
      </c>
      <c r="G201" s="129" t="s">
        <v>694</v>
      </c>
      <c r="H201" s="129">
        <v>574.77</v>
      </c>
      <c r="I201" s="129" t="s">
        <v>694</v>
      </c>
      <c r="J201" s="129" t="s">
        <v>694</v>
      </c>
      <c r="K201" s="129">
        <v>574.77</v>
      </c>
      <c r="L201" s="129" t="s">
        <v>694</v>
      </c>
      <c r="M201" s="129" t="s">
        <v>694</v>
      </c>
      <c r="N201" s="129" t="s">
        <v>694</v>
      </c>
      <c r="O201" s="129" t="s">
        <v>694</v>
      </c>
      <c r="P201" s="129" t="s">
        <v>694</v>
      </c>
    </row>
    <row r="202" spans="1:16" ht="17.25" hidden="1" customHeight="1" x14ac:dyDescent="0.35">
      <c r="A202" s="127">
        <v>199</v>
      </c>
      <c r="B202" s="128" t="s">
        <v>695</v>
      </c>
      <c r="C202" s="127" t="s">
        <v>53</v>
      </c>
      <c r="D202" s="129" t="s">
        <v>696</v>
      </c>
      <c r="E202" s="129" t="s">
        <v>697</v>
      </c>
      <c r="F202" s="129" t="s">
        <v>697</v>
      </c>
      <c r="G202" s="129" t="s">
        <v>697</v>
      </c>
      <c r="H202" s="129">
        <v>950</v>
      </c>
      <c r="I202" s="129" t="s">
        <v>697</v>
      </c>
      <c r="J202" s="129" t="s">
        <v>697</v>
      </c>
      <c r="K202" s="129">
        <v>950</v>
      </c>
      <c r="L202" s="129" t="s">
        <v>697</v>
      </c>
      <c r="M202" s="129" t="s">
        <v>697</v>
      </c>
      <c r="N202" s="129" t="s">
        <v>697</v>
      </c>
      <c r="O202" s="129" t="s">
        <v>697</v>
      </c>
      <c r="P202" s="129" t="s">
        <v>697</v>
      </c>
    </row>
    <row r="203" spans="1:16" ht="17.25" hidden="1" customHeight="1" x14ac:dyDescent="0.35">
      <c r="A203" s="127">
        <v>200</v>
      </c>
      <c r="B203" s="128" t="s">
        <v>698</v>
      </c>
      <c r="C203" s="127" t="s">
        <v>53</v>
      </c>
      <c r="D203" s="129" t="s">
        <v>699</v>
      </c>
      <c r="E203" s="129" t="s">
        <v>700</v>
      </c>
      <c r="F203" s="129" t="s">
        <v>700</v>
      </c>
      <c r="G203" s="129" t="s">
        <v>700</v>
      </c>
      <c r="H203" s="129">
        <v>790</v>
      </c>
      <c r="I203" s="129" t="s">
        <v>700</v>
      </c>
      <c r="J203" s="129" t="s">
        <v>700</v>
      </c>
      <c r="K203" s="129">
        <v>790</v>
      </c>
      <c r="L203" s="129" t="s">
        <v>700</v>
      </c>
      <c r="M203" s="129" t="s">
        <v>700</v>
      </c>
      <c r="N203" s="129" t="s">
        <v>700</v>
      </c>
      <c r="O203" s="129" t="s">
        <v>700</v>
      </c>
      <c r="P203" s="129" t="s">
        <v>700</v>
      </c>
    </row>
    <row r="204" spans="1:16" ht="17.25" customHeight="1" x14ac:dyDescent="0.35">
      <c r="A204" s="127">
        <v>201</v>
      </c>
      <c r="B204" s="128" t="s">
        <v>701</v>
      </c>
      <c r="C204" s="127" t="s">
        <v>257</v>
      </c>
      <c r="D204" s="129" t="s">
        <v>702</v>
      </c>
      <c r="E204" s="129" t="s">
        <v>703</v>
      </c>
      <c r="F204" s="129" t="s">
        <v>703</v>
      </c>
      <c r="G204" s="129" t="s">
        <v>703</v>
      </c>
      <c r="H204" s="129">
        <v>58.88</v>
      </c>
      <c r="I204" s="129" t="s">
        <v>704</v>
      </c>
      <c r="J204" s="129" t="s">
        <v>704</v>
      </c>
      <c r="K204" s="129">
        <v>70.09</v>
      </c>
      <c r="L204" s="129" t="s">
        <v>704</v>
      </c>
      <c r="M204" s="129" t="s">
        <v>704</v>
      </c>
      <c r="N204" s="129" t="s">
        <v>704</v>
      </c>
      <c r="O204" s="129" t="s">
        <v>704</v>
      </c>
      <c r="P204" s="129" t="s">
        <v>796</v>
      </c>
    </row>
    <row r="205" spans="1:16" ht="17.25" customHeight="1" x14ac:dyDescent="0.35">
      <c r="A205" s="127">
        <v>202</v>
      </c>
      <c r="B205" s="128" t="s">
        <v>705</v>
      </c>
      <c r="C205" s="127" t="s">
        <v>706</v>
      </c>
      <c r="D205" s="129" t="s">
        <v>707</v>
      </c>
      <c r="E205" s="129" t="s">
        <v>273</v>
      </c>
      <c r="F205" s="129" t="s">
        <v>273</v>
      </c>
      <c r="G205" s="129" t="s">
        <v>273</v>
      </c>
      <c r="H205" s="129">
        <v>607.48</v>
      </c>
      <c r="I205" s="129" t="s">
        <v>273</v>
      </c>
      <c r="J205" s="129" t="s">
        <v>273</v>
      </c>
      <c r="K205" s="129">
        <v>607.48</v>
      </c>
      <c r="L205" s="129" t="s">
        <v>273</v>
      </c>
      <c r="M205" s="129" t="s">
        <v>273</v>
      </c>
      <c r="N205" s="129" t="s">
        <v>273</v>
      </c>
      <c r="O205" s="129" t="s">
        <v>273</v>
      </c>
      <c r="P205" s="129" t="s">
        <v>273</v>
      </c>
    </row>
    <row r="206" spans="1:16" ht="17.25" customHeight="1" x14ac:dyDescent="0.35">
      <c r="A206" s="127">
        <v>203</v>
      </c>
      <c r="B206" s="128" t="s">
        <v>708</v>
      </c>
      <c r="C206" s="127" t="s">
        <v>706</v>
      </c>
      <c r="D206" s="129" t="s">
        <v>709</v>
      </c>
      <c r="E206" s="129" t="s">
        <v>710</v>
      </c>
      <c r="F206" s="129" t="s">
        <v>710</v>
      </c>
      <c r="G206" s="129" t="s">
        <v>710</v>
      </c>
      <c r="H206" s="129">
        <v>570.09</v>
      </c>
      <c r="I206" s="129" t="s">
        <v>710</v>
      </c>
      <c r="J206" s="129" t="s">
        <v>710</v>
      </c>
      <c r="K206" s="129">
        <v>570.09</v>
      </c>
      <c r="L206" s="129" t="s">
        <v>710</v>
      </c>
      <c r="M206" s="129" t="s">
        <v>710</v>
      </c>
      <c r="N206" s="129" t="s">
        <v>710</v>
      </c>
      <c r="O206" s="129" t="s">
        <v>710</v>
      </c>
      <c r="P206" s="129" t="s">
        <v>710</v>
      </c>
    </row>
    <row r="207" spans="1:16" ht="17.25" customHeight="1" x14ac:dyDescent="0.35">
      <c r="A207" s="127">
        <v>204</v>
      </c>
      <c r="B207" s="128" t="s">
        <v>711</v>
      </c>
      <c r="C207" s="127" t="s">
        <v>257</v>
      </c>
      <c r="D207" s="129" t="s">
        <v>712</v>
      </c>
      <c r="E207" s="129" t="s">
        <v>713</v>
      </c>
      <c r="F207" s="129" t="s">
        <v>713</v>
      </c>
      <c r="G207" s="129" t="s">
        <v>713</v>
      </c>
      <c r="H207" s="129">
        <v>67.290000000000006</v>
      </c>
      <c r="I207" s="129" t="s">
        <v>714</v>
      </c>
      <c r="J207" s="129" t="s">
        <v>714</v>
      </c>
      <c r="K207" s="129">
        <v>69.63</v>
      </c>
      <c r="L207" s="129" t="s">
        <v>714</v>
      </c>
      <c r="M207" s="129" t="s">
        <v>714</v>
      </c>
      <c r="N207" s="129" t="s">
        <v>714</v>
      </c>
      <c r="O207" s="129" t="s">
        <v>714</v>
      </c>
      <c r="P207" s="129" t="s">
        <v>977</v>
      </c>
    </row>
    <row r="208" spans="1:16" ht="17.25" customHeight="1" x14ac:dyDescent="0.35">
      <c r="A208" s="127">
        <v>205</v>
      </c>
      <c r="B208" s="128" t="s">
        <v>715</v>
      </c>
      <c r="C208" s="127" t="s">
        <v>53</v>
      </c>
      <c r="D208" s="129" t="s">
        <v>716</v>
      </c>
      <c r="E208" s="129" t="s">
        <v>717</v>
      </c>
      <c r="F208" s="129" t="s">
        <v>717</v>
      </c>
      <c r="G208" s="129" t="s">
        <v>717</v>
      </c>
      <c r="H208" s="129">
        <v>93.46</v>
      </c>
      <c r="I208" s="129" t="s">
        <v>717</v>
      </c>
      <c r="J208" s="129" t="s">
        <v>717</v>
      </c>
      <c r="K208" s="129">
        <v>93.46</v>
      </c>
      <c r="L208" s="129" t="s">
        <v>717</v>
      </c>
      <c r="M208" s="129" t="s">
        <v>717</v>
      </c>
      <c r="N208" s="129" t="s">
        <v>717</v>
      </c>
      <c r="O208" s="129" t="s">
        <v>717</v>
      </c>
      <c r="P208" s="129" t="s">
        <v>717</v>
      </c>
    </row>
    <row r="209" spans="1:16" ht="17.25" customHeight="1" x14ac:dyDescent="0.35">
      <c r="A209" s="127">
        <v>206</v>
      </c>
      <c r="B209" s="128" t="s">
        <v>718</v>
      </c>
      <c r="C209" s="127" t="s">
        <v>53</v>
      </c>
      <c r="D209" s="129" t="s">
        <v>719</v>
      </c>
      <c r="E209" s="129" t="s">
        <v>720</v>
      </c>
      <c r="F209" s="129" t="s">
        <v>720</v>
      </c>
      <c r="G209" s="129" t="s">
        <v>720</v>
      </c>
      <c r="H209" s="129">
        <v>130.84</v>
      </c>
      <c r="I209" s="129" t="s">
        <v>720</v>
      </c>
      <c r="J209" s="129" t="s">
        <v>720</v>
      </c>
      <c r="K209" s="129">
        <v>130.84</v>
      </c>
      <c r="L209" s="129" t="s">
        <v>720</v>
      </c>
      <c r="M209" s="129" t="s">
        <v>720</v>
      </c>
      <c r="N209" s="129" t="s">
        <v>720</v>
      </c>
      <c r="O209" s="129" t="s">
        <v>720</v>
      </c>
      <c r="P209" s="129" t="s">
        <v>720</v>
      </c>
    </row>
    <row r="210" spans="1:16" ht="17.25" customHeight="1" x14ac:dyDescent="0.35">
      <c r="A210" s="127">
        <v>207</v>
      </c>
      <c r="B210" s="128" t="s">
        <v>721</v>
      </c>
      <c r="C210" s="127" t="s">
        <v>334</v>
      </c>
      <c r="D210" s="129" t="s">
        <v>712</v>
      </c>
      <c r="E210" s="129" t="s">
        <v>124</v>
      </c>
      <c r="F210" s="129" t="s">
        <v>124</v>
      </c>
      <c r="G210" s="129" t="s">
        <v>124</v>
      </c>
      <c r="H210" s="129" t="s">
        <v>234</v>
      </c>
      <c r="I210" s="129" t="s">
        <v>124</v>
      </c>
      <c r="J210" s="129" t="s">
        <v>124</v>
      </c>
      <c r="K210" s="129" t="s">
        <v>234</v>
      </c>
      <c r="L210" s="129" t="s">
        <v>124</v>
      </c>
      <c r="M210" s="129" t="s">
        <v>124</v>
      </c>
      <c r="N210" s="129" t="s">
        <v>124</v>
      </c>
      <c r="O210" s="129" t="s">
        <v>124</v>
      </c>
      <c r="P210" s="129" t="s">
        <v>704</v>
      </c>
    </row>
    <row r="211" spans="1:16" ht="17.25" hidden="1" customHeight="1" x14ac:dyDescent="0.55000000000000004">
      <c r="A211" s="131"/>
      <c r="B211" s="124"/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32"/>
    </row>
    <row r="212" spans="1:16" ht="17.25" customHeight="1" x14ac:dyDescent="0.35">
      <c r="A212" s="127">
        <v>209</v>
      </c>
      <c r="B212" s="128" t="s">
        <v>722</v>
      </c>
      <c r="C212" s="127" t="s">
        <v>223</v>
      </c>
      <c r="D212" s="129" t="s">
        <v>723</v>
      </c>
      <c r="E212" s="129" t="s">
        <v>724</v>
      </c>
      <c r="F212" s="129" t="s">
        <v>724</v>
      </c>
      <c r="G212" s="129" t="s">
        <v>724</v>
      </c>
      <c r="H212" s="130">
        <v>2953.27</v>
      </c>
      <c r="I212" s="129" t="s">
        <v>724</v>
      </c>
      <c r="J212" s="129" t="s">
        <v>724</v>
      </c>
      <c r="K212" s="130">
        <v>2953.27</v>
      </c>
      <c r="L212" s="129" t="s">
        <v>724</v>
      </c>
      <c r="M212" s="129" t="s">
        <v>724</v>
      </c>
      <c r="N212" s="129" t="s">
        <v>724</v>
      </c>
      <c r="O212" s="129" t="s">
        <v>724</v>
      </c>
      <c r="P212" s="129" t="s">
        <v>978</v>
      </c>
    </row>
    <row r="213" spans="1:16" ht="17.25" customHeight="1" x14ac:dyDescent="0.35">
      <c r="A213" s="127">
        <v>210</v>
      </c>
      <c r="B213" s="128" t="s">
        <v>725</v>
      </c>
      <c r="C213" s="127" t="s">
        <v>223</v>
      </c>
      <c r="D213" s="129" t="s">
        <v>726</v>
      </c>
      <c r="E213" s="129" t="s">
        <v>727</v>
      </c>
      <c r="F213" s="129" t="s">
        <v>727</v>
      </c>
      <c r="G213" s="129" t="s">
        <v>727</v>
      </c>
      <c r="H213" s="130">
        <v>2504.67</v>
      </c>
      <c r="I213" s="129" t="s">
        <v>727</v>
      </c>
      <c r="J213" s="129" t="s">
        <v>727</v>
      </c>
      <c r="K213" s="130">
        <v>2504.67</v>
      </c>
      <c r="L213" s="129" t="s">
        <v>727</v>
      </c>
      <c r="M213" s="129" t="s">
        <v>727</v>
      </c>
      <c r="N213" s="129" t="s">
        <v>727</v>
      </c>
      <c r="O213" s="129" t="s">
        <v>727</v>
      </c>
      <c r="P213" s="129" t="s">
        <v>727</v>
      </c>
    </row>
    <row r="214" spans="1:16" ht="17.25" customHeight="1" x14ac:dyDescent="0.35">
      <c r="A214" s="127">
        <v>211</v>
      </c>
      <c r="B214" s="128" t="s">
        <v>728</v>
      </c>
      <c r="C214" s="127" t="s">
        <v>639</v>
      </c>
      <c r="D214" s="129" t="s">
        <v>729</v>
      </c>
      <c r="E214" s="129" t="s">
        <v>730</v>
      </c>
      <c r="F214" s="129" t="s">
        <v>730</v>
      </c>
      <c r="G214" s="129" t="s">
        <v>730</v>
      </c>
      <c r="H214" s="129">
        <v>375.7</v>
      </c>
      <c r="I214" s="129" t="s">
        <v>730</v>
      </c>
      <c r="J214" s="129" t="s">
        <v>730</v>
      </c>
      <c r="K214" s="129">
        <v>375.7</v>
      </c>
      <c r="L214" s="129" t="s">
        <v>730</v>
      </c>
      <c r="M214" s="129" t="s">
        <v>730</v>
      </c>
      <c r="N214" s="129" t="s">
        <v>730</v>
      </c>
      <c r="O214" s="129" t="s">
        <v>730</v>
      </c>
      <c r="P214" s="129" t="s">
        <v>979</v>
      </c>
    </row>
    <row r="215" spans="1:16" ht="17.25" customHeight="1" x14ac:dyDescent="0.35">
      <c r="A215" s="127">
        <v>212</v>
      </c>
      <c r="B215" s="128" t="s">
        <v>731</v>
      </c>
      <c r="C215" s="127" t="s">
        <v>257</v>
      </c>
      <c r="D215" s="129" t="s">
        <v>732</v>
      </c>
      <c r="E215" s="129" t="s">
        <v>733</v>
      </c>
      <c r="F215" s="129" t="s">
        <v>733</v>
      </c>
      <c r="G215" s="129" t="s">
        <v>733</v>
      </c>
      <c r="H215" s="129">
        <v>261.68</v>
      </c>
      <c r="I215" s="129" t="s">
        <v>733</v>
      </c>
      <c r="J215" s="129" t="s">
        <v>733</v>
      </c>
      <c r="K215" s="129">
        <v>261.68</v>
      </c>
      <c r="L215" s="129" t="s">
        <v>733</v>
      </c>
      <c r="M215" s="129" t="s">
        <v>733</v>
      </c>
      <c r="N215" s="129" t="s">
        <v>733</v>
      </c>
      <c r="O215" s="129" t="s">
        <v>733</v>
      </c>
      <c r="P215" s="129" t="s">
        <v>733</v>
      </c>
    </row>
    <row r="216" spans="1:16" ht="17.25" customHeight="1" x14ac:dyDescent="0.35">
      <c r="A216" s="127">
        <v>213</v>
      </c>
      <c r="B216" s="128" t="s">
        <v>734</v>
      </c>
      <c r="C216" s="127" t="s">
        <v>639</v>
      </c>
      <c r="D216" s="129" t="s">
        <v>735</v>
      </c>
      <c r="E216" s="129" t="s">
        <v>736</v>
      </c>
      <c r="F216" s="129" t="s">
        <v>736</v>
      </c>
      <c r="G216" s="129" t="s">
        <v>736</v>
      </c>
      <c r="H216" s="129">
        <v>116.82</v>
      </c>
      <c r="I216" s="129" t="s">
        <v>736</v>
      </c>
      <c r="J216" s="129" t="s">
        <v>736</v>
      </c>
      <c r="K216" s="129">
        <v>116.82</v>
      </c>
      <c r="L216" s="129" t="s">
        <v>736</v>
      </c>
      <c r="M216" s="129" t="s">
        <v>736</v>
      </c>
      <c r="N216" s="129" t="s">
        <v>736</v>
      </c>
      <c r="O216" s="129" t="s">
        <v>736</v>
      </c>
      <c r="P216" s="129" t="s">
        <v>736</v>
      </c>
    </row>
    <row r="217" spans="1:16" ht="17.25" customHeight="1" x14ac:dyDescent="0.35">
      <c r="A217" s="127">
        <v>214</v>
      </c>
      <c r="B217" s="128" t="s">
        <v>737</v>
      </c>
      <c r="C217" s="127" t="s">
        <v>639</v>
      </c>
      <c r="D217" s="129" t="s">
        <v>738</v>
      </c>
      <c r="E217" s="129" t="s">
        <v>739</v>
      </c>
      <c r="F217" s="129" t="s">
        <v>739</v>
      </c>
      <c r="G217" s="129" t="s">
        <v>739</v>
      </c>
      <c r="H217" s="129">
        <v>103.27</v>
      </c>
      <c r="I217" s="129" t="s">
        <v>739</v>
      </c>
      <c r="J217" s="129" t="s">
        <v>739</v>
      </c>
      <c r="K217" s="129">
        <v>103.27</v>
      </c>
      <c r="L217" s="129" t="s">
        <v>739</v>
      </c>
      <c r="M217" s="129" t="s">
        <v>739</v>
      </c>
      <c r="N217" s="129" t="s">
        <v>739</v>
      </c>
      <c r="O217" s="129" t="s">
        <v>739</v>
      </c>
      <c r="P217" s="129" t="s">
        <v>739</v>
      </c>
    </row>
    <row r="218" spans="1:16" ht="17.25" customHeight="1" x14ac:dyDescent="0.35">
      <c r="A218" s="127">
        <v>215</v>
      </c>
      <c r="B218" s="128" t="s">
        <v>740</v>
      </c>
      <c r="C218" s="127" t="s">
        <v>54</v>
      </c>
      <c r="D218" s="129" t="s">
        <v>741</v>
      </c>
      <c r="E218" s="129" t="s">
        <v>742</v>
      </c>
      <c r="F218" s="129" t="s">
        <v>742</v>
      </c>
      <c r="G218" s="129" t="s">
        <v>742</v>
      </c>
      <c r="H218" s="129">
        <v>514.02</v>
      </c>
      <c r="I218" s="129" t="s">
        <v>742</v>
      </c>
      <c r="J218" s="129" t="s">
        <v>742</v>
      </c>
      <c r="K218" s="129">
        <v>528.04</v>
      </c>
      <c r="L218" s="129" t="s">
        <v>675</v>
      </c>
      <c r="M218" s="129" t="s">
        <v>675</v>
      </c>
      <c r="N218" s="129" t="s">
        <v>675</v>
      </c>
      <c r="O218" s="129" t="s">
        <v>675</v>
      </c>
      <c r="P218" s="129" t="s">
        <v>980</v>
      </c>
    </row>
    <row r="219" spans="1:16" ht="17.25" hidden="1" customHeight="1" x14ac:dyDescent="0.55000000000000004">
      <c r="A219" s="131"/>
      <c r="B219" s="124"/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32"/>
    </row>
    <row r="220" spans="1:16" ht="17.25" customHeight="1" x14ac:dyDescent="0.35">
      <c r="A220" s="127">
        <v>217</v>
      </c>
      <c r="B220" s="128" t="s">
        <v>743</v>
      </c>
      <c r="C220" s="127" t="s">
        <v>54</v>
      </c>
      <c r="D220" s="129" t="s">
        <v>319</v>
      </c>
      <c r="E220" s="129" t="s">
        <v>320</v>
      </c>
      <c r="F220" s="129" t="s">
        <v>320</v>
      </c>
      <c r="G220" s="129" t="s">
        <v>320</v>
      </c>
      <c r="H220" s="129">
        <v>672.9</v>
      </c>
      <c r="I220" s="129" t="s">
        <v>320</v>
      </c>
      <c r="J220" s="129" t="s">
        <v>320</v>
      </c>
      <c r="K220" s="129">
        <v>686.92</v>
      </c>
      <c r="L220" s="129" t="s">
        <v>744</v>
      </c>
      <c r="M220" s="129" t="s">
        <v>744</v>
      </c>
      <c r="N220" s="129" t="s">
        <v>744</v>
      </c>
      <c r="O220" s="129" t="s">
        <v>744</v>
      </c>
      <c r="P220" s="129" t="s">
        <v>981</v>
      </c>
    </row>
    <row r="221" spans="1:16" ht="17.25" hidden="1" customHeight="1" x14ac:dyDescent="0.55000000000000004">
      <c r="A221" s="131"/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32"/>
    </row>
    <row r="222" spans="1:16" ht="17.25" customHeight="1" x14ac:dyDescent="0.35">
      <c r="A222" s="127">
        <v>219</v>
      </c>
      <c r="B222" s="128" t="s">
        <v>745</v>
      </c>
      <c r="C222" s="127" t="s">
        <v>54</v>
      </c>
      <c r="D222" s="129" t="s">
        <v>746</v>
      </c>
      <c r="E222" s="129" t="s">
        <v>747</v>
      </c>
      <c r="F222" s="129" t="s">
        <v>747</v>
      </c>
      <c r="G222" s="129" t="s">
        <v>747</v>
      </c>
      <c r="H222" s="129">
        <v>385.37</v>
      </c>
      <c r="I222" s="129" t="s">
        <v>748</v>
      </c>
      <c r="J222" s="129" t="s">
        <v>748</v>
      </c>
      <c r="K222" s="129">
        <v>373.83</v>
      </c>
      <c r="L222" s="129" t="s">
        <v>748</v>
      </c>
      <c r="M222" s="129" t="s">
        <v>748</v>
      </c>
      <c r="N222" s="129" t="s">
        <v>748</v>
      </c>
      <c r="O222" s="129" t="s">
        <v>748</v>
      </c>
      <c r="P222" s="129" t="s">
        <v>982</v>
      </c>
    </row>
    <row r="223" spans="1:16" ht="17.25" customHeight="1" x14ac:dyDescent="0.35">
      <c r="A223" s="127">
        <v>220</v>
      </c>
      <c r="B223" s="128" t="s">
        <v>749</v>
      </c>
      <c r="C223" s="127" t="s">
        <v>54</v>
      </c>
      <c r="D223" s="129" t="s">
        <v>750</v>
      </c>
      <c r="E223" s="129" t="s">
        <v>751</v>
      </c>
      <c r="F223" s="129" t="s">
        <v>751</v>
      </c>
      <c r="G223" s="129" t="s">
        <v>751</v>
      </c>
      <c r="H223" s="129">
        <v>346.26</v>
      </c>
      <c r="I223" s="129" t="s">
        <v>752</v>
      </c>
      <c r="J223" s="129" t="s">
        <v>752</v>
      </c>
      <c r="K223" s="129">
        <v>327.10000000000002</v>
      </c>
      <c r="L223" s="129" t="s">
        <v>752</v>
      </c>
      <c r="M223" s="129" t="s">
        <v>752</v>
      </c>
      <c r="N223" s="129" t="s">
        <v>752</v>
      </c>
      <c r="O223" s="129" t="s">
        <v>752</v>
      </c>
      <c r="P223" s="129" t="s">
        <v>983</v>
      </c>
    </row>
    <row r="224" spans="1:16" ht="17.25" hidden="1" customHeight="1" x14ac:dyDescent="0.55000000000000004">
      <c r="A224" s="131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32"/>
    </row>
    <row r="225" spans="1:16" ht="17.25" hidden="1" customHeight="1" x14ac:dyDescent="0.55000000000000004">
      <c r="A225" s="131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32"/>
    </row>
    <row r="226" spans="1:16" ht="17.25" hidden="1" customHeight="1" x14ac:dyDescent="0.55000000000000004">
      <c r="A226" s="131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32"/>
    </row>
    <row r="227" spans="1:16" ht="17.25" customHeight="1" x14ac:dyDescent="0.35">
      <c r="A227" s="127">
        <v>224</v>
      </c>
      <c r="B227" s="128" t="s">
        <v>753</v>
      </c>
      <c r="C227" s="127" t="s">
        <v>54</v>
      </c>
      <c r="D227" s="129" t="s">
        <v>310</v>
      </c>
      <c r="E227" s="129" t="s">
        <v>748</v>
      </c>
      <c r="F227" s="129" t="s">
        <v>748</v>
      </c>
      <c r="G227" s="129" t="s">
        <v>748</v>
      </c>
      <c r="H227" s="129">
        <v>373.83</v>
      </c>
      <c r="I227" s="129" t="s">
        <v>748</v>
      </c>
      <c r="J227" s="129" t="s">
        <v>748</v>
      </c>
      <c r="K227" s="129">
        <v>401.87</v>
      </c>
      <c r="L227" s="129" t="s">
        <v>652</v>
      </c>
      <c r="M227" s="129" t="s">
        <v>652</v>
      </c>
      <c r="N227" s="129" t="s">
        <v>652</v>
      </c>
      <c r="O227" s="129" t="s">
        <v>652</v>
      </c>
      <c r="P227" s="129" t="s">
        <v>984</v>
      </c>
    </row>
    <row r="228" spans="1:16" ht="17.25" customHeight="1" x14ac:dyDescent="0.35">
      <c r="A228" s="127">
        <v>225</v>
      </c>
      <c r="B228" s="128" t="s">
        <v>754</v>
      </c>
      <c r="C228" s="127" t="s">
        <v>54</v>
      </c>
      <c r="D228" s="129" t="s">
        <v>755</v>
      </c>
      <c r="E228" s="129" t="s">
        <v>756</v>
      </c>
      <c r="F228" s="129" t="s">
        <v>756</v>
      </c>
      <c r="G228" s="129" t="s">
        <v>756</v>
      </c>
      <c r="H228" s="129">
        <v>252.34</v>
      </c>
      <c r="I228" s="129" t="s">
        <v>757</v>
      </c>
      <c r="J228" s="129" t="s">
        <v>757</v>
      </c>
      <c r="K228" s="129">
        <v>233.64</v>
      </c>
      <c r="L228" s="129" t="s">
        <v>757</v>
      </c>
      <c r="M228" s="129" t="s">
        <v>757</v>
      </c>
      <c r="N228" s="129" t="s">
        <v>757</v>
      </c>
      <c r="O228" s="129" t="s">
        <v>757</v>
      </c>
      <c r="P228" s="129" t="s">
        <v>985</v>
      </c>
    </row>
    <row r="229" spans="1:16" ht="17.25" customHeight="1" x14ac:dyDescent="0.35">
      <c r="A229" s="127">
        <v>226</v>
      </c>
      <c r="B229" s="128" t="s">
        <v>758</v>
      </c>
      <c r="C229" s="127" t="s">
        <v>54</v>
      </c>
      <c r="D229" s="129" t="s">
        <v>759</v>
      </c>
      <c r="E229" s="129" t="s">
        <v>760</v>
      </c>
      <c r="F229" s="129" t="s">
        <v>760</v>
      </c>
      <c r="G229" s="129" t="s">
        <v>760</v>
      </c>
      <c r="H229" s="129">
        <v>358.88</v>
      </c>
      <c r="I229" s="129" t="s">
        <v>124</v>
      </c>
      <c r="J229" s="129" t="s">
        <v>124</v>
      </c>
      <c r="K229" s="129" t="s">
        <v>234</v>
      </c>
      <c r="L229" s="129" t="s">
        <v>124</v>
      </c>
      <c r="M229" s="129" t="s">
        <v>124</v>
      </c>
      <c r="N229" s="129" t="s">
        <v>124</v>
      </c>
      <c r="O229" s="129" t="s">
        <v>124</v>
      </c>
      <c r="P229" s="129" t="s">
        <v>760</v>
      </c>
    </row>
    <row r="230" spans="1:16" ht="17.25" customHeight="1" x14ac:dyDescent="0.35">
      <c r="A230" s="127">
        <v>227</v>
      </c>
      <c r="B230" s="128" t="s">
        <v>761</v>
      </c>
      <c r="C230" s="127" t="s">
        <v>54</v>
      </c>
      <c r="D230" s="129" t="s">
        <v>762</v>
      </c>
      <c r="E230" s="129" t="s">
        <v>763</v>
      </c>
      <c r="F230" s="129" t="s">
        <v>763</v>
      </c>
      <c r="G230" s="129" t="s">
        <v>763</v>
      </c>
      <c r="H230" s="129">
        <v>261.16000000000003</v>
      </c>
      <c r="I230" s="129" t="s">
        <v>764</v>
      </c>
      <c r="J230" s="129" t="s">
        <v>764</v>
      </c>
      <c r="K230" s="129">
        <v>280.37</v>
      </c>
      <c r="L230" s="129" t="s">
        <v>764</v>
      </c>
      <c r="M230" s="129" t="s">
        <v>764</v>
      </c>
      <c r="N230" s="129" t="s">
        <v>764</v>
      </c>
      <c r="O230" s="129" t="s">
        <v>764</v>
      </c>
      <c r="P230" s="129" t="s">
        <v>986</v>
      </c>
    </row>
    <row r="231" spans="1:16" ht="17.25" customHeight="1" x14ac:dyDescent="0.35">
      <c r="A231" s="127">
        <v>228</v>
      </c>
      <c r="B231" s="128" t="s">
        <v>765</v>
      </c>
      <c r="C231" s="127" t="s">
        <v>334</v>
      </c>
      <c r="D231" s="129" t="s">
        <v>766</v>
      </c>
      <c r="E231" s="129" t="s">
        <v>767</v>
      </c>
      <c r="F231" s="129" t="s">
        <v>767</v>
      </c>
      <c r="G231" s="129" t="s">
        <v>767</v>
      </c>
      <c r="H231" s="129">
        <v>112.15</v>
      </c>
      <c r="I231" s="129" t="s">
        <v>767</v>
      </c>
      <c r="J231" s="129" t="s">
        <v>767</v>
      </c>
      <c r="K231" s="129">
        <v>112.15</v>
      </c>
      <c r="L231" s="129" t="s">
        <v>767</v>
      </c>
      <c r="M231" s="129" t="s">
        <v>767</v>
      </c>
      <c r="N231" s="129" t="s">
        <v>767</v>
      </c>
      <c r="O231" s="129" t="s">
        <v>767</v>
      </c>
      <c r="P231" s="129" t="s">
        <v>767</v>
      </c>
    </row>
    <row r="232" spans="1:16" ht="17.25" customHeight="1" x14ac:dyDescent="0.35">
      <c r="A232" s="127">
        <v>229</v>
      </c>
      <c r="B232" s="128" t="s">
        <v>768</v>
      </c>
      <c r="C232" s="127" t="s">
        <v>334</v>
      </c>
      <c r="D232" s="129" t="s">
        <v>769</v>
      </c>
      <c r="E232" s="129" t="s">
        <v>402</v>
      </c>
      <c r="F232" s="129" t="s">
        <v>402</v>
      </c>
      <c r="G232" s="129" t="s">
        <v>402</v>
      </c>
      <c r="H232" s="129">
        <v>102.8</v>
      </c>
      <c r="I232" s="129" t="s">
        <v>402</v>
      </c>
      <c r="J232" s="129" t="s">
        <v>402</v>
      </c>
      <c r="K232" s="129">
        <v>102.8</v>
      </c>
      <c r="L232" s="129" t="s">
        <v>402</v>
      </c>
      <c r="M232" s="129" t="s">
        <v>402</v>
      </c>
      <c r="N232" s="129" t="s">
        <v>402</v>
      </c>
      <c r="O232" s="129" t="s">
        <v>402</v>
      </c>
      <c r="P232" s="129" t="s">
        <v>402</v>
      </c>
    </row>
    <row r="233" spans="1:16" ht="17.25" customHeight="1" x14ac:dyDescent="0.35">
      <c r="A233" s="127">
        <v>230</v>
      </c>
      <c r="B233" s="128" t="s">
        <v>770</v>
      </c>
      <c r="C233" s="127" t="s">
        <v>334</v>
      </c>
      <c r="D233" s="129" t="s">
        <v>771</v>
      </c>
      <c r="E233" s="129" t="s">
        <v>772</v>
      </c>
      <c r="F233" s="129" t="s">
        <v>772</v>
      </c>
      <c r="G233" s="129" t="s">
        <v>772</v>
      </c>
      <c r="H233" s="129">
        <v>186.92</v>
      </c>
      <c r="I233" s="129" t="s">
        <v>772</v>
      </c>
      <c r="J233" s="129" t="s">
        <v>772</v>
      </c>
      <c r="K233" s="129">
        <v>186.92</v>
      </c>
      <c r="L233" s="129" t="s">
        <v>772</v>
      </c>
      <c r="M233" s="129" t="s">
        <v>772</v>
      </c>
      <c r="N233" s="129" t="s">
        <v>772</v>
      </c>
      <c r="O233" s="129" t="s">
        <v>772</v>
      </c>
      <c r="P233" s="129" t="s">
        <v>772</v>
      </c>
    </row>
    <row r="234" spans="1:16" ht="17.25" customHeight="1" x14ac:dyDescent="0.35">
      <c r="A234" s="127">
        <v>231</v>
      </c>
      <c r="B234" s="128" t="s">
        <v>773</v>
      </c>
      <c r="C234" s="127" t="s">
        <v>774</v>
      </c>
      <c r="D234" s="129" t="s">
        <v>775</v>
      </c>
      <c r="E234" s="129" t="s">
        <v>776</v>
      </c>
      <c r="F234" s="129" t="s">
        <v>776</v>
      </c>
      <c r="G234" s="129" t="s">
        <v>776</v>
      </c>
      <c r="H234" s="130">
        <v>8598.1299999999992</v>
      </c>
      <c r="I234" s="129" t="s">
        <v>776</v>
      </c>
      <c r="J234" s="129" t="s">
        <v>776</v>
      </c>
      <c r="K234" s="130">
        <v>8598.1299999999992</v>
      </c>
      <c r="L234" s="129" t="s">
        <v>776</v>
      </c>
      <c r="M234" s="129" t="s">
        <v>776</v>
      </c>
      <c r="N234" s="129" t="s">
        <v>776</v>
      </c>
      <c r="O234" s="129" t="s">
        <v>776</v>
      </c>
      <c r="P234" s="129" t="s">
        <v>776</v>
      </c>
    </row>
    <row r="235" spans="1:16" ht="17.25" hidden="1" customHeight="1" x14ac:dyDescent="0.35">
      <c r="A235" s="127">
        <v>232</v>
      </c>
      <c r="B235" s="128" t="s">
        <v>777</v>
      </c>
      <c r="C235" s="127" t="s">
        <v>774</v>
      </c>
      <c r="D235" s="129" t="s">
        <v>778</v>
      </c>
      <c r="E235" s="129" t="s">
        <v>779</v>
      </c>
      <c r="F235" s="129" t="s">
        <v>779</v>
      </c>
      <c r="G235" s="129" t="s">
        <v>779</v>
      </c>
      <c r="H235" s="130">
        <v>14112.15</v>
      </c>
      <c r="I235" s="129" t="s">
        <v>779</v>
      </c>
      <c r="J235" s="129" t="s">
        <v>779</v>
      </c>
      <c r="K235" s="130">
        <v>14112.15</v>
      </c>
      <c r="L235" s="129" t="s">
        <v>779</v>
      </c>
      <c r="M235" s="129" t="s">
        <v>779</v>
      </c>
      <c r="N235" s="129" t="s">
        <v>779</v>
      </c>
      <c r="O235" s="129" t="s">
        <v>779</v>
      </c>
      <c r="P235" s="129" t="s">
        <v>779</v>
      </c>
    </row>
    <row r="236" spans="1:16" ht="17.25" hidden="1" customHeight="1" x14ac:dyDescent="0.35">
      <c r="A236" s="127">
        <v>233</v>
      </c>
      <c r="B236" s="128" t="s">
        <v>780</v>
      </c>
      <c r="C236" s="127" t="s">
        <v>774</v>
      </c>
      <c r="D236" s="129" t="s">
        <v>781</v>
      </c>
      <c r="E236" s="129" t="s">
        <v>782</v>
      </c>
      <c r="F236" s="129" t="s">
        <v>782</v>
      </c>
      <c r="G236" s="129" t="s">
        <v>782</v>
      </c>
      <c r="H236" s="130">
        <v>2616.8200000000002</v>
      </c>
      <c r="I236" s="129" t="s">
        <v>782</v>
      </c>
      <c r="J236" s="129" t="s">
        <v>782</v>
      </c>
      <c r="K236" s="130">
        <v>2616.8200000000002</v>
      </c>
      <c r="L236" s="129" t="s">
        <v>782</v>
      </c>
      <c r="M236" s="129" t="s">
        <v>782</v>
      </c>
      <c r="N236" s="129" t="s">
        <v>782</v>
      </c>
      <c r="O236" s="129" t="s">
        <v>782</v>
      </c>
      <c r="P236" s="129" t="s">
        <v>782</v>
      </c>
    </row>
    <row r="237" spans="1:16" ht="17.25" hidden="1" customHeight="1" x14ac:dyDescent="0.35">
      <c r="A237" s="127">
        <v>234</v>
      </c>
      <c r="B237" s="128" t="s">
        <v>783</v>
      </c>
      <c r="C237" s="127" t="s">
        <v>784</v>
      </c>
      <c r="D237" s="129" t="s">
        <v>785</v>
      </c>
      <c r="E237" s="129" t="s">
        <v>786</v>
      </c>
      <c r="F237" s="129" t="s">
        <v>786</v>
      </c>
      <c r="G237" s="129" t="s">
        <v>786</v>
      </c>
      <c r="H237" s="129">
        <v>794.39</v>
      </c>
      <c r="I237" s="129" t="s">
        <v>787</v>
      </c>
      <c r="J237" s="129" t="s">
        <v>787</v>
      </c>
      <c r="K237" s="129">
        <v>981.31</v>
      </c>
      <c r="L237" s="129" t="s">
        <v>787</v>
      </c>
      <c r="M237" s="129" t="s">
        <v>787</v>
      </c>
      <c r="N237" s="129" t="s">
        <v>787</v>
      </c>
      <c r="O237" s="129" t="s">
        <v>787</v>
      </c>
      <c r="P237" s="129" t="s">
        <v>987</v>
      </c>
    </row>
    <row r="238" spans="1:16" ht="17.25" hidden="1" customHeight="1" x14ac:dyDescent="0.35">
      <c r="A238" s="127">
        <v>235</v>
      </c>
      <c r="B238" s="128" t="s">
        <v>789</v>
      </c>
      <c r="C238" s="127" t="s">
        <v>784</v>
      </c>
      <c r="D238" s="129" t="s">
        <v>785</v>
      </c>
      <c r="E238" s="129" t="s">
        <v>786</v>
      </c>
      <c r="F238" s="129" t="s">
        <v>786</v>
      </c>
      <c r="G238" s="129" t="s">
        <v>786</v>
      </c>
      <c r="H238" s="129">
        <v>794.39</v>
      </c>
      <c r="I238" s="129" t="s">
        <v>787</v>
      </c>
      <c r="J238" s="129" t="s">
        <v>787</v>
      </c>
      <c r="K238" s="129">
        <v>981.31</v>
      </c>
      <c r="L238" s="129" t="s">
        <v>787</v>
      </c>
      <c r="M238" s="129" t="s">
        <v>787</v>
      </c>
      <c r="N238" s="129" t="s">
        <v>787</v>
      </c>
      <c r="O238" s="129" t="s">
        <v>787</v>
      </c>
      <c r="P238" s="129" t="s">
        <v>987</v>
      </c>
    </row>
    <row r="239" spans="1:16" ht="17.25" hidden="1" customHeight="1" x14ac:dyDescent="0.35">
      <c r="A239" s="127">
        <v>236</v>
      </c>
      <c r="B239" s="128" t="s">
        <v>790</v>
      </c>
      <c r="C239" s="127" t="s">
        <v>334</v>
      </c>
      <c r="D239" s="129" t="s">
        <v>791</v>
      </c>
      <c r="E239" s="129" t="s">
        <v>792</v>
      </c>
      <c r="F239" s="129" t="s">
        <v>792</v>
      </c>
      <c r="G239" s="129" t="s">
        <v>792</v>
      </c>
      <c r="H239" s="129">
        <v>121.5</v>
      </c>
      <c r="I239" s="129" t="s">
        <v>792</v>
      </c>
      <c r="J239" s="129" t="s">
        <v>792</v>
      </c>
      <c r="K239" s="129">
        <v>121.5</v>
      </c>
      <c r="L239" s="129" t="s">
        <v>792</v>
      </c>
      <c r="M239" s="129" t="s">
        <v>792</v>
      </c>
      <c r="N239" s="129" t="s">
        <v>792</v>
      </c>
      <c r="O239" s="129" t="s">
        <v>792</v>
      </c>
      <c r="P239" s="129" t="s">
        <v>792</v>
      </c>
    </row>
    <row r="240" spans="1:16" ht="17.25" hidden="1" customHeight="1" x14ac:dyDescent="0.35">
      <c r="A240" s="127">
        <v>237</v>
      </c>
      <c r="B240" s="128" t="s">
        <v>793</v>
      </c>
      <c r="C240" s="127" t="s">
        <v>794</v>
      </c>
      <c r="D240" s="129" t="s">
        <v>795</v>
      </c>
      <c r="E240" s="129" t="s">
        <v>796</v>
      </c>
      <c r="F240" s="129" t="s">
        <v>796</v>
      </c>
      <c r="G240" s="129" t="s">
        <v>796</v>
      </c>
      <c r="H240" s="129">
        <v>65.42</v>
      </c>
      <c r="I240" s="129" t="s">
        <v>796</v>
      </c>
      <c r="J240" s="129" t="s">
        <v>796</v>
      </c>
      <c r="K240" s="129">
        <v>65.42</v>
      </c>
      <c r="L240" s="129" t="s">
        <v>796</v>
      </c>
      <c r="M240" s="129" t="s">
        <v>796</v>
      </c>
      <c r="N240" s="129" t="s">
        <v>796</v>
      </c>
      <c r="O240" s="129" t="s">
        <v>796</v>
      </c>
      <c r="P240" s="129" t="s">
        <v>796</v>
      </c>
    </row>
    <row r="241" spans="1:16" ht="17.25" hidden="1" customHeight="1" x14ac:dyDescent="0.35">
      <c r="A241" s="127">
        <v>238</v>
      </c>
      <c r="B241" s="128" t="s">
        <v>797</v>
      </c>
      <c r="C241" s="127" t="s">
        <v>798</v>
      </c>
      <c r="D241" s="129" t="s">
        <v>769</v>
      </c>
      <c r="E241" s="129" t="s">
        <v>402</v>
      </c>
      <c r="F241" s="129" t="s">
        <v>402</v>
      </c>
      <c r="G241" s="129" t="s">
        <v>402</v>
      </c>
      <c r="H241" s="129">
        <v>102.8</v>
      </c>
      <c r="I241" s="129" t="s">
        <v>402</v>
      </c>
      <c r="J241" s="129" t="s">
        <v>402</v>
      </c>
      <c r="K241" s="129">
        <v>102.8</v>
      </c>
      <c r="L241" s="129" t="s">
        <v>402</v>
      </c>
      <c r="M241" s="129" t="s">
        <v>402</v>
      </c>
      <c r="N241" s="129" t="s">
        <v>402</v>
      </c>
      <c r="O241" s="129" t="s">
        <v>402</v>
      </c>
      <c r="P241" s="129" t="s">
        <v>402</v>
      </c>
    </row>
    <row r="242" spans="1:16" ht="17.25" hidden="1" customHeight="1" x14ac:dyDescent="0.35">
      <c r="A242" s="127">
        <v>239</v>
      </c>
      <c r="B242" s="128" t="s">
        <v>799</v>
      </c>
      <c r="C242" s="127" t="s">
        <v>798</v>
      </c>
      <c r="D242" s="129" t="s">
        <v>769</v>
      </c>
      <c r="E242" s="129" t="s">
        <v>402</v>
      </c>
      <c r="F242" s="129" t="s">
        <v>402</v>
      </c>
      <c r="G242" s="129" t="s">
        <v>402</v>
      </c>
      <c r="H242" s="129">
        <v>102.8</v>
      </c>
      <c r="I242" s="129" t="s">
        <v>402</v>
      </c>
      <c r="J242" s="129" t="s">
        <v>402</v>
      </c>
      <c r="K242" s="129">
        <v>102.8</v>
      </c>
      <c r="L242" s="129" t="s">
        <v>402</v>
      </c>
      <c r="M242" s="129" t="s">
        <v>402</v>
      </c>
      <c r="N242" s="129" t="s">
        <v>402</v>
      </c>
      <c r="O242" s="129" t="s">
        <v>402</v>
      </c>
      <c r="P242" s="129" t="s">
        <v>402</v>
      </c>
    </row>
    <row r="243" spans="1:16" ht="17.25" hidden="1" customHeight="1" x14ac:dyDescent="0.35">
      <c r="A243" s="127">
        <v>240</v>
      </c>
      <c r="B243" s="128" t="s">
        <v>800</v>
      </c>
      <c r="C243" s="127" t="s">
        <v>801</v>
      </c>
      <c r="D243" s="129" t="s">
        <v>802</v>
      </c>
      <c r="E243" s="129" t="s">
        <v>803</v>
      </c>
      <c r="F243" s="129" t="s">
        <v>803</v>
      </c>
      <c r="G243" s="129" t="s">
        <v>803</v>
      </c>
      <c r="H243" s="130">
        <v>1121.5</v>
      </c>
      <c r="I243" s="129" t="s">
        <v>803</v>
      </c>
      <c r="J243" s="129" t="s">
        <v>803</v>
      </c>
      <c r="K243" s="130">
        <v>1121.5</v>
      </c>
      <c r="L243" s="129" t="s">
        <v>803</v>
      </c>
      <c r="M243" s="129" t="s">
        <v>803</v>
      </c>
      <c r="N243" s="129" t="s">
        <v>803</v>
      </c>
      <c r="O243" s="129" t="s">
        <v>803</v>
      </c>
      <c r="P243" s="129" t="s">
        <v>803</v>
      </c>
    </row>
    <row r="244" spans="1:16" ht="17.25" hidden="1" customHeight="1" x14ac:dyDescent="0.35">
      <c r="A244" s="127">
        <v>241</v>
      </c>
      <c r="B244" s="128" t="s">
        <v>804</v>
      </c>
      <c r="C244" s="127" t="s">
        <v>801</v>
      </c>
      <c r="D244" s="129" t="s">
        <v>805</v>
      </c>
      <c r="E244" s="129" t="s">
        <v>806</v>
      </c>
      <c r="F244" s="129" t="s">
        <v>806</v>
      </c>
      <c r="G244" s="129" t="s">
        <v>806</v>
      </c>
      <c r="H244" s="130">
        <v>1355.14</v>
      </c>
      <c r="I244" s="129" t="s">
        <v>806</v>
      </c>
      <c r="J244" s="129" t="s">
        <v>806</v>
      </c>
      <c r="K244" s="130">
        <v>1355.14</v>
      </c>
      <c r="L244" s="129" t="s">
        <v>806</v>
      </c>
      <c r="M244" s="129" t="s">
        <v>806</v>
      </c>
      <c r="N244" s="129" t="s">
        <v>806</v>
      </c>
      <c r="O244" s="129" t="s">
        <v>806</v>
      </c>
      <c r="P244" s="129" t="s">
        <v>806</v>
      </c>
    </row>
    <row r="245" spans="1:16" ht="17.25" hidden="1" customHeight="1" x14ac:dyDescent="0.35">
      <c r="A245" s="127">
        <v>242</v>
      </c>
      <c r="B245" s="128" t="s">
        <v>807</v>
      </c>
      <c r="C245" s="127" t="s">
        <v>801</v>
      </c>
      <c r="D245" s="129" t="s">
        <v>808</v>
      </c>
      <c r="E245" s="129" t="s">
        <v>788</v>
      </c>
      <c r="F245" s="129" t="s">
        <v>788</v>
      </c>
      <c r="G245" s="129" t="s">
        <v>788</v>
      </c>
      <c r="H245" s="129">
        <v>887.85</v>
      </c>
      <c r="I245" s="129" t="s">
        <v>788</v>
      </c>
      <c r="J245" s="129" t="s">
        <v>788</v>
      </c>
      <c r="K245" s="129">
        <v>887.85</v>
      </c>
      <c r="L245" s="129" t="s">
        <v>788</v>
      </c>
      <c r="M245" s="129" t="s">
        <v>788</v>
      </c>
      <c r="N245" s="129" t="s">
        <v>788</v>
      </c>
      <c r="O245" s="129" t="s">
        <v>788</v>
      </c>
      <c r="P245" s="129" t="s">
        <v>788</v>
      </c>
    </row>
    <row r="246" spans="1:16" ht="17.25" hidden="1" customHeight="1" x14ac:dyDescent="0.35">
      <c r="A246" s="127">
        <v>243</v>
      </c>
      <c r="B246" s="128" t="s">
        <v>809</v>
      </c>
      <c r="C246" s="127" t="s">
        <v>801</v>
      </c>
      <c r="D246" s="129" t="s">
        <v>785</v>
      </c>
      <c r="E246" s="129" t="s">
        <v>786</v>
      </c>
      <c r="F246" s="129" t="s">
        <v>786</v>
      </c>
      <c r="G246" s="129" t="s">
        <v>786</v>
      </c>
      <c r="H246" s="129">
        <v>794.39</v>
      </c>
      <c r="I246" s="129" t="s">
        <v>786</v>
      </c>
      <c r="J246" s="129" t="s">
        <v>786</v>
      </c>
      <c r="K246" s="129">
        <v>794.39</v>
      </c>
      <c r="L246" s="129" t="s">
        <v>786</v>
      </c>
      <c r="M246" s="129" t="s">
        <v>786</v>
      </c>
      <c r="N246" s="129" t="s">
        <v>786</v>
      </c>
      <c r="O246" s="129" t="s">
        <v>786</v>
      </c>
      <c r="P246" s="129" t="s">
        <v>786</v>
      </c>
    </row>
    <row r="247" spans="1:16" ht="17.25" hidden="1" customHeight="1" x14ac:dyDescent="0.35">
      <c r="A247" s="127">
        <v>244</v>
      </c>
      <c r="B247" s="128" t="s">
        <v>810</v>
      </c>
      <c r="C247" s="127" t="s">
        <v>801</v>
      </c>
      <c r="D247" s="129" t="s">
        <v>707</v>
      </c>
      <c r="E247" s="129" t="s">
        <v>273</v>
      </c>
      <c r="F247" s="129" t="s">
        <v>273</v>
      </c>
      <c r="G247" s="129" t="s">
        <v>273</v>
      </c>
      <c r="H247" s="129">
        <v>607.48</v>
      </c>
      <c r="I247" s="129" t="s">
        <v>273</v>
      </c>
      <c r="J247" s="129" t="s">
        <v>273</v>
      </c>
      <c r="K247" s="129">
        <v>607.48</v>
      </c>
      <c r="L247" s="129" t="s">
        <v>273</v>
      </c>
      <c r="M247" s="129" t="s">
        <v>273</v>
      </c>
      <c r="N247" s="129" t="s">
        <v>273</v>
      </c>
      <c r="O247" s="129" t="s">
        <v>273</v>
      </c>
      <c r="P247" s="129" t="s">
        <v>273</v>
      </c>
    </row>
    <row r="248" spans="1:16" ht="17.25" hidden="1" customHeight="1" x14ac:dyDescent="0.35">
      <c r="A248" s="127">
        <v>245</v>
      </c>
      <c r="B248" s="128" t="s">
        <v>811</v>
      </c>
      <c r="C248" s="127" t="s">
        <v>801</v>
      </c>
      <c r="D248" s="129" t="s">
        <v>604</v>
      </c>
      <c r="E248" s="129" t="s">
        <v>605</v>
      </c>
      <c r="F248" s="129" t="s">
        <v>605</v>
      </c>
      <c r="G248" s="129" t="s">
        <v>605</v>
      </c>
      <c r="H248" s="129">
        <v>738.32</v>
      </c>
      <c r="I248" s="129" t="s">
        <v>605</v>
      </c>
      <c r="J248" s="129" t="s">
        <v>605</v>
      </c>
      <c r="K248" s="129">
        <v>738.32</v>
      </c>
      <c r="L248" s="129" t="s">
        <v>605</v>
      </c>
      <c r="M248" s="129" t="s">
        <v>605</v>
      </c>
      <c r="N248" s="129" t="s">
        <v>605</v>
      </c>
      <c r="O248" s="129" t="s">
        <v>605</v>
      </c>
      <c r="P248" s="129" t="s">
        <v>605</v>
      </c>
    </row>
    <row r="249" spans="1:16" ht="17.25" hidden="1" customHeight="1" x14ac:dyDescent="0.35">
      <c r="A249" s="127">
        <v>246</v>
      </c>
      <c r="B249" s="128" t="s">
        <v>812</v>
      </c>
      <c r="C249" s="127" t="s">
        <v>801</v>
      </c>
      <c r="D249" s="129" t="s">
        <v>495</v>
      </c>
      <c r="E249" s="129" t="s">
        <v>496</v>
      </c>
      <c r="F249" s="129" t="s">
        <v>496</v>
      </c>
      <c r="G249" s="129" t="s">
        <v>496</v>
      </c>
      <c r="H249" s="129">
        <v>242.99</v>
      </c>
      <c r="I249" s="129" t="s">
        <v>496</v>
      </c>
      <c r="J249" s="129" t="s">
        <v>496</v>
      </c>
      <c r="K249" s="129">
        <v>242.99</v>
      </c>
      <c r="L249" s="129" t="s">
        <v>496</v>
      </c>
      <c r="M249" s="129" t="s">
        <v>496</v>
      </c>
      <c r="N249" s="129" t="s">
        <v>496</v>
      </c>
      <c r="O249" s="129" t="s">
        <v>496</v>
      </c>
      <c r="P249" s="129" t="s">
        <v>496</v>
      </c>
    </row>
    <row r="250" spans="1:16" ht="17.25" hidden="1" customHeight="1" x14ac:dyDescent="0.35">
      <c r="A250" s="127">
        <v>247</v>
      </c>
      <c r="B250" s="128" t="s">
        <v>813</v>
      </c>
      <c r="C250" s="127" t="s">
        <v>801</v>
      </c>
      <c r="D250" s="129" t="s">
        <v>814</v>
      </c>
      <c r="E250" s="129" t="s">
        <v>757</v>
      </c>
      <c r="F250" s="129" t="s">
        <v>757</v>
      </c>
      <c r="G250" s="129" t="s">
        <v>757</v>
      </c>
      <c r="H250" s="129">
        <v>233.64</v>
      </c>
      <c r="I250" s="129" t="s">
        <v>757</v>
      </c>
      <c r="J250" s="129" t="s">
        <v>757</v>
      </c>
      <c r="K250" s="129">
        <v>233.64</v>
      </c>
      <c r="L250" s="129" t="s">
        <v>757</v>
      </c>
      <c r="M250" s="129" t="s">
        <v>757</v>
      </c>
      <c r="N250" s="129" t="s">
        <v>757</v>
      </c>
      <c r="O250" s="129" t="s">
        <v>757</v>
      </c>
      <c r="P250" s="129" t="s">
        <v>757</v>
      </c>
    </row>
    <row r="251" spans="1:16" ht="17.25" hidden="1" customHeight="1" x14ac:dyDescent="0.35">
      <c r="A251" s="127">
        <v>248</v>
      </c>
      <c r="B251" s="128" t="s">
        <v>815</v>
      </c>
      <c r="C251" s="127" t="s">
        <v>801</v>
      </c>
      <c r="D251" s="129" t="s">
        <v>814</v>
      </c>
      <c r="E251" s="129" t="s">
        <v>757</v>
      </c>
      <c r="F251" s="129" t="s">
        <v>757</v>
      </c>
      <c r="G251" s="129" t="s">
        <v>757</v>
      </c>
      <c r="H251" s="129">
        <v>233.64</v>
      </c>
      <c r="I251" s="129" t="s">
        <v>757</v>
      </c>
      <c r="J251" s="129" t="s">
        <v>757</v>
      </c>
      <c r="K251" s="129">
        <v>233.64</v>
      </c>
      <c r="L251" s="129" t="s">
        <v>757</v>
      </c>
      <c r="M251" s="129" t="s">
        <v>757</v>
      </c>
      <c r="N251" s="129" t="s">
        <v>757</v>
      </c>
      <c r="O251" s="129" t="s">
        <v>757</v>
      </c>
      <c r="P251" s="129" t="s">
        <v>757</v>
      </c>
    </row>
    <row r="252" spans="1:16" ht="17.25" hidden="1" customHeight="1" x14ac:dyDescent="0.35">
      <c r="A252" s="127">
        <v>249</v>
      </c>
      <c r="B252" s="128" t="s">
        <v>816</v>
      </c>
      <c r="C252" s="127" t="s">
        <v>801</v>
      </c>
      <c r="D252" s="129" t="s">
        <v>645</v>
      </c>
      <c r="E252" s="129" t="s">
        <v>646</v>
      </c>
      <c r="F252" s="129" t="s">
        <v>646</v>
      </c>
      <c r="G252" s="129" t="s">
        <v>646</v>
      </c>
      <c r="H252" s="129">
        <v>299.07</v>
      </c>
      <c r="I252" s="129" t="s">
        <v>646</v>
      </c>
      <c r="J252" s="129" t="s">
        <v>646</v>
      </c>
      <c r="K252" s="129">
        <v>299.07</v>
      </c>
      <c r="L252" s="129" t="s">
        <v>646</v>
      </c>
      <c r="M252" s="129" t="s">
        <v>646</v>
      </c>
      <c r="N252" s="129" t="s">
        <v>646</v>
      </c>
      <c r="O252" s="129" t="s">
        <v>646</v>
      </c>
      <c r="P252" s="129" t="s">
        <v>646</v>
      </c>
    </row>
    <row r="253" spans="1:16" ht="17.25" hidden="1" customHeight="1" x14ac:dyDescent="0.35">
      <c r="A253" s="127">
        <v>250</v>
      </c>
      <c r="B253" s="128" t="s">
        <v>817</v>
      </c>
      <c r="C253" s="127" t="s">
        <v>801</v>
      </c>
      <c r="D253" s="129" t="s">
        <v>645</v>
      </c>
      <c r="E253" s="129" t="s">
        <v>646</v>
      </c>
      <c r="F253" s="129" t="s">
        <v>646</v>
      </c>
      <c r="G253" s="129" t="s">
        <v>646</v>
      </c>
      <c r="H253" s="129">
        <v>299.07</v>
      </c>
      <c r="I253" s="129" t="s">
        <v>646</v>
      </c>
      <c r="J253" s="129" t="s">
        <v>646</v>
      </c>
      <c r="K253" s="129">
        <v>299.07</v>
      </c>
      <c r="L253" s="129" t="s">
        <v>646</v>
      </c>
      <c r="M253" s="129" t="s">
        <v>646</v>
      </c>
      <c r="N253" s="129" t="s">
        <v>646</v>
      </c>
      <c r="O253" s="129" t="s">
        <v>646</v>
      </c>
      <c r="P253" s="129" t="s">
        <v>646</v>
      </c>
    </row>
    <row r="254" spans="1:16" ht="17.25" customHeight="1" x14ac:dyDescent="0.55000000000000004">
      <c r="A254" s="124"/>
      <c r="B254" s="124"/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</row>
    <row r="255" spans="1:16" ht="17.25" customHeight="1" x14ac:dyDescent="0.55000000000000004">
      <c r="A255" s="133"/>
      <c r="B255" s="124"/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</row>
    <row r="256" spans="1:16" ht="17.25" customHeight="1" x14ac:dyDescent="0.55000000000000004">
      <c r="A256" s="124"/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</row>
    <row r="257" spans="1:16" ht="17.25" customHeight="1" x14ac:dyDescent="0.55000000000000004">
      <c r="A257" s="134"/>
      <c r="B257" s="124"/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</row>
    <row r="258" spans="1:16" ht="17.25" customHeight="1" x14ac:dyDescent="0.55000000000000004">
      <c r="A258" s="124"/>
      <c r="B258" s="124"/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</row>
    <row r="259" spans="1:16" ht="17.25" customHeight="1" x14ac:dyDescent="0.55000000000000004">
      <c r="A259" s="125"/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</row>
  </sheetData>
  <mergeCells count="1">
    <mergeCell ref="A1:P1"/>
  </mergeCell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25F6C-EDC5-4BCB-BD81-8CC7F7D0502B}">
  <dimension ref="A1:P31"/>
  <sheetViews>
    <sheetView zoomScale="150" zoomScaleNormal="150" workbookViewId="0">
      <selection activeCell="E13" sqref="E13"/>
    </sheetView>
  </sheetViews>
  <sheetFormatPr defaultColWidth="9.140625" defaultRowHeight="21.75" x14ac:dyDescent="0.5"/>
  <cols>
    <col min="1" max="1" width="7" style="2" customWidth="1"/>
    <col min="2" max="2" width="9.140625" style="1"/>
    <col min="3" max="3" width="14.85546875" style="1" customWidth="1"/>
    <col min="4" max="4" width="9.140625" style="2"/>
    <col min="5" max="5" width="11" style="3" bestFit="1" customWidth="1"/>
    <col min="6" max="7" width="9.28515625" style="1" bestFit="1" customWidth="1"/>
    <col min="8" max="8" width="9.7109375" style="1" customWidth="1"/>
    <col min="9" max="9" width="10.140625" style="1" customWidth="1"/>
    <col min="10" max="10" width="11.140625" style="3" customWidth="1"/>
    <col min="11" max="11" width="9.140625" style="1"/>
    <col min="12" max="12" width="11.7109375" style="1" customWidth="1"/>
    <col min="13" max="16384" width="9.140625" style="1"/>
  </cols>
  <sheetData>
    <row r="1" spans="1:16" ht="18.75" customHeight="1" x14ac:dyDescent="0.5">
      <c r="A1" s="165" t="s">
        <v>852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6" ht="18.75" customHeight="1" x14ac:dyDescent="0.5">
      <c r="B2" s="1" t="s">
        <v>2</v>
      </c>
      <c r="E2" s="36" t="s">
        <v>988</v>
      </c>
    </row>
    <row r="3" spans="1:16" ht="18.75" customHeight="1" x14ac:dyDescent="0.5">
      <c r="B3" s="1" t="s">
        <v>3</v>
      </c>
      <c r="E3" s="36" t="s">
        <v>989</v>
      </c>
    </row>
    <row r="4" spans="1:16" ht="18.75" customHeight="1" x14ac:dyDescent="0.5">
      <c r="B4" s="1" t="s">
        <v>4</v>
      </c>
      <c r="E4" s="36" t="s">
        <v>915</v>
      </c>
    </row>
    <row r="5" spans="1:16" ht="18.75" customHeight="1" x14ac:dyDescent="0.5">
      <c r="B5" s="1" t="s">
        <v>5</v>
      </c>
      <c r="E5" s="3" t="s">
        <v>902</v>
      </c>
    </row>
    <row r="6" spans="1:16" ht="18.75" customHeight="1" x14ac:dyDescent="0.5">
      <c r="B6" s="1" t="s">
        <v>853</v>
      </c>
      <c r="D6" s="2" t="s">
        <v>854</v>
      </c>
      <c r="E6" s="3" t="s">
        <v>855</v>
      </c>
      <c r="G6" s="1" t="s">
        <v>856</v>
      </c>
      <c r="J6" s="3" t="s">
        <v>857</v>
      </c>
      <c r="L6" s="3">
        <v>33.64</v>
      </c>
      <c r="M6" s="2" t="s">
        <v>858</v>
      </c>
    </row>
    <row r="7" spans="1:16" ht="18.75" customHeight="1" x14ac:dyDescent="0.5">
      <c r="B7" s="1" t="s">
        <v>859</v>
      </c>
      <c r="D7" s="2">
        <v>0</v>
      </c>
      <c r="E7" s="4" t="s">
        <v>860</v>
      </c>
      <c r="H7" s="1" t="s">
        <v>861</v>
      </c>
      <c r="J7" s="4">
        <v>7</v>
      </c>
      <c r="K7" s="2" t="s">
        <v>860</v>
      </c>
    </row>
    <row r="8" spans="1:16" ht="18.75" customHeight="1" x14ac:dyDescent="0.5">
      <c r="B8" s="1" t="s">
        <v>862</v>
      </c>
      <c r="D8" s="2">
        <v>0</v>
      </c>
      <c r="E8" s="4" t="s">
        <v>860</v>
      </c>
      <c r="H8" s="1" t="s">
        <v>863</v>
      </c>
      <c r="J8" s="4">
        <v>7</v>
      </c>
      <c r="K8" s="2" t="s">
        <v>860</v>
      </c>
    </row>
    <row r="9" spans="1:16" ht="18.75" customHeight="1" x14ac:dyDescent="0.5">
      <c r="B9" s="1" t="s">
        <v>864</v>
      </c>
      <c r="E9" s="5" t="s">
        <v>990</v>
      </c>
    </row>
    <row r="10" spans="1:16" ht="18.75" customHeight="1" x14ac:dyDescent="0.5">
      <c r="A10" s="166" t="s">
        <v>865</v>
      </c>
      <c r="B10" s="164" t="s">
        <v>866</v>
      </c>
      <c r="C10" s="164"/>
      <c r="D10" s="166" t="s">
        <v>34</v>
      </c>
      <c r="E10" s="8" t="s">
        <v>867</v>
      </c>
      <c r="F10" s="6" t="s">
        <v>868</v>
      </c>
      <c r="G10" s="7" t="s">
        <v>869</v>
      </c>
      <c r="H10" s="6" t="s">
        <v>870</v>
      </c>
      <c r="I10" s="7" t="s">
        <v>871</v>
      </c>
      <c r="J10" s="9" t="s">
        <v>872</v>
      </c>
      <c r="K10" s="164" t="s">
        <v>873</v>
      </c>
      <c r="L10" s="164"/>
      <c r="M10" s="162" t="s">
        <v>14</v>
      </c>
      <c r="N10" s="164"/>
      <c r="O10" s="163"/>
    </row>
    <row r="11" spans="1:16" ht="18.75" customHeight="1" x14ac:dyDescent="0.5">
      <c r="A11" s="167"/>
      <c r="B11" s="156"/>
      <c r="C11" s="156"/>
      <c r="D11" s="167"/>
      <c r="E11" s="12" t="s">
        <v>874</v>
      </c>
      <c r="F11" s="10" t="s">
        <v>875</v>
      </c>
      <c r="G11" s="11" t="s">
        <v>874</v>
      </c>
      <c r="H11" s="10" t="s">
        <v>874</v>
      </c>
      <c r="I11" s="11" t="s">
        <v>874</v>
      </c>
      <c r="J11" s="13" t="s">
        <v>874</v>
      </c>
      <c r="K11" s="156"/>
      <c r="L11" s="156"/>
      <c r="M11" s="157" t="s">
        <v>876</v>
      </c>
      <c r="N11" s="156"/>
      <c r="O11" s="158"/>
    </row>
    <row r="12" spans="1:16" ht="18.75" customHeight="1" x14ac:dyDescent="0.5">
      <c r="A12" s="6">
        <v>1</v>
      </c>
      <c r="B12" s="14" t="s">
        <v>996</v>
      </c>
      <c r="C12" s="14"/>
      <c r="D12" s="6" t="s">
        <v>877</v>
      </c>
      <c r="E12" s="15">
        <v>18224.3</v>
      </c>
      <c r="F12" s="16">
        <v>0</v>
      </c>
      <c r="G12" s="15">
        <v>0</v>
      </c>
      <c r="H12" s="17">
        <v>0</v>
      </c>
      <c r="I12" s="15">
        <v>3300</v>
      </c>
      <c r="J12" s="17">
        <f t="shared" ref="J12" si="0">E12+G12+H12+I12</f>
        <v>21524.3</v>
      </c>
      <c r="K12" s="162" t="s">
        <v>878</v>
      </c>
      <c r="L12" s="163"/>
      <c r="M12" s="162" t="s">
        <v>879</v>
      </c>
      <c r="N12" s="164"/>
      <c r="O12" s="163"/>
    </row>
    <row r="13" spans="1:16" ht="18.75" customHeight="1" x14ac:dyDescent="0.5">
      <c r="A13" s="18">
        <v>2</v>
      </c>
      <c r="B13" s="35" t="s">
        <v>880</v>
      </c>
      <c r="C13" s="35"/>
      <c r="D13" s="24" t="s">
        <v>881</v>
      </c>
      <c r="E13" s="20">
        <v>28.97</v>
      </c>
      <c r="F13" s="21">
        <v>0</v>
      </c>
      <c r="G13" s="20">
        <v>0</v>
      </c>
      <c r="H13" s="22">
        <v>0</v>
      </c>
      <c r="I13" s="20">
        <v>0</v>
      </c>
      <c r="J13" s="22">
        <f>E13+H13</f>
        <v>28.97</v>
      </c>
      <c r="K13" s="159" t="s">
        <v>882</v>
      </c>
      <c r="L13" s="159"/>
      <c r="M13" s="160" t="s">
        <v>879</v>
      </c>
      <c r="N13" s="159"/>
      <c r="O13" s="161"/>
    </row>
    <row r="14" spans="1:16" ht="18.75" customHeight="1" x14ac:dyDescent="0.5">
      <c r="A14" s="18">
        <v>3</v>
      </c>
      <c r="B14" s="26" t="s">
        <v>885</v>
      </c>
      <c r="C14" s="19"/>
      <c r="D14" s="23" t="s">
        <v>883</v>
      </c>
      <c r="E14" s="27">
        <v>233.64</v>
      </c>
      <c r="F14" s="28">
        <v>0</v>
      </c>
      <c r="G14" s="27">
        <v>0</v>
      </c>
      <c r="H14" s="27">
        <v>0</v>
      </c>
      <c r="I14" s="27">
        <v>0</v>
      </c>
      <c r="J14" s="22">
        <f t="shared" ref="J14:J26" si="1">E14+G14+H14</f>
        <v>233.64</v>
      </c>
      <c r="K14" s="160" t="s">
        <v>882</v>
      </c>
      <c r="L14" s="161"/>
      <c r="M14" s="160" t="s">
        <v>884</v>
      </c>
      <c r="N14" s="159"/>
      <c r="O14" s="161"/>
      <c r="P14" s="25"/>
    </row>
    <row r="15" spans="1:16" ht="18.75" customHeight="1" x14ac:dyDescent="0.5">
      <c r="A15" s="18">
        <v>4</v>
      </c>
      <c r="B15" s="19" t="s">
        <v>886</v>
      </c>
      <c r="C15" s="19"/>
      <c r="D15" s="18" t="s">
        <v>883</v>
      </c>
      <c r="E15" s="20">
        <v>373.83</v>
      </c>
      <c r="F15" s="21">
        <v>0</v>
      </c>
      <c r="G15" s="20">
        <v>0</v>
      </c>
      <c r="H15" s="22">
        <v>0</v>
      </c>
      <c r="I15" s="20">
        <v>0</v>
      </c>
      <c r="J15" s="22">
        <f t="shared" si="1"/>
        <v>373.83</v>
      </c>
      <c r="K15" s="159" t="s">
        <v>882</v>
      </c>
      <c r="L15" s="159"/>
      <c r="M15" s="160" t="s">
        <v>879</v>
      </c>
      <c r="N15" s="159"/>
      <c r="O15" s="161"/>
    </row>
    <row r="16" spans="1:16" ht="18.75" customHeight="1" x14ac:dyDescent="0.5">
      <c r="A16" s="18">
        <v>5</v>
      </c>
      <c r="B16" s="19" t="s">
        <v>887</v>
      </c>
      <c r="C16" s="19"/>
      <c r="D16" s="18" t="s">
        <v>883</v>
      </c>
      <c r="E16" s="20">
        <v>528.04</v>
      </c>
      <c r="F16" s="21">
        <v>0</v>
      </c>
      <c r="G16" s="20">
        <v>0</v>
      </c>
      <c r="H16" s="22">
        <v>0</v>
      </c>
      <c r="I16" s="20">
        <v>0</v>
      </c>
      <c r="J16" s="22">
        <f t="shared" si="1"/>
        <v>528.04</v>
      </c>
      <c r="K16" s="159" t="s">
        <v>882</v>
      </c>
      <c r="L16" s="159"/>
      <c r="M16" s="160" t="s">
        <v>879</v>
      </c>
      <c r="N16" s="159"/>
      <c r="O16" s="161"/>
    </row>
    <row r="17" spans="1:15" ht="18.75" customHeight="1" x14ac:dyDescent="0.5">
      <c r="A17" s="18">
        <v>6</v>
      </c>
      <c r="B17" s="19" t="s">
        <v>888</v>
      </c>
      <c r="C17" s="19"/>
      <c r="D17" s="18" t="s">
        <v>883</v>
      </c>
      <c r="E17" s="20">
        <v>120</v>
      </c>
      <c r="F17" s="21">
        <v>0</v>
      </c>
      <c r="G17" s="20">
        <v>0</v>
      </c>
      <c r="H17" s="22">
        <v>0</v>
      </c>
      <c r="I17" s="20">
        <v>0</v>
      </c>
      <c r="J17" s="22">
        <f t="shared" si="1"/>
        <v>120</v>
      </c>
      <c r="K17" s="159" t="s">
        <v>882</v>
      </c>
      <c r="L17" s="159"/>
      <c r="M17" s="160" t="s">
        <v>903</v>
      </c>
      <c r="N17" s="159"/>
      <c r="O17" s="161"/>
    </row>
    <row r="18" spans="1:15" ht="18.75" customHeight="1" x14ac:dyDescent="0.5">
      <c r="A18" s="18">
        <v>7</v>
      </c>
      <c r="B18" s="19" t="s">
        <v>890</v>
      </c>
      <c r="C18" s="19"/>
      <c r="D18" s="18" t="s">
        <v>883</v>
      </c>
      <c r="E18" s="20">
        <v>401.87</v>
      </c>
      <c r="F18" s="21">
        <v>0</v>
      </c>
      <c r="G18" s="20">
        <v>0</v>
      </c>
      <c r="H18" s="22">
        <v>0</v>
      </c>
      <c r="I18" s="20">
        <v>0</v>
      </c>
      <c r="J18" s="22">
        <f t="shared" si="1"/>
        <v>401.87</v>
      </c>
      <c r="K18" s="159" t="s">
        <v>882</v>
      </c>
      <c r="L18" s="159"/>
      <c r="M18" s="160" t="s">
        <v>879</v>
      </c>
      <c r="N18" s="159"/>
      <c r="O18" s="161"/>
    </row>
    <row r="19" spans="1:15" ht="18.75" customHeight="1" x14ac:dyDescent="0.5">
      <c r="A19" s="18">
        <v>8</v>
      </c>
      <c r="B19" s="19" t="s">
        <v>891</v>
      </c>
      <c r="C19" s="19"/>
      <c r="D19" s="18" t="s">
        <v>883</v>
      </c>
      <c r="E19" s="20">
        <v>120</v>
      </c>
      <c r="F19" s="21">
        <v>0</v>
      </c>
      <c r="G19" s="20">
        <v>0</v>
      </c>
      <c r="H19" s="22">
        <v>0</v>
      </c>
      <c r="I19" s="20">
        <v>0</v>
      </c>
      <c r="J19" s="22">
        <f t="shared" si="1"/>
        <v>120</v>
      </c>
      <c r="K19" s="159" t="s">
        <v>882</v>
      </c>
      <c r="L19" s="159"/>
      <c r="M19" s="160" t="s">
        <v>889</v>
      </c>
      <c r="N19" s="159"/>
      <c r="O19" s="161"/>
    </row>
    <row r="20" spans="1:15" ht="18.75" customHeight="1" x14ac:dyDescent="0.5">
      <c r="A20" s="18">
        <v>9</v>
      </c>
      <c r="B20" s="19" t="s">
        <v>892</v>
      </c>
      <c r="C20" s="19"/>
      <c r="D20" s="18" t="s">
        <v>163</v>
      </c>
      <c r="E20" s="20">
        <v>289.72000000000003</v>
      </c>
      <c r="F20" s="21">
        <v>0</v>
      </c>
      <c r="G20" s="20">
        <v>0</v>
      </c>
      <c r="H20" s="22">
        <v>0</v>
      </c>
      <c r="I20" s="20">
        <v>0</v>
      </c>
      <c r="J20" s="22">
        <f t="shared" si="1"/>
        <v>289.72000000000003</v>
      </c>
      <c r="K20" s="159" t="s">
        <v>882</v>
      </c>
      <c r="L20" s="159"/>
      <c r="M20" s="160" t="s">
        <v>879</v>
      </c>
      <c r="N20" s="159"/>
      <c r="O20" s="161"/>
    </row>
    <row r="21" spans="1:15" ht="18.75" customHeight="1" x14ac:dyDescent="0.5">
      <c r="A21" s="18">
        <v>10</v>
      </c>
      <c r="B21" s="19" t="s">
        <v>893</v>
      </c>
      <c r="C21" s="19"/>
      <c r="D21" s="18" t="s">
        <v>163</v>
      </c>
      <c r="E21" s="20">
        <v>383.18</v>
      </c>
      <c r="F21" s="21">
        <v>0</v>
      </c>
      <c r="G21" s="20">
        <v>0</v>
      </c>
      <c r="H21" s="22">
        <v>0</v>
      </c>
      <c r="I21" s="20">
        <v>0</v>
      </c>
      <c r="J21" s="22">
        <f t="shared" si="1"/>
        <v>383.18</v>
      </c>
      <c r="K21" s="159" t="s">
        <v>882</v>
      </c>
      <c r="L21" s="159"/>
      <c r="M21" s="160" t="s">
        <v>879</v>
      </c>
      <c r="N21" s="159"/>
      <c r="O21" s="161"/>
    </row>
    <row r="22" spans="1:15" ht="18.75" customHeight="1" x14ac:dyDescent="0.5">
      <c r="A22" s="18">
        <v>11</v>
      </c>
      <c r="B22" s="19" t="s">
        <v>894</v>
      </c>
      <c r="C22" s="19"/>
      <c r="D22" s="18" t="s">
        <v>163</v>
      </c>
      <c r="E22" s="20">
        <v>625.26</v>
      </c>
      <c r="F22" s="21">
        <v>0</v>
      </c>
      <c r="G22" s="20">
        <v>0</v>
      </c>
      <c r="H22" s="22">
        <v>0</v>
      </c>
      <c r="I22" s="20">
        <v>0</v>
      </c>
      <c r="J22" s="22">
        <f t="shared" si="1"/>
        <v>625.26</v>
      </c>
      <c r="K22" s="159" t="s">
        <v>882</v>
      </c>
      <c r="L22" s="159"/>
      <c r="M22" s="160" t="s">
        <v>879</v>
      </c>
      <c r="N22" s="159"/>
      <c r="O22" s="161"/>
    </row>
    <row r="23" spans="1:15" ht="18.75" customHeight="1" x14ac:dyDescent="0.5">
      <c r="A23" s="18">
        <v>12</v>
      </c>
      <c r="B23" s="19" t="s">
        <v>895</v>
      </c>
      <c r="C23" s="19"/>
      <c r="D23" s="18" t="s">
        <v>163</v>
      </c>
      <c r="E23" s="20">
        <v>1203.23</v>
      </c>
      <c r="F23" s="21">
        <v>0</v>
      </c>
      <c r="G23" s="20">
        <v>0</v>
      </c>
      <c r="H23" s="22">
        <v>0</v>
      </c>
      <c r="I23" s="20">
        <v>0</v>
      </c>
      <c r="J23" s="22">
        <f t="shared" si="1"/>
        <v>1203.23</v>
      </c>
      <c r="K23" s="159" t="s">
        <v>882</v>
      </c>
      <c r="L23" s="159"/>
      <c r="M23" s="160" t="s">
        <v>879</v>
      </c>
      <c r="N23" s="159"/>
      <c r="O23" s="161"/>
    </row>
    <row r="24" spans="1:15" ht="18.75" customHeight="1" x14ac:dyDescent="0.5">
      <c r="A24" s="18">
        <v>13</v>
      </c>
      <c r="B24" s="19" t="s">
        <v>896</v>
      </c>
      <c r="C24" s="19"/>
      <c r="D24" s="18" t="s">
        <v>163</v>
      </c>
      <c r="E24" s="20">
        <v>2219.4899999999998</v>
      </c>
      <c r="F24" s="21">
        <v>0</v>
      </c>
      <c r="G24" s="20">
        <v>0</v>
      </c>
      <c r="H24" s="22">
        <v>0</v>
      </c>
      <c r="I24" s="20">
        <v>0</v>
      </c>
      <c r="J24" s="22">
        <f t="shared" si="1"/>
        <v>2219.4899999999998</v>
      </c>
      <c r="K24" s="159" t="s">
        <v>882</v>
      </c>
      <c r="L24" s="159"/>
      <c r="M24" s="160" t="s">
        <v>879</v>
      </c>
      <c r="N24" s="159"/>
      <c r="O24" s="161"/>
    </row>
    <row r="25" spans="1:15" ht="18.75" customHeight="1" x14ac:dyDescent="0.5">
      <c r="A25" s="23">
        <v>14</v>
      </c>
      <c r="B25" s="26" t="s">
        <v>897</v>
      </c>
      <c r="C25" s="19"/>
      <c r="D25" s="18" t="s">
        <v>603</v>
      </c>
      <c r="E25" s="20">
        <v>467.29</v>
      </c>
      <c r="F25" s="21">
        <v>0</v>
      </c>
      <c r="G25" s="20">
        <v>0</v>
      </c>
      <c r="H25" s="22">
        <v>0</v>
      </c>
      <c r="I25" s="20">
        <v>0</v>
      </c>
      <c r="J25" s="22">
        <f t="shared" si="1"/>
        <v>467.29</v>
      </c>
      <c r="K25" s="159" t="s">
        <v>882</v>
      </c>
      <c r="L25" s="159"/>
      <c r="M25" s="160" t="s">
        <v>879</v>
      </c>
      <c r="N25" s="159"/>
      <c r="O25" s="161"/>
    </row>
    <row r="26" spans="1:15" ht="18.75" customHeight="1" x14ac:dyDescent="0.5">
      <c r="A26" s="18">
        <v>15</v>
      </c>
      <c r="B26" s="19" t="s">
        <v>898</v>
      </c>
      <c r="C26" s="19"/>
      <c r="D26" s="18" t="s">
        <v>603</v>
      </c>
      <c r="E26" s="20">
        <v>614.29999999999995</v>
      </c>
      <c r="F26" s="21">
        <v>0</v>
      </c>
      <c r="G26" s="20">
        <v>0</v>
      </c>
      <c r="H26" s="22">
        <v>0</v>
      </c>
      <c r="I26" s="20">
        <v>0</v>
      </c>
      <c r="J26" s="22">
        <f t="shared" si="1"/>
        <v>614.29999999999995</v>
      </c>
      <c r="K26" s="159" t="s">
        <v>882</v>
      </c>
      <c r="L26" s="159"/>
      <c r="M26" s="160" t="s">
        <v>879</v>
      </c>
      <c r="N26" s="159"/>
      <c r="O26" s="161"/>
    </row>
    <row r="27" spans="1:15" ht="18.75" customHeight="1" x14ac:dyDescent="0.5">
      <c r="A27" s="18">
        <v>16</v>
      </c>
      <c r="B27" s="19" t="s">
        <v>899</v>
      </c>
      <c r="C27" s="19"/>
      <c r="D27" s="18" t="s">
        <v>883</v>
      </c>
      <c r="E27" s="20">
        <v>1827.1</v>
      </c>
      <c r="F27" s="21">
        <v>0</v>
      </c>
      <c r="G27" s="20">
        <v>0</v>
      </c>
      <c r="H27" s="22">
        <v>0</v>
      </c>
      <c r="I27" s="20">
        <v>0</v>
      </c>
      <c r="J27" s="22">
        <f>+G27+H27+E27</f>
        <v>1827.1</v>
      </c>
      <c r="K27" s="159" t="s">
        <v>882</v>
      </c>
      <c r="L27" s="159"/>
      <c r="M27" s="160" t="s">
        <v>879</v>
      </c>
      <c r="N27" s="159"/>
      <c r="O27" s="161"/>
    </row>
    <row r="28" spans="1:15" ht="18.75" customHeight="1" x14ac:dyDescent="0.5">
      <c r="A28" s="18">
        <v>17</v>
      </c>
      <c r="B28" s="19" t="s">
        <v>901</v>
      </c>
      <c r="C28" s="19"/>
      <c r="D28" s="18" t="s">
        <v>883</v>
      </c>
      <c r="E28" s="20">
        <v>1897.2</v>
      </c>
      <c r="F28" s="21">
        <v>0</v>
      </c>
      <c r="G28" s="20">
        <v>0</v>
      </c>
      <c r="H28" s="22">
        <v>0</v>
      </c>
      <c r="I28" s="20">
        <v>0</v>
      </c>
      <c r="J28" s="22">
        <f>+E28</f>
        <v>1897.2</v>
      </c>
      <c r="K28" s="159" t="s">
        <v>882</v>
      </c>
      <c r="L28" s="159"/>
      <c r="M28" s="160" t="s">
        <v>879</v>
      </c>
      <c r="N28" s="159"/>
      <c r="O28" s="161"/>
    </row>
    <row r="29" spans="1:15" ht="18.75" customHeight="1" x14ac:dyDescent="0.5">
      <c r="A29" s="18">
        <v>18</v>
      </c>
      <c r="B29" s="19" t="s">
        <v>900</v>
      </c>
      <c r="C29" s="19"/>
      <c r="D29" s="18" t="s">
        <v>883</v>
      </c>
      <c r="E29" s="20">
        <v>1934.58</v>
      </c>
      <c r="F29" s="21">
        <v>0</v>
      </c>
      <c r="G29" s="20">
        <v>0</v>
      </c>
      <c r="H29" s="22">
        <v>0</v>
      </c>
      <c r="I29" s="20">
        <v>0</v>
      </c>
      <c r="J29" s="22">
        <v>1934.58</v>
      </c>
      <c r="K29" s="159" t="s">
        <v>882</v>
      </c>
      <c r="L29" s="159"/>
      <c r="M29" s="160" t="s">
        <v>879</v>
      </c>
      <c r="N29" s="159"/>
      <c r="O29" s="161"/>
    </row>
    <row r="30" spans="1:15" ht="18.75" customHeight="1" x14ac:dyDescent="0.5">
      <c r="A30" s="10">
        <v>19</v>
      </c>
      <c r="B30" s="29" t="s">
        <v>904</v>
      </c>
      <c r="C30" s="29"/>
      <c r="D30" s="10" t="s">
        <v>883</v>
      </c>
      <c r="E30" s="30">
        <v>2406.73</v>
      </c>
      <c r="F30" s="31">
        <v>0</v>
      </c>
      <c r="G30" s="30">
        <v>0</v>
      </c>
      <c r="H30" s="32">
        <v>0</v>
      </c>
      <c r="I30" s="30">
        <v>0</v>
      </c>
      <c r="J30" s="32">
        <f>+E30</f>
        <v>2406.73</v>
      </c>
      <c r="K30" s="156" t="s">
        <v>882</v>
      </c>
      <c r="L30" s="156"/>
      <c r="M30" s="157" t="s">
        <v>879</v>
      </c>
      <c r="N30" s="156"/>
      <c r="O30" s="158"/>
    </row>
    <row r="31" spans="1:15" ht="18.75" customHeight="1" x14ac:dyDescent="0.5">
      <c r="B31" s="19"/>
      <c r="C31" s="19"/>
      <c r="E31" s="33"/>
      <c r="F31" s="2"/>
      <c r="G31" s="34"/>
      <c r="H31" s="34"/>
      <c r="I31" s="34"/>
      <c r="J31" s="33"/>
      <c r="K31" s="19"/>
      <c r="L31" s="19"/>
      <c r="M31" s="2"/>
      <c r="N31" s="2"/>
      <c r="O31" s="2"/>
    </row>
  </sheetData>
  <mergeCells count="45">
    <mergeCell ref="K13:L13"/>
    <mergeCell ref="M13:O13"/>
    <mergeCell ref="K12:L12"/>
    <mergeCell ref="M12:O12"/>
    <mergeCell ref="A1:O1"/>
    <mergeCell ref="A10:A11"/>
    <mergeCell ref="B10:C11"/>
    <mergeCell ref="D10:D11"/>
    <mergeCell ref="K10:L11"/>
    <mergeCell ref="M10:O10"/>
    <mergeCell ref="M11:O11"/>
    <mergeCell ref="K17:L17"/>
    <mergeCell ref="M17:O17"/>
    <mergeCell ref="K14:L14"/>
    <mergeCell ref="M14:O14"/>
    <mergeCell ref="K15:L15"/>
    <mergeCell ref="M15:O15"/>
    <mergeCell ref="K16:L16"/>
    <mergeCell ref="M16:O16"/>
    <mergeCell ref="K18:L18"/>
    <mergeCell ref="M18:O18"/>
    <mergeCell ref="K19:L19"/>
    <mergeCell ref="M19:O19"/>
    <mergeCell ref="K20:L20"/>
    <mergeCell ref="M20:O20"/>
    <mergeCell ref="K21:L21"/>
    <mergeCell ref="M21:O21"/>
    <mergeCell ref="K22:L22"/>
    <mergeCell ref="M22:O22"/>
    <mergeCell ref="K23:L23"/>
    <mergeCell ref="M23:O23"/>
    <mergeCell ref="K26:L26"/>
    <mergeCell ref="M26:O26"/>
    <mergeCell ref="K24:L24"/>
    <mergeCell ref="M24:O24"/>
    <mergeCell ref="K25:L25"/>
    <mergeCell ref="M25:O25"/>
    <mergeCell ref="K30:L30"/>
    <mergeCell ref="M30:O30"/>
    <mergeCell ref="K27:L27"/>
    <mergeCell ref="M27:O27"/>
    <mergeCell ref="K28:L28"/>
    <mergeCell ref="M28:O28"/>
    <mergeCell ref="K29:L29"/>
    <mergeCell ref="M29:O29"/>
  </mergeCells>
  <pageMargins left="0.39370078740157483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5</vt:i4>
      </vt:variant>
    </vt:vector>
  </HeadingPairs>
  <TitlesOfParts>
    <vt:vector size="5" baseType="lpstr">
      <vt:lpstr>ปร5</vt:lpstr>
      <vt:lpstr>ปร.4</vt:lpstr>
      <vt:lpstr>งานต้นทุน</vt:lpstr>
      <vt:lpstr>ราคาวัสดุ</vt:lpstr>
      <vt:lpstr>สรุปวัสดุ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HP</cp:lastModifiedBy>
  <cp:lastPrinted>2025-02-01T06:28:47Z</cp:lastPrinted>
  <dcterms:created xsi:type="dcterms:W3CDTF">2024-11-20T12:23:17Z</dcterms:created>
  <dcterms:modified xsi:type="dcterms:W3CDTF">2025-02-07T02:43:38Z</dcterms:modified>
</cp:coreProperties>
</file>